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okumenty\2025_Akce\KU_Dětská skupina\Dotazy\"/>
    </mc:Choice>
  </mc:AlternateContent>
  <xr:revisionPtr revIDLastSave="0" documentId="8_{5F9750DB-53E5-4647-9451-1F68F21DDCA0}" xr6:coauthVersionLast="47" xr6:coauthVersionMax="47" xr10:uidLastSave="{00000000-0000-0000-0000-000000000000}"/>
  <bookViews>
    <workbookView xWindow="150" yWindow="45" windowWidth="28650" windowHeight="1560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OVN OVN Naklady" sheetId="12" r:id="rId4"/>
    <sheet name="SO 00 1 Pol" sheetId="13" r:id="rId5"/>
    <sheet name="SO 01 D.1.1 Pol" sheetId="14" r:id="rId6"/>
    <sheet name="SO 01 D.1.4.a Pol" sheetId="15" r:id="rId7"/>
    <sheet name="SO 01 D.1.4.c Pol" sheetId="16" r:id="rId8"/>
    <sheet name="SO 01 D.1.4.e Pol" sheetId="17" r:id="rId9"/>
    <sheet name="SO 01 D.1.4.g Pol" sheetId="18" r:id="rId10"/>
    <sheet name="SO 01 D.1.4.h Pol" sheetId="19" r:id="rId11"/>
    <sheet name="SO 01 D.1.4.h.1 Pol" sheetId="20" r:id="rId12"/>
    <sheet name="SO 01 D.1.4.ch Pol" sheetId="21" r:id="rId13"/>
    <sheet name="SO 01.1 1 Pol" sheetId="22" r:id="rId14"/>
    <sheet name="SO 01.1 2 Pol" sheetId="23" r:id="rId15"/>
    <sheet name="SO 02 2 Pol" sheetId="24" r:id="rId16"/>
    <sheet name="SO 03 3 Pol" sheetId="25" r:id="rId17"/>
    <sheet name="SO 04 4 Pol" sheetId="26" r:id="rId18"/>
    <sheet name="SO 05 5 Pol" sheetId="27" r:id="rId19"/>
    <sheet name="SO 06 6 Pol" sheetId="28" r:id="rId20"/>
    <sheet name="SO 07 7 Pol" sheetId="29" r:id="rId21"/>
    <sheet name="SO 08 8 Pol" sheetId="30" r:id="rId22"/>
    <sheet name="SO 09 9 Pol" sheetId="31" r:id="rId23"/>
    <sheet name="SO 10 10 Pol" sheetId="32" r:id="rId24"/>
  </sheets>
  <externalReferences>
    <externalReference r:id="rId25"/>
  </externalReferences>
  <definedNames>
    <definedName name="CelkemDPHVypocet" localSheetId="1">Stavba!$H$75</definedName>
    <definedName name="CenaCelkem">Stavba!$G$29</definedName>
    <definedName name="CenaCelkemBezDPH">Stavba!$G$28</definedName>
    <definedName name="CenaCelkemVypocet" localSheetId="1">Stavba!$I$75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'OVN OVN Naklady'!$1:$7</definedName>
    <definedName name="_xlnm.Print_Titles" localSheetId="4">'SO 00 1 Pol'!$1:$7</definedName>
    <definedName name="_xlnm.Print_Titles" localSheetId="5">'SO 01 D.1.1 Pol'!$1:$7</definedName>
    <definedName name="_xlnm.Print_Titles" localSheetId="6">'SO 01 D.1.4.a Pol'!$1:$7</definedName>
    <definedName name="_xlnm.Print_Titles" localSheetId="7">'SO 01 D.1.4.c Pol'!$1:$7</definedName>
    <definedName name="_xlnm.Print_Titles" localSheetId="8">'SO 01 D.1.4.e Pol'!$1:$7</definedName>
    <definedName name="_xlnm.Print_Titles" localSheetId="9">'SO 01 D.1.4.g Pol'!$1:$7</definedName>
    <definedName name="_xlnm.Print_Titles" localSheetId="10">'SO 01 D.1.4.h Pol'!$1:$7</definedName>
    <definedName name="_xlnm.Print_Titles" localSheetId="11">'SO 01 D.1.4.h.1 Pol'!$1:$7</definedName>
    <definedName name="_xlnm.Print_Titles" localSheetId="12">'SO 01 D.1.4.ch Pol'!$1:$7</definedName>
    <definedName name="_xlnm.Print_Titles" localSheetId="13">'SO 01.1 1 Pol'!$1:$7</definedName>
    <definedName name="_xlnm.Print_Titles" localSheetId="14">'SO 01.1 2 Pol'!$1:$7</definedName>
    <definedName name="_xlnm.Print_Titles" localSheetId="15">'SO 02 2 Pol'!$1:$7</definedName>
    <definedName name="_xlnm.Print_Titles" localSheetId="16">'SO 03 3 Pol'!$1:$7</definedName>
    <definedName name="_xlnm.Print_Titles" localSheetId="17">'SO 04 4 Pol'!$1:$7</definedName>
    <definedName name="_xlnm.Print_Titles" localSheetId="18">'SO 05 5 Pol'!$1:$7</definedName>
    <definedName name="_xlnm.Print_Titles" localSheetId="19">'SO 06 6 Pol'!$1:$7</definedName>
    <definedName name="_xlnm.Print_Titles" localSheetId="20">'SO 07 7 Pol'!$1:$7</definedName>
    <definedName name="_xlnm.Print_Titles" localSheetId="21">'SO 08 8 Pol'!$1:$7</definedName>
    <definedName name="_xlnm.Print_Titles" localSheetId="22">'SO 09 9 Pol'!$1:$7</definedName>
    <definedName name="_xlnm.Print_Titles" localSheetId="23">'SO 10 10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'OVN OVN Naklady'!$A$1:$Y$61</definedName>
    <definedName name="_xlnm.Print_Area" localSheetId="4">'SO 00 1 Pol'!$A$1:$Y$33</definedName>
    <definedName name="_xlnm.Print_Area" localSheetId="5">'SO 01 D.1.1 Pol'!$A$1:$Y$852</definedName>
    <definedName name="_xlnm.Print_Area" localSheetId="6">'SO 01 D.1.4.a Pol'!$A$1:$Y$233</definedName>
    <definedName name="_xlnm.Print_Area" localSheetId="7">'SO 01 D.1.4.c Pol'!$A$1:$Y$315</definedName>
    <definedName name="_xlnm.Print_Area" localSheetId="8">'SO 01 D.1.4.e Pol'!$A$1:$Y$269</definedName>
    <definedName name="_xlnm.Print_Area" localSheetId="9">'SO 01 D.1.4.g Pol'!$A$1:$Y$127</definedName>
    <definedName name="_xlnm.Print_Area" localSheetId="10">'SO 01 D.1.4.h Pol'!$A$1:$Y$61</definedName>
    <definedName name="_xlnm.Print_Area" localSheetId="11">'SO 01 D.1.4.h.1 Pol'!$A$1:$Y$37</definedName>
    <definedName name="_xlnm.Print_Area" localSheetId="12">'SO 01 D.1.4.ch Pol'!$A$1:$Y$52</definedName>
    <definedName name="_xlnm.Print_Area" localSheetId="13">'SO 01.1 1 Pol'!$A$1:$Y$37</definedName>
    <definedName name="_xlnm.Print_Area" localSheetId="14">'SO 01.1 2 Pol'!$A$1:$Y$64</definedName>
    <definedName name="_xlnm.Print_Area" localSheetId="15">'SO 02 2 Pol'!$A$1:$Y$71</definedName>
    <definedName name="_xlnm.Print_Area" localSheetId="16">'SO 03 3 Pol'!$A$1:$Y$157</definedName>
    <definedName name="_xlnm.Print_Area" localSheetId="17">'SO 04 4 Pol'!$A$1:$Y$134</definedName>
    <definedName name="_xlnm.Print_Area" localSheetId="18">'SO 05 5 Pol'!$A$1:$Y$160</definedName>
    <definedName name="_xlnm.Print_Area" localSheetId="19">'SO 06 6 Pol'!$A$1:$Y$66</definedName>
    <definedName name="_xlnm.Print_Area" localSheetId="20">'SO 07 7 Pol'!$A$1:$Y$91</definedName>
    <definedName name="_xlnm.Print_Area" localSheetId="21">'SO 08 8 Pol'!$A$1:$Y$80</definedName>
    <definedName name="_xlnm.Print_Area" localSheetId="22">'SO 09 9 Pol'!$A$1:$Y$49</definedName>
    <definedName name="_xlnm.Print_Area" localSheetId="23">'SO 10 10 Pol'!$A$1:$Y$43</definedName>
    <definedName name="_xlnm.Print_Area" localSheetId="1">Stavba!$A$1:$J$210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Stavba!$F$75</definedName>
    <definedName name="ZakladDPHZakl">Stavba!$G$25</definedName>
    <definedName name="ZakladDPHZaklVypocet" localSheetId="1">Stavba!$G$75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2" i="1" l="1"/>
  <c r="F72" i="1"/>
  <c r="F68" i="1"/>
  <c r="F65" i="1"/>
  <c r="F64" i="1"/>
  <c r="F63" i="1"/>
  <c r="F62" i="1"/>
  <c r="F58" i="1"/>
  <c r="F53" i="1"/>
  <c r="F48" i="1"/>
  <c r="F44" i="1"/>
  <c r="F43" i="1"/>
  <c r="BA29" i="32"/>
  <c r="BA22" i="32"/>
  <c r="BA19" i="32"/>
  <c r="G9" i="32"/>
  <c r="M9" i="32" s="1"/>
  <c r="I9" i="32"/>
  <c r="K9" i="32"/>
  <c r="O9" i="32"/>
  <c r="Q9" i="32"/>
  <c r="V9" i="32"/>
  <c r="G12" i="32"/>
  <c r="I12" i="32"/>
  <c r="K12" i="32"/>
  <c r="M12" i="32"/>
  <c r="O12" i="32"/>
  <c r="Q12" i="32"/>
  <c r="V12" i="32"/>
  <c r="G14" i="32"/>
  <c r="I14" i="32"/>
  <c r="K14" i="32"/>
  <c r="M14" i="32"/>
  <c r="O14" i="32"/>
  <c r="Q14" i="32"/>
  <c r="V14" i="32"/>
  <c r="G16" i="32"/>
  <c r="I16" i="32"/>
  <c r="K16" i="32"/>
  <c r="M16" i="32"/>
  <c r="O16" i="32"/>
  <c r="Q16" i="32"/>
  <c r="V16" i="32"/>
  <c r="G18" i="32"/>
  <c r="M18" i="32" s="1"/>
  <c r="I18" i="32"/>
  <c r="K18" i="32"/>
  <c r="O18" i="32"/>
  <c r="Q18" i="32"/>
  <c r="V18" i="32"/>
  <c r="G21" i="32"/>
  <c r="M21" i="32" s="1"/>
  <c r="I21" i="32"/>
  <c r="K21" i="32"/>
  <c r="O21" i="32"/>
  <c r="Q21" i="32"/>
  <c r="V21" i="32"/>
  <c r="G24" i="32"/>
  <c r="M24" i="32" s="1"/>
  <c r="I24" i="32"/>
  <c r="K24" i="32"/>
  <c r="O24" i="32"/>
  <c r="Q24" i="32"/>
  <c r="V24" i="32"/>
  <c r="G26" i="32"/>
  <c r="M26" i="32" s="1"/>
  <c r="I26" i="32"/>
  <c r="K26" i="32"/>
  <c r="O26" i="32"/>
  <c r="Q26" i="32"/>
  <c r="V26" i="32"/>
  <c r="G28" i="32"/>
  <c r="I28" i="32"/>
  <c r="K28" i="32"/>
  <c r="M28" i="32"/>
  <c r="O28" i="32"/>
  <c r="Q28" i="32"/>
  <c r="V28" i="32"/>
  <c r="G32" i="32"/>
  <c r="M32" i="32" s="1"/>
  <c r="I32" i="32"/>
  <c r="K32" i="32"/>
  <c r="O32" i="32"/>
  <c r="Q32" i="32"/>
  <c r="V32" i="32"/>
  <c r="G34" i="32"/>
  <c r="I34" i="32"/>
  <c r="K34" i="32"/>
  <c r="M34" i="32"/>
  <c r="O34" i="32"/>
  <c r="Q34" i="32"/>
  <c r="V34" i="32"/>
  <c r="G35" i="32"/>
  <c r="M35" i="32" s="1"/>
  <c r="I35" i="32"/>
  <c r="K35" i="32"/>
  <c r="O35" i="32"/>
  <c r="Q35" i="32"/>
  <c r="V35" i="32"/>
  <c r="G36" i="32"/>
  <c r="M36" i="32" s="1"/>
  <c r="I36" i="32"/>
  <c r="K36" i="32"/>
  <c r="O36" i="32"/>
  <c r="Q36" i="32"/>
  <c r="V36" i="32"/>
  <c r="G37" i="32"/>
  <c r="M37" i="32" s="1"/>
  <c r="I37" i="32"/>
  <c r="K37" i="32"/>
  <c r="O37" i="32"/>
  <c r="Q37" i="32"/>
  <c r="V37" i="32"/>
  <c r="G38" i="32"/>
  <c r="I38" i="32"/>
  <c r="K38" i="32"/>
  <c r="M38" i="32"/>
  <c r="O38" i="32"/>
  <c r="Q38" i="32"/>
  <c r="V38" i="32"/>
  <c r="G40" i="32"/>
  <c r="M40" i="32" s="1"/>
  <c r="M39" i="32" s="1"/>
  <c r="I40" i="32"/>
  <c r="I39" i="32" s="1"/>
  <c r="K40" i="32"/>
  <c r="K39" i="32" s="1"/>
  <c r="O40" i="32"/>
  <c r="O39" i="32" s="1"/>
  <c r="Q40" i="32"/>
  <c r="Q39" i="32" s="1"/>
  <c r="V40" i="32"/>
  <c r="V39" i="32" s="1"/>
  <c r="AE42" i="32"/>
  <c r="F74" i="1" s="1"/>
  <c r="G9" i="31"/>
  <c r="I9" i="31"/>
  <c r="K9" i="31"/>
  <c r="O9" i="31"/>
  <c r="Q9" i="31"/>
  <c r="V9" i="31"/>
  <c r="G10" i="31"/>
  <c r="M10" i="31" s="1"/>
  <c r="I10" i="31"/>
  <c r="I8" i="31" s="1"/>
  <c r="K10" i="31"/>
  <c r="O10" i="31"/>
  <c r="Q10" i="31"/>
  <c r="V10" i="31"/>
  <c r="G11" i="31"/>
  <c r="M11" i="31" s="1"/>
  <c r="I11" i="31"/>
  <c r="K11" i="31"/>
  <c r="O11" i="31"/>
  <c r="Q11" i="31"/>
  <c r="V11" i="31"/>
  <c r="G12" i="31"/>
  <c r="M12" i="31" s="1"/>
  <c r="I12" i="31"/>
  <c r="K12" i="31"/>
  <c r="O12" i="31"/>
  <c r="Q12" i="31"/>
  <c r="V12" i="31"/>
  <c r="G13" i="31"/>
  <c r="M13" i="31" s="1"/>
  <c r="I13" i="31"/>
  <c r="K13" i="31"/>
  <c r="O13" i="31"/>
  <c r="Q13" i="31"/>
  <c r="V13" i="31"/>
  <c r="G14" i="31"/>
  <c r="I14" i="31"/>
  <c r="K14" i="31"/>
  <c r="M14" i="31"/>
  <c r="O14" i="31"/>
  <c r="Q14" i="31"/>
  <c r="V14" i="31"/>
  <c r="G16" i="31"/>
  <c r="M16" i="31" s="1"/>
  <c r="I16" i="31"/>
  <c r="K16" i="31"/>
  <c r="O16" i="31"/>
  <c r="Q16" i="31"/>
  <c r="V16" i="31"/>
  <c r="G17" i="31"/>
  <c r="M17" i="31" s="1"/>
  <c r="I17" i="31"/>
  <c r="K17" i="31"/>
  <c r="O17" i="31"/>
  <c r="Q17" i="31"/>
  <c r="V17" i="31"/>
  <c r="G18" i="31"/>
  <c r="I18" i="31"/>
  <c r="K18" i="31"/>
  <c r="M18" i="31"/>
  <c r="O18" i="31"/>
  <c r="Q18" i="31"/>
  <c r="V18" i="31"/>
  <c r="G19" i="31"/>
  <c r="M19" i="31" s="1"/>
  <c r="I19" i="31"/>
  <c r="K19" i="31"/>
  <c r="O19" i="31"/>
  <c r="Q19" i="31"/>
  <c r="V19" i="31"/>
  <c r="G20" i="31"/>
  <c r="I20" i="31"/>
  <c r="K20" i="31"/>
  <c r="M20" i="31"/>
  <c r="O20" i="31"/>
  <c r="Q20" i="31"/>
  <c r="V20" i="31"/>
  <c r="G21" i="31"/>
  <c r="M21" i="31" s="1"/>
  <c r="I21" i="31"/>
  <c r="K21" i="31"/>
  <c r="O21" i="31"/>
  <c r="Q21" i="31"/>
  <c r="V21" i="31"/>
  <c r="G22" i="31"/>
  <c r="M22" i="31" s="1"/>
  <c r="I22" i="31"/>
  <c r="K22" i="31"/>
  <c r="O22" i="31"/>
  <c r="Q22" i="31"/>
  <c r="V22" i="31"/>
  <c r="G23" i="31"/>
  <c r="M23" i="31" s="1"/>
  <c r="I23" i="31"/>
  <c r="K23" i="31"/>
  <c r="O23" i="31"/>
  <c r="Q23" i="31"/>
  <c r="V23" i="31"/>
  <c r="G24" i="31"/>
  <c r="I24" i="31"/>
  <c r="K24" i="31"/>
  <c r="M24" i="31"/>
  <c r="O24" i="31"/>
  <c r="Q24" i="31"/>
  <c r="V24" i="31"/>
  <c r="G25" i="31"/>
  <c r="I25" i="31"/>
  <c r="K25" i="31"/>
  <c r="O25" i="31"/>
  <c r="Q25" i="31"/>
  <c r="V25" i="31"/>
  <c r="G27" i="31"/>
  <c r="M27" i="31" s="1"/>
  <c r="I27" i="31"/>
  <c r="K27" i="31"/>
  <c r="O27" i="31"/>
  <c r="Q27" i="31"/>
  <c r="V27" i="31"/>
  <c r="G28" i="31"/>
  <c r="I28" i="31"/>
  <c r="K28" i="31"/>
  <c r="M28" i="31"/>
  <c r="O28" i="31"/>
  <c r="Q28" i="31"/>
  <c r="V28" i="31"/>
  <c r="G29" i="31"/>
  <c r="I29" i="31"/>
  <c r="K29" i="31"/>
  <c r="M29" i="31"/>
  <c r="O29" i="31"/>
  <c r="Q29" i="31"/>
  <c r="V29" i="31"/>
  <c r="G30" i="31"/>
  <c r="I30" i="31"/>
  <c r="K30" i="31"/>
  <c r="M30" i="31"/>
  <c r="O30" i="31"/>
  <c r="Q30" i="31"/>
  <c r="V30" i="31"/>
  <c r="G31" i="31"/>
  <c r="I31" i="31"/>
  <c r="K31" i="31"/>
  <c r="M31" i="31"/>
  <c r="O31" i="31"/>
  <c r="Q31" i="31"/>
  <c r="V31" i="31"/>
  <c r="G33" i="31"/>
  <c r="G32" i="31" s="1"/>
  <c r="I33" i="31"/>
  <c r="I32" i="31" s="1"/>
  <c r="K33" i="31"/>
  <c r="O33" i="31"/>
  <c r="Q33" i="31"/>
  <c r="V33" i="31"/>
  <c r="G35" i="31"/>
  <c r="M35" i="31" s="1"/>
  <c r="I35" i="31"/>
  <c r="K35" i="31"/>
  <c r="O35" i="31"/>
  <c r="Q35" i="31"/>
  <c r="V35" i="31"/>
  <c r="G37" i="31"/>
  <c r="M37" i="31" s="1"/>
  <c r="I37" i="31"/>
  <c r="K37" i="31"/>
  <c r="O37" i="31"/>
  <c r="Q37" i="31"/>
  <c r="V37" i="31"/>
  <c r="G39" i="31"/>
  <c r="I39" i="31"/>
  <c r="K39" i="31"/>
  <c r="M39" i="31"/>
  <c r="O39" i="31"/>
  <c r="Q39" i="31"/>
  <c r="V39" i="31"/>
  <c r="G41" i="31"/>
  <c r="M41" i="31" s="1"/>
  <c r="I41" i="31"/>
  <c r="K41" i="31"/>
  <c r="O41" i="31"/>
  <c r="Q41" i="31"/>
  <c r="V41" i="31"/>
  <c r="G43" i="31"/>
  <c r="M43" i="31" s="1"/>
  <c r="I43" i="31"/>
  <c r="K43" i="31"/>
  <c r="O43" i="31"/>
  <c r="Q43" i="31"/>
  <c r="V43" i="31"/>
  <c r="G45" i="31"/>
  <c r="M45" i="31" s="1"/>
  <c r="I45" i="31"/>
  <c r="K45" i="31"/>
  <c r="O45" i="31"/>
  <c r="Q45" i="31"/>
  <c r="V45" i="31"/>
  <c r="AE48" i="31"/>
  <c r="F71" i="1" s="1"/>
  <c r="BA46" i="30"/>
  <c r="G9" i="30"/>
  <c r="I9" i="30"/>
  <c r="K9" i="30"/>
  <c r="M9" i="30"/>
  <c r="O9" i="30"/>
  <c r="Q9" i="30"/>
  <c r="V9" i="30"/>
  <c r="G15" i="30"/>
  <c r="M15" i="30" s="1"/>
  <c r="I15" i="30"/>
  <c r="K15" i="30"/>
  <c r="O15" i="30"/>
  <c r="Q15" i="30"/>
  <c r="V15" i="30"/>
  <c r="G18" i="30"/>
  <c r="M18" i="30" s="1"/>
  <c r="I18" i="30"/>
  <c r="K18" i="30"/>
  <c r="O18" i="30"/>
  <c r="Q18" i="30"/>
  <c r="V18" i="30"/>
  <c r="G22" i="30"/>
  <c r="I22" i="30"/>
  <c r="K22" i="30"/>
  <c r="M22" i="30"/>
  <c r="O22" i="30"/>
  <c r="Q22" i="30"/>
  <c r="V22" i="30"/>
  <c r="G25" i="30"/>
  <c r="I25" i="30"/>
  <c r="K25" i="30"/>
  <c r="M25" i="30"/>
  <c r="O25" i="30"/>
  <c r="Q25" i="30"/>
  <c r="V25" i="30"/>
  <c r="G28" i="30"/>
  <c r="I28" i="30"/>
  <c r="K28" i="30"/>
  <c r="M28" i="30"/>
  <c r="O28" i="30"/>
  <c r="Q28" i="30"/>
  <c r="V28" i="30"/>
  <c r="G31" i="30"/>
  <c r="M31" i="30" s="1"/>
  <c r="I31" i="30"/>
  <c r="K31" i="30"/>
  <c r="O31" i="30"/>
  <c r="Q31" i="30"/>
  <c r="V31" i="30"/>
  <c r="G34" i="30"/>
  <c r="M34" i="30" s="1"/>
  <c r="I34" i="30"/>
  <c r="K34" i="30"/>
  <c r="O34" i="30"/>
  <c r="Q34" i="30"/>
  <c r="V34" i="30"/>
  <c r="G40" i="30"/>
  <c r="M40" i="30" s="1"/>
  <c r="I40" i="30"/>
  <c r="K40" i="30"/>
  <c r="O40" i="30"/>
  <c r="Q40" i="30"/>
  <c r="V40" i="30"/>
  <c r="G43" i="30"/>
  <c r="I43" i="30"/>
  <c r="K43" i="30"/>
  <c r="O43" i="30"/>
  <c r="Q43" i="30"/>
  <c r="V43" i="30"/>
  <c r="G45" i="30"/>
  <c r="M45" i="30" s="1"/>
  <c r="I45" i="30"/>
  <c r="K45" i="30"/>
  <c r="O45" i="30"/>
  <c r="Q45" i="30"/>
  <c r="V45" i="30"/>
  <c r="G48" i="30"/>
  <c r="M48" i="30" s="1"/>
  <c r="I48" i="30"/>
  <c r="K48" i="30"/>
  <c r="O48" i="30"/>
  <c r="Q48" i="30"/>
  <c r="V48" i="30"/>
  <c r="I50" i="30"/>
  <c r="K50" i="30"/>
  <c r="Q50" i="30"/>
  <c r="G51" i="30"/>
  <c r="M51" i="30" s="1"/>
  <c r="M50" i="30" s="1"/>
  <c r="I51" i="30"/>
  <c r="K51" i="30"/>
  <c r="O51" i="30"/>
  <c r="O50" i="30" s="1"/>
  <c r="Q51" i="30"/>
  <c r="V51" i="30"/>
  <c r="V50" i="30" s="1"/>
  <c r="G57" i="30"/>
  <c r="I57" i="30"/>
  <c r="I56" i="30" s="1"/>
  <c r="K57" i="30"/>
  <c r="M57" i="30"/>
  <c r="O57" i="30"/>
  <c r="Q57" i="30"/>
  <c r="V57" i="30"/>
  <c r="G59" i="30"/>
  <c r="M59" i="30" s="1"/>
  <c r="I59" i="30"/>
  <c r="K59" i="30"/>
  <c r="O59" i="30"/>
  <c r="Q59" i="30"/>
  <c r="V59" i="30"/>
  <c r="G61" i="30"/>
  <c r="I61" i="30"/>
  <c r="K61" i="30"/>
  <c r="M61" i="30"/>
  <c r="O61" i="30"/>
  <c r="Q61" i="30"/>
  <c r="V61" i="30"/>
  <c r="G63" i="30"/>
  <c r="M63" i="30" s="1"/>
  <c r="I63" i="30"/>
  <c r="K63" i="30"/>
  <c r="O63" i="30"/>
  <c r="Q63" i="30"/>
  <c r="V63" i="30"/>
  <c r="G65" i="30"/>
  <c r="M65" i="30" s="1"/>
  <c r="I65" i="30"/>
  <c r="K65" i="30"/>
  <c r="O65" i="30"/>
  <c r="Q65" i="30"/>
  <c r="V65" i="30"/>
  <c r="G67" i="30"/>
  <c r="M67" i="30" s="1"/>
  <c r="I67" i="30"/>
  <c r="K67" i="30"/>
  <c r="O67" i="30"/>
  <c r="Q67" i="30"/>
  <c r="V67" i="30"/>
  <c r="G69" i="30"/>
  <c r="M69" i="30" s="1"/>
  <c r="I69" i="30"/>
  <c r="K69" i="30"/>
  <c r="O69" i="30"/>
  <c r="Q69" i="30"/>
  <c r="V69" i="30"/>
  <c r="G71" i="30"/>
  <c r="M71" i="30" s="1"/>
  <c r="I71" i="30"/>
  <c r="K71" i="30"/>
  <c r="O71" i="30"/>
  <c r="Q71" i="30"/>
  <c r="V71" i="30"/>
  <c r="G73" i="30"/>
  <c r="M73" i="30" s="1"/>
  <c r="I73" i="30"/>
  <c r="K73" i="30"/>
  <c r="O73" i="30"/>
  <c r="Q73" i="30"/>
  <c r="V73" i="30"/>
  <c r="K75" i="30"/>
  <c r="Q75" i="30"/>
  <c r="V75" i="30"/>
  <c r="G76" i="30"/>
  <c r="M76" i="30" s="1"/>
  <c r="M75" i="30" s="1"/>
  <c r="I76" i="30"/>
  <c r="I75" i="30" s="1"/>
  <c r="K76" i="30"/>
  <c r="O76" i="30"/>
  <c r="O75" i="30" s="1"/>
  <c r="Q76" i="30"/>
  <c r="V76" i="30"/>
  <c r="AE79" i="30"/>
  <c r="G9" i="29"/>
  <c r="M9" i="29" s="1"/>
  <c r="I9" i="29"/>
  <c r="K9" i="29"/>
  <c r="O9" i="29"/>
  <c r="Q9" i="29"/>
  <c r="V9" i="29"/>
  <c r="G10" i="29"/>
  <c r="M10" i="29" s="1"/>
  <c r="I10" i="29"/>
  <c r="K10" i="29"/>
  <c r="O10" i="29"/>
  <c r="Q10" i="29"/>
  <c r="V10" i="29"/>
  <c r="G11" i="29"/>
  <c r="M11" i="29" s="1"/>
  <c r="I11" i="29"/>
  <c r="K11" i="29"/>
  <c r="O11" i="29"/>
  <c r="Q11" i="29"/>
  <c r="V11" i="29"/>
  <c r="G12" i="29"/>
  <c r="M12" i="29" s="1"/>
  <c r="I12" i="29"/>
  <c r="K12" i="29"/>
  <c r="O12" i="29"/>
  <c r="Q12" i="29"/>
  <c r="V12" i="29"/>
  <c r="G13" i="29"/>
  <c r="M13" i="29" s="1"/>
  <c r="I13" i="29"/>
  <c r="K13" i="29"/>
  <c r="O13" i="29"/>
  <c r="Q13" i="29"/>
  <c r="V13" i="29"/>
  <c r="G14" i="29"/>
  <c r="M14" i="29" s="1"/>
  <c r="I14" i="29"/>
  <c r="K14" i="29"/>
  <c r="O14" i="29"/>
  <c r="Q14" i="29"/>
  <c r="V14" i="29"/>
  <c r="G15" i="29"/>
  <c r="M15" i="29" s="1"/>
  <c r="I15" i="29"/>
  <c r="K15" i="29"/>
  <c r="O15" i="29"/>
  <c r="Q15" i="29"/>
  <c r="V15" i="29"/>
  <c r="G16" i="29"/>
  <c r="I16" i="29"/>
  <c r="K16" i="29"/>
  <c r="M16" i="29"/>
  <c r="O16" i="29"/>
  <c r="Q16" i="29"/>
  <c r="V16" i="29"/>
  <c r="G17" i="29"/>
  <c r="I17" i="29"/>
  <c r="K17" i="29"/>
  <c r="M17" i="29"/>
  <c r="O17" i="29"/>
  <c r="Q17" i="29"/>
  <c r="V17" i="29"/>
  <c r="G18" i="29"/>
  <c r="M18" i="29" s="1"/>
  <c r="I18" i="29"/>
  <c r="K18" i="29"/>
  <c r="O18" i="29"/>
  <c r="Q18" i="29"/>
  <c r="V18" i="29"/>
  <c r="G19" i="29"/>
  <c r="I19" i="29"/>
  <c r="K19" i="29"/>
  <c r="M19" i="29"/>
  <c r="O19" i="29"/>
  <c r="Q19" i="29"/>
  <c r="V19" i="29"/>
  <c r="G21" i="29"/>
  <c r="I21" i="29"/>
  <c r="K21" i="29"/>
  <c r="M21" i="29"/>
  <c r="O21" i="29"/>
  <c r="Q21" i="29"/>
  <c r="V21" i="29"/>
  <c r="G22" i="29"/>
  <c r="I22" i="29"/>
  <c r="K22" i="29"/>
  <c r="O22" i="29"/>
  <c r="Q22" i="29"/>
  <c r="V22" i="29"/>
  <c r="G23" i="29"/>
  <c r="M23" i="29" s="1"/>
  <c r="I23" i="29"/>
  <c r="K23" i="29"/>
  <c r="O23" i="29"/>
  <c r="Q23" i="29"/>
  <c r="V23" i="29"/>
  <c r="G24" i="29"/>
  <c r="M24" i="29" s="1"/>
  <c r="I24" i="29"/>
  <c r="K24" i="29"/>
  <c r="O24" i="29"/>
  <c r="Q24" i="29"/>
  <c r="V24" i="29"/>
  <c r="G25" i="29"/>
  <c r="M25" i="29" s="1"/>
  <c r="I25" i="29"/>
  <c r="K25" i="29"/>
  <c r="O25" i="29"/>
  <c r="Q25" i="29"/>
  <c r="V25" i="29"/>
  <c r="G26" i="29"/>
  <c r="M26" i="29" s="1"/>
  <c r="I26" i="29"/>
  <c r="K26" i="29"/>
  <c r="O26" i="29"/>
  <c r="Q26" i="29"/>
  <c r="V26" i="29"/>
  <c r="G27" i="29"/>
  <c r="M27" i="29" s="1"/>
  <c r="I27" i="29"/>
  <c r="K27" i="29"/>
  <c r="O27" i="29"/>
  <c r="Q27" i="29"/>
  <c r="V27" i="29"/>
  <c r="G28" i="29"/>
  <c r="I28" i="29"/>
  <c r="K28" i="29"/>
  <c r="M28" i="29"/>
  <c r="O28" i="29"/>
  <c r="Q28" i="29"/>
  <c r="V28" i="29"/>
  <c r="G29" i="29"/>
  <c r="I29" i="29"/>
  <c r="K29" i="29"/>
  <c r="M29" i="29"/>
  <c r="O29" i="29"/>
  <c r="Q29" i="29"/>
  <c r="V29" i="29"/>
  <c r="G30" i="29"/>
  <c r="I30" i="29"/>
  <c r="K30" i="29"/>
  <c r="M30" i="29"/>
  <c r="O30" i="29"/>
  <c r="Q30" i="29"/>
  <c r="V30" i="29"/>
  <c r="G31" i="29"/>
  <c r="I31" i="29"/>
  <c r="K31" i="29"/>
  <c r="M31" i="29"/>
  <c r="O31" i="29"/>
  <c r="Q31" i="29"/>
  <c r="V31" i="29"/>
  <c r="G32" i="29"/>
  <c r="M32" i="29" s="1"/>
  <c r="I32" i="29"/>
  <c r="K32" i="29"/>
  <c r="O32" i="29"/>
  <c r="Q32" i="29"/>
  <c r="V32" i="29"/>
  <c r="G33" i="29"/>
  <c r="I33" i="29"/>
  <c r="K33" i="29"/>
  <c r="M33" i="29"/>
  <c r="O33" i="29"/>
  <c r="Q33" i="29"/>
  <c r="V33" i="29"/>
  <c r="G34" i="29"/>
  <c r="M34" i="29" s="1"/>
  <c r="I34" i="29"/>
  <c r="K34" i="29"/>
  <c r="O34" i="29"/>
  <c r="Q34" i="29"/>
  <c r="V34" i="29"/>
  <c r="G35" i="29"/>
  <c r="M35" i="29" s="1"/>
  <c r="I35" i="29"/>
  <c r="K35" i="29"/>
  <c r="O35" i="29"/>
  <c r="Q35" i="29"/>
  <c r="V35" i="29"/>
  <c r="G36" i="29"/>
  <c r="I36" i="29"/>
  <c r="K36" i="29"/>
  <c r="M36" i="29"/>
  <c r="O36" i="29"/>
  <c r="Q36" i="29"/>
  <c r="V36" i="29"/>
  <c r="G38" i="29"/>
  <c r="M38" i="29" s="1"/>
  <c r="I38" i="29"/>
  <c r="K38" i="29"/>
  <c r="O38" i="29"/>
  <c r="Q38" i="29"/>
  <c r="V38" i="29"/>
  <c r="G39" i="29"/>
  <c r="M39" i="29" s="1"/>
  <c r="I39" i="29"/>
  <c r="K39" i="29"/>
  <c r="O39" i="29"/>
  <c r="Q39" i="29"/>
  <c r="V39" i="29"/>
  <c r="G40" i="29"/>
  <c r="I40" i="29"/>
  <c r="K40" i="29"/>
  <c r="M40" i="29"/>
  <c r="O40" i="29"/>
  <c r="Q40" i="29"/>
  <c r="V40" i="29"/>
  <c r="G41" i="29"/>
  <c r="M41" i="29" s="1"/>
  <c r="I41" i="29"/>
  <c r="K41" i="29"/>
  <c r="O41" i="29"/>
  <c r="Q41" i="29"/>
  <c r="V41" i="29"/>
  <c r="G42" i="29"/>
  <c r="I42" i="29"/>
  <c r="K42" i="29"/>
  <c r="M42" i="29"/>
  <c r="O42" i="29"/>
  <c r="Q42" i="29"/>
  <c r="V42" i="29"/>
  <c r="G43" i="29"/>
  <c r="I43" i="29"/>
  <c r="K43" i="29"/>
  <c r="M43" i="29"/>
  <c r="O43" i="29"/>
  <c r="Q43" i="29"/>
  <c r="V43" i="29"/>
  <c r="G44" i="29"/>
  <c r="M44" i="29" s="1"/>
  <c r="I44" i="29"/>
  <c r="K44" i="29"/>
  <c r="O44" i="29"/>
  <c r="Q44" i="29"/>
  <c r="V44" i="29"/>
  <c r="G45" i="29"/>
  <c r="I45" i="29"/>
  <c r="K45" i="29"/>
  <c r="M45" i="29"/>
  <c r="O45" i="29"/>
  <c r="Q45" i="29"/>
  <c r="V45" i="29"/>
  <c r="G46" i="29"/>
  <c r="M46" i="29" s="1"/>
  <c r="I46" i="29"/>
  <c r="K46" i="29"/>
  <c r="O46" i="29"/>
  <c r="Q46" i="29"/>
  <c r="V46" i="29"/>
  <c r="G47" i="29"/>
  <c r="M47" i="29" s="1"/>
  <c r="I47" i="29"/>
  <c r="K47" i="29"/>
  <c r="O47" i="29"/>
  <c r="Q47" i="29"/>
  <c r="V47" i="29"/>
  <c r="G48" i="29"/>
  <c r="M48" i="29" s="1"/>
  <c r="I48" i="29"/>
  <c r="K48" i="29"/>
  <c r="O48" i="29"/>
  <c r="Q48" i="29"/>
  <c r="V48" i="29"/>
  <c r="G49" i="29"/>
  <c r="M49" i="29" s="1"/>
  <c r="I49" i="29"/>
  <c r="K49" i="29"/>
  <c r="O49" i="29"/>
  <c r="Q49" i="29"/>
  <c r="V49" i="29"/>
  <c r="G50" i="29"/>
  <c r="M50" i="29" s="1"/>
  <c r="I50" i="29"/>
  <c r="K50" i="29"/>
  <c r="O50" i="29"/>
  <c r="Q50" i="29"/>
  <c r="V50" i="29"/>
  <c r="G52" i="29"/>
  <c r="M52" i="29" s="1"/>
  <c r="I52" i="29"/>
  <c r="K52" i="29"/>
  <c r="O52" i="29"/>
  <c r="Q52" i="29"/>
  <c r="V52" i="29"/>
  <c r="G55" i="29"/>
  <c r="M55" i="29" s="1"/>
  <c r="I55" i="29"/>
  <c r="K55" i="29"/>
  <c r="O55" i="29"/>
  <c r="Q55" i="29"/>
  <c r="V55" i="29"/>
  <c r="G57" i="29"/>
  <c r="I57" i="29"/>
  <c r="K57" i="29"/>
  <c r="M57" i="29"/>
  <c r="O57" i="29"/>
  <c r="Q57" i="29"/>
  <c r="V57" i="29"/>
  <c r="G60" i="29"/>
  <c r="M60" i="29" s="1"/>
  <c r="I60" i="29"/>
  <c r="K60" i="29"/>
  <c r="O60" i="29"/>
  <c r="Q60" i="29"/>
  <c r="V60" i="29"/>
  <c r="G62" i="29"/>
  <c r="M62" i="29" s="1"/>
  <c r="I62" i="29"/>
  <c r="K62" i="29"/>
  <c r="O62" i="29"/>
  <c r="Q62" i="29"/>
  <c r="V62" i="29"/>
  <c r="G64" i="29"/>
  <c r="I64" i="29"/>
  <c r="K64" i="29"/>
  <c r="M64" i="29"/>
  <c r="O64" i="29"/>
  <c r="Q64" i="29"/>
  <c r="V64" i="29"/>
  <c r="G66" i="29"/>
  <c r="M66" i="29" s="1"/>
  <c r="I66" i="29"/>
  <c r="K66" i="29"/>
  <c r="O66" i="29"/>
  <c r="Q66" i="29"/>
  <c r="V66" i="29"/>
  <c r="G68" i="29"/>
  <c r="M68" i="29" s="1"/>
  <c r="I68" i="29"/>
  <c r="K68" i="29"/>
  <c r="O68" i="29"/>
  <c r="Q68" i="29"/>
  <c r="V68" i="29"/>
  <c r="G70" i="29"/>
  <c r="M70" i="29" s="1"/>
  <c r="I70" i="29"/>
  <c r="K70" i="29"/>
  <c r="O70" i="29"/>
  <c r="Q70" i="29"/>
  <c r="V70" i="29"/>
  <c r="G72" i="29"/>
  <c r="G51" i="29" s="1"/>
  <c r="I72" i="29"/>
  <c r="K72" i="29"/>
  <c r="O72" i="29"/>
  <c r="Q72" i="29"/>
  <c r="V72" i="29"/>
  <c r="G74" i="29"/>
  <c r="M74" i="29" s="1"/>
  <c r="I74" i="29"/>
  <c r="K74" i="29"/>
  <c r="O74" i="29"/>
  <c r="Q74" i="29"/>
  <c r="V74" i="29"/>
  <c r="G76" i="29"/>
  <c r="M76" i="29" s="1"/>
  <c r="I76" i="29"/>
  <c r="K76" i="29"/>
  <c r="O76" i="29"/>
  <c r="Q76" i="29"/>
  <c r="V76" i="29"/>
  <c r="G78" i="29"/>
  <c r="I78" i="29"/>
  <c r="K78" i="29"/>
  <c r="M78" i="29"/>
  <c r="O78" i="29"/>
  <c r="Q78" i="29"/>
  <c r="V78" i="29"/>
  <c r="G81" i="29"/>
  <c r="G80" i="29" s="1"/>
  <c r="I81" i="29"/>
  <c r="I80" i="29" s="1"/>
  <c r="K81" i="29"/>
  <c r="K80" i="29" s="1"/>
  <c r="M81" i="29"/>
  <c r="M80" i="29" s="1"/>
  <c r="O81" i="29"/>
  <c r="O80" i="29" s="1"/>
  <c r="Q81" i="29"/>
  <c r="Q80" i="29" s="1"/>
  <c r="V81" i="29"/>
  <c r="V80" i="29" s="1"/>
  <c r="G83" i="29"/>
  <c r="I83" i="29"/>
  <c r="K83" i="29"/>
  <c r="M83" i="29"/>
  <c r="O83" i="29"/>
  <c r="Q83" i="29"/>
  <c r="Q82" i="29" s="1"/>
  <c r="V83" i="29"/>
  <c r="G85" i="29"/>
  <c r="I85" i="29"/>
  <c r="K85" i="29"/>
  <c r="M85" i="29"/>
  <c r="O85" i="29"/>
  <c r="Q85" i="29"/>
  <c r="V85" i="29"/>
  <c r="G87" i="29"/>
  <c r="M87" i="29" s="1"/>
  <c r="I87" i="29"/>
  <c r="K87" i="29"/>
  <c r="O87" i="29"/>
  <c r="Q87" i="29"/>
  <c r="V87" i="29"/>
  <c r="V82" i="29" s="1"/>
  <c r="AE90" i="29"/>
  <c r="F67" i="1" s="1"/>
  <c r="O8" i="28"/>
  <c r="G9" i="28"/>
  <c r="G8" i="28" s="1"/>
  <c r="I9" i="28"/>
  <c r="I8" i="28" s="1"/>
  <c r="K9" i="28"/>
  <c r="K8" i="28" s="1"/>
  <c r="O9" i="28"/>
  <c r="Q9" i="28"/>
  <c r="Q8" i="28" s="1"/>
  <c r="V9" i="28"/>
  <c r="V8" i="28" s="1"/>
  <c r="G12" i="28"/>
  <c r="M12" i="28" s="1"/>
  <c r="I12" i="28"/>
  <c r="I11" i="28" s="1"/>
  <c r="K12" i="28"/>
  <c r="K11" i="28" s="1"/>
  <c r="O12" i="28"/>
  <c r="Q12" i="28"/>
  <c r="V12" i="28"/>
  <c r="G13" i="28"/>
  <c r="M13" i="28" s="1"/>
  <c r="I13" i="28"/>
  <c r="K13" i="28"/>
  <c r="O13" i="28"/>
  <c r="Q13" i="28"/>
  <c r="V13" i="28"/>
  <c r="G14" i="28"/>
  <c r="M14" i="28" s="1"/>
  <c r="I14" i="28"/>
  <c r="K14" i="28"/>
  <c r="O14" i="28"/>
  <c r="Q14" i="28"/>
  <c r="V14" i="28"/>
  <c r="G16" i="28"/>
  <c r="M16" i="28" s="1"/>
  <c r="I16" i="28"/>
  <c r="K16" i="28"/>
  <c r="O16" i="28"/>
  <c r="Q16" i="28"/>
  <c r="V16" i="28"/>
  <c r="G19" i="28"/>
  <c r="I19" i="28"/>
  <c r="K19" i="28"/>
  <c r="M19" i="28"/>
  <c r="O19" i="28"/>
  <c r="Q19" i="28"/>
  <c r="V19" i="28"/>
  <c r="G22" i="28"/>
  <c r="I22" i="28"/>
  <c r="K22" i="28"/>
  <c r="O22" i="28"/>
  <c r="Q22" i="28"/>
  <c r="V22" i="28"/>
  <c r="V15" i="28" s="1"/>
  <c r="G24" i="28"/>
  <c r="M24" i="28" s="1"/>
  <c r="I24" i="28"/>
  <c r="K24" i="28"/>
  <c r="O24" i="28"/>
  <c r="Q24" i="28"/>
  <c r="V24" i="28"/>
  <c r="G26" i="28"/>
  <c r="M26" i="28" s="1"/>
  <c r="I26" i="28"/>
  <c r="K26" i="28"/>
  <c r="O26" i="28"/>
  <c r="Q26" i="28"/>
  <c r="V26" i="28"/>
  <c r="G28" i="28"/>
  <c r="M28" i="28" s="1"/>
  <c r="I28" i="28"/>
  <c r="K28" i="28"/>
  <c r="O28" i="28"/>
  <c r="Q28" i="28"/>
  <c r="V28" i="28"/>
  <c r="G30" i="28"/>
  <c r="M30" i="28" s="1"/>
  <c r="I30" i="28"/>
  <c r="K30" i="28"/>
  <c r="O30" i="28"/>
  <c r="Q30" i="28"/>
  <c r="V30" i="28"/>
  <c r="G32" i="28"/>
  <c r="M32" i="28" s="1"/>
  <c r="I32" i="28"/>
  <c r="K32" i="28"/>
  <c r="O32" i="28"/>
  <c r="Q32" i="28"/>
  <c r="V32" i="28"/>
  <c r="G34" i="28"/>
  <c r="M34" i="28" s="1"/>
  <c r="I34" i="28"/>
  <c r="K34" i="28"/>
  <c r="O34" i="28"/>
  <c r="Q34" i="28"/>
  <c r="V34" i="28"/>
  <c r="G36" i="28"/>
  <c r="M36" i="28" s="1"/>
  <c r="I36" i="28"/>
  <c r="K36" i="28"/>
  <c r="O36" i="28"/>
  <c r="Q36" i="28"/>
  <c r="V36" i="28"/>
  <c r="G38" i="28"/>
  <c r="M38" i="28" s="1"/>
  <c r="I38" i="28"/>
  <c r="K38" i="28"/>
  <c r="O38" i="28"/>
  <c r="Q38" i="28"/>
  <c r="V38" i="28"/>
  <c r="G40" i="28"/>
  <c r="I40" i="28"/>
  <c r="K40" i="28"/>
  <c r="M40" i="28"/>
  <c r="O40" i="28"/>
  <c r="Q40" i="28"/>
  <c r="V40" i="28"/>
  <c r="G42" i="28"/>
  <c r="I42" i="28"/>
  <c r="K42" i="28"/>
  <c r="M42" i="28"/>
  <c r="O42" i="28"/>
  <c r="Q42" i="28"/>
  <c r="V42" i="28"/>
  <c r="G44" i="28"/>
  <c r="I44" i="28"/>
  <c r="K44" i="28"/>
  <c r="M44" i="28"/>
  <c r="O44" i="28"/>
  <c r="Q44" i="28"/>
  <c r="V44" i="28"/>
  <c r="G46" i="28"/>
  <c r="M46" i="28" s="1"/>
  <c r="I46" i="28"/>
  <c r="K46" i="28"/>
  <c r="O46" i="28"/>
  <c r="Q46" i="28"/>
  <c r="V46" i="28"/>
  <c r="G48" i="28"/>
  <c r="M48" i="28" s="1"/>
  <c r="I48" i="28"/>
  <c r="K48" i="28"/>
  <c r="O48" i="28"/>
  <c r="Q48" i="28"/>
  <c r="V48" i="28"/>
  <c r="G50" i="28"/>
  <c r="M50" i="28" s="1"/>
  <c r="I50" i="28"/>
  <c r="K50" i="28"/>
  <c r="O50" i="28"/>
  <c r="Q50" i="28"/>
  <c r="V50" i="28"/>
  <c r="G53" i="28"/>
  <c r="I53" i="28"/>
  <c r="K53" i="28"/>
  <c r="O53" i="28"/>
  <c r="Q53" i="28"/>
  <c r="V53" i="28"/>
  <c r="V52" i="28" s="1"/>
  <c r="G54" i="28"/>
  <c r="M54" i="28" s="1"/>
  <c r="I54" i="28"/>
  <c r="K54" i="28"/>
  <c r="O54" i="28"/>
  <c r="O52" i="28" s="1"/>
  <c r="Q54" i="28"/>
  <c r="V54" i="28"/>
  <c r="G56" i="28"/>
  <c r="M56" i="28" s="1"/>
  <c r="I56" i="28"/>
  <c r="K56" i="28"/>
  <c r="O56" i="28"/>
  <c r="Q56" i="28"/>
  <c r="V56" i="28"/>
  <c r="G59" i="28"/>
  <c r="M59" i="28" s="1"/>
  <c r="I59" i="28"/>
  <c r="K59" i="28"/>
  <c r="O59" i="28"/>
  <c r="Q59" i="28"/>
  <c r="V59" i="28"/>
  <c r="G61" i="28"/>
  <c r="G55" i="28" s="1"/>
  <c r="I61" i="28"/>
  <c r="I55" i="28" s="1"/>
  <c r="K61" i="28"/>
  <c r="M61" i="28"/>
  <c r="O61" i="28"/>
  <c r="Q61" i="28"/>
  <c r="V61" i="28"/>
  <c r="AE65" i="28"/>
  <c r="F66" i="1" s="1"/>
  <c r="BA135" i="27"/>
  <c r="BA132" i="27"/>
  <c r="BA79" i="27"/>
  <c r="BA76" i="27"/>
  <c r="BA72" i="27"/>
  <c r="BA55" i="27"/>
  <c r="BA44" i="27"/>
  <c r="BA31" i="27"/>
  <c r="BA28" i="27"/>
  <c r="BA25" i="27"/>
  <c r="BA19" i="27"/>
  <c r="BA16" i="27"/>
  <c r="BA13" i="27"/>
  <c r="BA10" i="27"/>
  <c r="G9" i="27"/>
  <c r="M9" i="27" s="1"/>
  <c r="I9" i="27"/>
  <c r="K9" i="27"/>
  <c r="O9" i="27"/>
  <c r="Q9" i="27"/>
  <c r="V9" i="27"/>
  <c r="G12" i="27"/>
  <c r="I12" i="27"/>
  <c r="K12" i="27"/>
  <c r="M12" i="27"/>
  <c r="O12" i="27"/>
  <c r="Q12" i="27"/>
  <c r="V12" i="27"/>
  <c r="G15" i="27"/>
  <c r="I15" i="27"/>
  <c r="K15" i="27"/>
  <c r="O15" i="27"/>
  <c r="Q15" i="27"/>
  <c r="V15" i="27"/>
  <c r="G18" i="27"/>
  <c r="I18" i="27"/>
  <c r="K18" i="27"/>
  <c r="M18" i="27"/>
  <c r="O18" i="27"/>
  <c r="Q18" i="27"/>
  <c r="V18" i="27"/>
  <c r="G24" i="27"/>
  <c r="M24" i="27" s="1"/>
  <c r="I24" i="27"/>
  <c r="K24" i="27"/>
  <c r="O24" i="27"/>
  <c r="Q24" i="27"/>
  <c r="V24" i="27"/>
  <c r="G27" i="27"/>
  <c r="I27" i="27"/>
  <c r="K27" i="27"/>
  <c r="M27" i="27"/>
  <c r="O27" i="27"/>
  <c r="Q27" i="27"/>
  <c r="V27" i="27"/>
  <c r="G30" i="27"/>
  <c r="M30" i="27" s="1"/>
  <c r="I30" i="27"/>
  <c r="K30" i="27"/>
  <c r="O30" i="27"/>
  <c r="Q30" i="27"/>
  <c r="V30" i="27"/>
  <c r="G33" i="27"/>
  <c r="M33" i="27" s="1"/>
  <c r="I33" i="27"/>
  <c r="K33" i="27"/>
  <c r="O33" i="27"/>
  <c r="Q33" i="27"/>
  <c r="V33" i="27"/>
  <c r="G36" i="27"/>
  <c r="I36" i="27"/>
  <c r="K36" i="27"/>
  <c r="M36" i="27"/>
  <c r="O36" i="27"/>
  <c r="Q36" i="27"/>
  <c r="V36" i="27"/>
  <c r="G40" i="27"/>
  <c r="I40" i="27"/>
  <c r="K40" i="27"/>
  <c r="M40" i="27"/>
  <c r="O40" i="27"/>
  <c r="Q40" i="27"/>
  <c r="V40" i="27"/>
  <c r="G43" i="27"/>
  <c r="I43" i="27"/>
  <c r="K43" i="27"/>
  <c r="M43" i="27"/>
  <c r="O43" i="27"/>
  <c r="Q43" i="27"/>
  <c r="V43" i="27"/>
  <c r="G46" i="27"/>
  <c r="M46" i="27" s="1"/>
  <c r="I46" i="27"/>
  <c r="K46" i="27"/>
  <c r="O46" i="27"/>
  <c r="Q46" i="27"/>
  <c r="V46" i="27"/>
  <c r="G50" i="27"/>
  <c r="M50" i="27" s="1"/>
  <c r="I50" i="27"/>
  <c r="K50" i="27"/>
  <c r="O50" i="27"/>
  <c r="Q50" i="27"/>
  <c r="V50" i="27"/>
  <c r="G54" i="27"/>
  <c r="I54" i="27"/>
  <c r="K54" i="27"/>
  <c r="M54" i="27"/>
  <c r="O54" i="27"/>
  <c r="Q54" i="27"/>
  <c r="V54" i="27"/>
  <c r="G58" i="27"/>
  <c r="M58" i="27" s="1"/>
  <c r="I58" i="27"/>
  <c r="K58" i="27"/>
  <c r="O58" i="27"/>
  <c r="Q58" i="27"/>
  <c r="V58" i="27"/>
  <c r="G61" i="27"/>
  <c r="I61" i="27"/>
  <c r="K61" i="27"/>
  <c r="M61" i="27"/>
  <c r="O61" i="27"/>
  <c r="Q61" i="27"/>
  <c r="V61" i="27"/>
  <c r="G64" i="27"/>
  <c r="M64" i="27" s="1"/>
  <c r="I64" i="27"/>
  <c r="K64" i="27"/>
  <c r="O64" i="27"/>
  <c r="Q64" i="27"/>
  <c r="V64" i="27"/>
  <c r="G71" i="27"/>
  <c r="I71" i="27"/>
  <c r="K71" i="27"/>
  <c r="M71" i="27"/>
  <c r="O71" i="27"/>
  <c r="Q71" i="27"/>
  <c r="V71" i="27"/>
  <c r="G75" i="27"/>
  <c r="M75" i="27" s="1"/>
  <c r="I75" i="27"/>
  <c r="K75" i="27"/>
  <c r="O75" i="27"/>
  <c r="Q75" i="27"/>
  <c r="V75" i="27"/>
  <c r="G78" i="27"/>
  <c r="M78" i="27" s="1"/>
  <c r="I78" i="27"/>
  <c r="K78" i="27"/>
  <c r="O78" i="27"/>
  <c r="Q78" i="27"/>
  <c r="V78" i="27"/>
  <c r="G81" i="27"/>
  <c r="M81" i="27" s="1"/>
  <c r="I81" i="27"/>
  <c r="K81" i="27"/>
  <c r="O81" i="27"/>
  <c r="Q81" i="27"/>
  <c r="V81" i="27"/>
  <c r="G87" i="27"/>
  <c r="M87" i="27" s="1"/>
  <c r="I87" i="27"/>
  <c r="K87" i="27"/>
  <c r="O87" i="27"/>
  <c r="Q87" i="27"/>
  <c r="V87" i="27"/>
  <c r="G90" i="27"/>
  <c r="M90" i="27" s="1"/>
  <c r="I90" i="27"/>
  <c r="K90" i="27"/>
  <c r="O90" i="27"/>
  <c r="Q90" i="27"/>
  <c r="V90" i="27"/>
  <c r="G93" i="27"/>
  <c r="M93" i="27" s="1"/>
  <c r="I93" i="27"/>
  <c r="K93" i="27"/>
  <c r="O93" i="27"/>
  <c r="Q93" i="27"/>
  <c r="V93" i="27"/>
  <c r="G95" i="27"/>
  <c r="I95" i="27"/>
  <c r="K95" i="27"/>
  <c r="M95" i="27"/>
  <c r="O95" i="27"/>
  <c r="Q95" i="27"/>
  <c r="V95" i="27"/>
  <c r="V92" i="27" s="1"/>
  <c r="G99" i="27"/>
  <c r="G92" i="27" s="1"/>
  <c r="I99" i="27"/>
  <c r="K99" i="27"/>
  <c r="O99" i="27"/>
  <c r="Q99" i="27"/>
  <c r="V99" i="27"/>
  <c r="G103" i="27"/>
  <c r="M103" i="27" s="1"/>
  <c r="I103" i="27"/>
  <c r="K103" i="27"/>
  <c r="O103" i="27"/>
  <c r="Q103" i="27"/>
  <c r="V103" i="27"/>
  <c r="G105" i="27"/>
  <c r="M105" i="27" s="1"/>
  <c r="I105" i="27"/>
  <c r="K105" i="27"/>
  <c r="O105" i="27"/>
  <c r="Q105" i="27"/>
  <c r="V105" i="27"/>
  <c r="G107" i="27"/>
  <c r="I155" i="1" s="1"/>
  <c r="V107" i="27"/>
  <c r="G108" i="27"/>
  <c r="M108" i="27" s="1"/>
  <c r="M107" i="27" s="1"/>
  <c r="I108" i="27"/>
  <c r="I107" i="27" s="1"/>
  <c r="K108" i="27"/>
  <c r="K107" i="27" s="1"/>
  <c r="O108" i="27"/>
  <c r="O107" i="27" s="1"/>
  <c r="Q108" i="27"/>
  <c r="Q107" i="27" s="1"/>
  <c r="V108" i="27"/>
  <c r="G113" i="27"/>
  <c r="I113" i="27"/>
  <c r="K113" i="27"/>
  <c r="M113" i="27"/>
  <c r="O113" i="27"/>
  <c r="Q113" i="27"/>
  <c r="V113" i="27"/>
  <c r="G117" i="27"/>
  <c r="M117" i="27" s="1"/>
  <c r="I117" i="27"/>
  <c r="K117" i="27"/>
  <c r="O117" i="27"/>
  <c r="Q117" i="27"/>
  <c r="V117" i="27"/>
  <c r="G120" i="27"/>
  <c r="M120" i="27" s="1"/>
  <c r="I120" i="27"/>
  <c r="K120" i="27"/>
  <c r="O120" i="27"/>
  <c r="Q120" i="27"/>
  <c r="V120" i="27"/>
  <c r="G123" i="27"/>
  <c r="M123" i="27" s="1"/>
  <c r="I123" i="27"/>
  <c r="K123" i="27"/>
  <c r="O123" i="27"/>
  <c r="Q123" i="27"/>
  <c r="V123" i="27"/>
  <c r="G125" i="27"/>
  <c r="M125" i="27" s="1"/>
  <c r="I125" i="27"/>
  <c r="K125" i="27"/>
  <c r="O125" i="27"/>
  <c r="Q125" i="27"/>
  <c r="V125" i="27"/>
  <c r="G128" i="27"/>
  <c r="I128" i="27"/>
  <c r="K128" i="27"/>
  <c r="M128" i="27"/>
  <c r="O128" i="27"/>
  <c r="Q128" i="27"/>
  <c r="V128" i="27"/>
  <c r="G131" i="27"/>
  <c r="M131" i="27" s="1"/>
  <c r="I131" i="27"/>
  <c r="K131" i="27"/>
  <c r="O131" i="27"/>
  <c r="Q131" i="27"/>
  <c r="V131" i="27"/>
  <c r="G134" i="27"/>
  <c r="I134" i="27"/>
  <c r="K134" i="27"/>
  <c r="M134" i="27"/>
  <c r="O134" i="27"/>
  <c r="Q134" i="27"/>
  <c r="V134" i="27"/>
  <c r="G137" i="27"/>
  <c r="M137" i="27" s="1"/>
  <c r="I137" i="27"/>
  <c r="K137" i="27"/>
  <c r="O137" i="27"/>
  <c r="Q137" i="27"/>
  <c r="V137" i="27"/>
  <c r="G139" i="27"/>
  <c r="I139" i="27"/>
  <c r="K139" i="27"/>
  <c r="M139" i="27"/>
  <c r="O139" i="27"/>
  <c r="Q139" i="27"/>
  <c r="V139" i="27"/>
  <c r="G141" i="27"/>
  <c r="M141" i="27" s="1"/>
  <c r="I141" i="27"/>
  <c r="K141" i="27"/>
  <c r="O141" i="27"/>
  <c r="Q141" i="27"/>
  <c r="V141" i="27"/>
  <c r="G143" i="27"/>
  <c r="M143" i="27" s="1"/>
  <c r="I143" i="27"/>
  <c r="K143" i="27"/>
  <c r="O143" i="27"/>
  <c r="Q143" i="27"/>
  <c r="V143" i="27"/>
  <c r="G146" i="27"/>
  <c r="I146" i="27"/>
  <c r="K146" i="27"/>
  <c r="M146" i="27"/>
  <c r="O146" i="27"/>
  <c r="Q146" i="27"/>
  <c r="Q145" i="27" s="1"/>
  <c r="V146" i="27"/>
  <c r="V145" i="27" s="1"/>
  <c r="G149" i="27"/>
  <c r="I149" i="27"/>
  <c r="K149" i="27"/>
  <c r="M149" i="27"/>
  <c r="M145" i="27" s="1"/>
  <c r="O149" i="27"/>
  <c r="O145" i="27" s="1"/>
  <c r="Q149" i="27"/>
  <c r="V149" i="27"/>
  <c r="G152" i="27"/>
  <c r="M152" i="27" s="1"/>
  <c r="I152" i="27"/>
  <c r="K152" i="27"/>
  <c r="O152" i="27"/>
  <c r="Q152" i="27"/>
  <c r="V152" i="27"/>
  <c r="G155" i="27"/>
  <c r="G154" i="27" s="1"/>
  <c r="I155" i="27"/>
  <c r="I154" i="27" s="1"/>
  <c r="K155" i="27"/>
  <c r="K154" i="27" s="1"/>
  <c r="M155" i="27"/>
  <c r="M154" i="27" s="1"/>
  <c r="O155" i="27"/>
  <c r="O154" i="27" s="1"/>
  <c r="Q155" i="27"/>
  <c r="Q154" i="27" s="1"/>
  <c r="V155" i="27"/>
  <c r="V154" i="27" s="1"/>
  <c r="AE159" i="27"/>
  <c r="BA94" i="26"/>
  <c r="BA91" i="26"/>
  <c r="BA88" i="26"/>
  <c r="BA61" i="26"/>
  <c r="BA58" i="26"/>
  <c r="BA45" i="26"/>
  <c r="BA34" i="26"/>
  <c r="BA23" i="26"/>
  <c r="BA19" i="26"/>
  <c r="BA16" i="26"/>
  <c r="BA13" i="26"/>
  <c r="BA10" i="26"/>
  <c r="G9" i="26"/>
  <c r="I9" i="26"/>
  <c r="K9" i="26"/>
  <c r="O9" i="26"/>
  <c r="Q9" i="26"/>
  <c r="V9" i="26"/>
  <c r="G12" i="26"/>
  <c r="M12" i="26" s="1"/>
  <c r="I12" i="26"/>
  <c r="K12" i="26"/>
  <c r="O12" i="26"/>
  <c r="Q12" i="26"/>
  <c r="V12" i="26"/>
  <c r="G15" i="26"/>
  <c r="M15" i="26" s="1"/>
  <c r="I15" i="26"/>
  <c r="K15" i="26"/>
  <c r="O15" i="26"/>
  <c r="Q15" i="26"/>
  <c r="V15" i="26"/>
  <c r="G18" i="26"/>
  <c r="I18" i="26"/>
  <c r="K18" i="26"/>
  <c r="M18" i="26"/>
  <c r="O18" i="26"/>
  <c r="Q18" i="26"/>
  <c r="V18" i="26"/>
  <c r="G22" i="26"/>
  <c r="M22" i="26" s="1"/>
  <c r="I22" i="26"/>
  <c r="K22" i="26"/>
  <c r="O22" i="26"/>
  <c r="Q22" i="26"/>
  <c r="V22" i="26"/>
  <c r="G25" i="26"/>
  <c r="M25" i="26" s="1"/>
  <c r="I25" i="26"/>
  <c r="K25" i="26"/>
  <c r="O25" i="26"/>
  <c r="Q25" i="26"/>
  <c r="V25" i="26"/>
  <c r="G28" i="26"/>
  <c r="M28" i="26" s="1"/>
  <c r="I28" i="26"/>
  <c r="K28" i="26"/>
  <c r="O28" i="26"/>
  <c r="Q28" i="26"/>
  <c r="V28" i="26"/>
  <c r="G30" i="26"/>
  <c r="M30" i="26" s="1"/>
  <c r="I30" i="26"/>
  <c r="K30" i="26"/>
  <c r="O30" i="26"/>
  <c r="Q30" i="26"/>
  <c r="V30" i="26"/>
  <c r="G33" i="26"/>
  <c r="M33" i="26" s="1"/>
  <c r="I33" i="26"/>
  <c r="K33" i="26"/>
  <c r="O33" i="26"/>
  <c r="Q33" i="26"/>
  <c r="V33" i="26"/>
  <c r="G36" i="26"/>
  <c r="M36" i="26" s="1"/>
  <c r="I36" i="26"/>
  <c r="K36" i="26"/>
  <c r="O36" i="26"/>
  <c r="Q36" i="26"/>
  <c r="V36" i="26"/>
  <c r="G40" i="26"/>
  <c r="M40" i="26" s="1"/>
  <c r="I40" i="26"/>
  <c r="K40" i="26"/>
  <c r="O40" i="26"/>
  <c r="Q40" i="26"/>
  <c r="V40" i="26"/>
  <c r="G44" i="26"/>
  <c r="M44" i="26" s="1"/>
  <c r="I44" i="26"/>
  <c r="K44" i="26"/>
  <c r="O44" i="26"/>
  <c r="Q44" i="26"/>
  <c r="V44" i="26"/>
  <c r="G48" i="26"/>
  <c r="M48" i="26" s="1"/>
  <c r="I48" i="26"/>
  <c r="K48" i="26"/>
  <c r="O48" i="26"/>
  <c r="Q48" i="26"/>
  <c r="V48" i="26"/>
  <c r="G51" i="26"/>
  <c r="M51" i="26" s="1"/>
  <c r="I51" i="26"/>
  <c r="K51" i="26"/>
  <c r="O51" i="26"/>
  <c r="Q51" i="26"/>
  <c r="V51" i="26"/>
  <c r="G57" i="26"/>
  <c r="M57" i="26" s="1"/>
  <c r="I57" i="26"/>
  <c r="K57" i="26"/>
  <c r="O57" i="26"/>
  <c r="Q57" i="26"/>
  <c r="V57" i="26"/>
  <c r="G60" i="26"/>
  <c r="M60" i="26" s="1"/>
  <c r="I60" i="26"/>
  <c r="K60" i="26"/>
  <c r="O60" i="26"/>
  <c r="Q60" i="26"/>
  <c r="V60" i="26"/>
  <c r="G63" i="26"/>
  <c r="M63" i="26" s="1"/>
  <c r="I63" i="26"/>
  <c r="K63" i="26"/>
  <c r="O63" i="26"/>
  <c r="Q63" i="26"/>
  <c r="V63" i="26"/>
  <c r="G67" i="26"/>
  <c r="M67" i="26" s="1"/>
  <c r="I67" i="26"/>
  <c r="K67" i="26"/>
  <c r="O67" i="26"/>
  <c r="Q67" i="26"/>
  <c r="V67" i="26"/>
  <c r="G70" i="26"/>
  <c r="M70" i="26" s="1"/>
  <c r="I70" i="26"/>
  <c r="K70" i="26"/>
  <c r="O70" i="26"/>
  <c r="Q70" i="26"/>
  <c r="V70" i="26"/>
  <c r="I72" i="26"/>
  <c r="K72" i="26"/>
  <c r="Q72" i="26"/>
  <c r="G73" i="26"/>
  <c r="M73" i="26" s="1"/>
  <c r="M72" i="26" s="1"/>
  <c r="I73" i="26"/>
  <c r="K73" i="26"/>
  <c r="O73" i="26"/>
  <c r="O72" i="26" s="1"/>
  <c r="Q73" i="26"/>
  <c r="V73" i="26"/>
  <c r="V72" i="26" s="1"/>
  <c r="G76" i="26"/>
  <c r="G75" i="26" s="1"/>
  <c r="I76" i="26"/>
  <c r="I75" i="26" s="1"/>
  <c r="K76" i="26"/>
  <c r="K75" i="26" s="1"/>
  <c r="M76" i="26"/>
  <c r="M75" i="26" s="1"/>
  <c r="O76" i="26"/>
  <c r="O75" i="26" s="1"/>
  <c r="Q76" i="26"/>
  <c r="Q75" i="26" s="1"/>
  <c r="V76" i="26"/>
  <c r="V75" i="26" s="1"/>
  <c r="G80" i="26"/>
  <c r="I80" i="26"/>
  <c r="K80" i="26"/>
  <c r="M80" i="26"/>
  <c r="O80" i="26"/>
  <c r="Q80" i="26"/>
  <c r="V80" i="26"/>
  <c r="G83" i="26"/>
  <c r="M83" i="26" s="1"/>
  <c r="I83" i="26"/>
  <c r="K83" i="26"/>
  <c r="O83" i="26"/>
  <c r="Q83" i="26"/>
  <c r="V83" i="26"/>
  <c r="G85" i="26"/>
  <c r="M85" i="26" s="1"/>
  <c r="I85" i="26"/>
  <c r="K85" i="26"/>
  <c r="O85" i="26"/>
  <c r="Q85" i="26"/>
  <c r="V85" i="26"/>
  <c r="G87" i="26"/>
  <c r="M87" i="26" s="1"/>
  <c r="I87" i="26"/>
  <c r="K87" i="26"/>
  <c r="O87" i="26"/>
  <c r="Q87" i="26"/>
  <c r="V87" i="26"/>
  <c r="G90" i="26"/>
  <c r="M90" i="26" s="1"/>
  <c r="I90" i="26"/>
  <c r="K90" i="26"/>
  <c r="O90" i="26"/>
  <c r="Q90" i="26"/>
  <c r="V90" i="26"/>
  <c r="G93" i="26"/>
  <c r="I93" i="26"/>
  <c r="K93" i="26"/>
  <c r="M93" i="26"/>
  <c r="O93" i="26"/>
  <c r="Q93" i="26"/>
  <c r="V93" i="26"/>
  <c r="G96" i="26"/>
  <c r="M96" i="26" s="1"/>
  <c r="I96" i="26"/>
  <c r="K96" i="26"/>
  <c r="O96" i="26"/>
  <c r="Q96" i="26"/>
  <c r="V96" i="26"/>
  <c r="G99" i="26"/>
  <c r="M99" i="26" s="1"/>
  <c r="I99" i="26"/>
  <c r="K99" i="26"/>
  <c r="O99" i="26"/>
  <c r="Q99" i="26"/>
  <c r="V99" i="26"/>
  <c r="G102" i="26"/>
  <c r="M102" i="26" s="1"/>
  <c r="I102" i="26"/>
  <c r="K102" i="26"/>
  <c r="O102" i="26"/>
  <c r="Q102" i="26"/>
  <c r="V102" i="26"/>
  <c r="G104" i="26"/>
  <c r="M104" i="26" s="1"/>
  <c r="I104" i="26"/>
  <c r="K104" i="26"/>
  <c r="O104" i="26"/>
  <c r="Q104" i="26"/>
  <c r="V104" i="26"/>
  <c r="G106" i="26"/>
  <c r="I106" i="26"/>
  <c r="K106" i="26"/>
  <c r="M106" i="26"/>
  <c r="O106" i="26"/>
  <c r="Q106" i="26"/>
  <c r="V106" i="26"/>
  <c r="G109" i="26"/>
  <c r="I109" i="26"/>
  <c r="K109" i="26"/>
  <c r="M109" i="26"/>
  <c r="O109" i="26"/>
  <c r="Q109" i="26"/>
  <c r="V109" i="26"/>
  <c r="G111" i="26"/>
  <c r="M111" i="26" s="1"/>
  <c r="I111" i="26"/>
  <c r="K111" i="26"/>
  <c r="O111" i="26"/>
  <c r="Q111" i="26"/>
  <c r="V111" i="26"/>
  <c r="G113" i="26"/>
  <c r="M113" i="26" s="1"/>
  <c r="I113" i="26"/>
  <c r="K113" i="26"/>
  <c r="O113" i="26"/>
  <c r="Q113" i="26"/>
  <c r="V113" i="26"/>
  <c r="G115" i="26"/>
  <c r="M115" i="26" s="1"/>
  <c r="I115" i="26"/>
  <c r="K115" i="26"/>
  <c r="O115" i="26"/>
  <c r="Q115" i="26"/>
  <c r="V115" i="26"/>
  <c r="G117" i="26"/>
  <c r="I117" i="26"/>
  <c r="K117" i="26"/>
  <c r="M117" i="26"/>
  <c r="O117" i="26"/>
  <c r="Q117" i="26"/>
  <c r="V117" i="26"/>
  <c r="G119" i="26"/>
  <c r="M119" i="26" s="1"/>
  <c r="I119" i="26"/>
  <c r="K119" i="26"/>
  <c r="O119" i="26"/>
  <c r="Q119" i="26"/>
  <c r="V119" i="26"/>
  <c r="G121" i="26"/>
  <c r="I121" i="26"/>
  <c r="K121" i="26"/>
  <c r="M121" i="26"/>
  <c r="O121" i="26"/>
  <c r="Q121" i="26"/>
  <c r="V121" i="26"/>
  <c r="G123" i="26"/>
  <c r="M123" i="26" s="1"/>
  <c r="I123" i="26"/>
  <c r="K123" i="26"/>
  <c r="O123" i="26"/>
  <c r="Q123" i="26"/>
  <c r="V123" i="26"/>
  <c r="I125" i="26"/>
  <c r="K125" i="26"/>
  <c r="Q125" i="26"/>
  <c r="G126" i="26"/>
  <c r="M126" i="26" s="1"/>
  <c r="M125" i="26" s="1"/>
  <c r="I126" i="26"/>
  <c r="K126" i="26"/>
  <c r="O126" i="26"/>
  <c r="O125" i="26" s="1"/>
  <c r="Q126" i="26"/>
  <c r="V126" i="26"/>
  <c r="V125" i="26" s="1"/>
  <c r="V128" i="26"/>
  <c r="G129" i="26"/>
  <c r="G128" i="26" s="1"/>
  <c r="I129" i="26"/>
  <c r="I128" i="26" s="1"/>
  <c r="K129" i="26"/>
  <c r="K128" i="26" s="1"/>
  <c r="M129" i="26"/>
  <c r="M128" i="26" s="1"/>
  <c r="O129" i="26"/>
  <c r="O128" i="26" s="1"/>
  <c r="Q129" i="26"/>
  <c r="Q128" i="26" s="1"/>
  <c r="V129" i="26"/>
  <c r="AE133" i="26"/>
  <c r="F61" i="1" s="1"/>
  <c r="BA111" i="25"/>
  <c r="BA101" i="25"/>
  <c r="BA94" i="25"/>
  <c r="BA68" i="25"/>
  <c r="BA57" i="25"/>
  <c r="BA52" i="25"/>
  <c r="BA38" i="25"/>
  <c r="BA34" i="25"/>
  <c r="G9" i="25"/>
  <c r="I9" i="25"/>
  <c r="K9" i="25"/>
  <c r="M9" i="25"/>
  <c r="O9" i="25"/>
  <c r="Q9" i="25"/>
  <c r="V9" i="25"/>
  <c r="G17" i="25"/>
  <c r="M17" i="25" s="1"/>
  <c r="I17" i="25"/>
  <c r="K17" i="25"/>
  <c r="O17" i="25"/>
  <c r="Q17" i="25"/>
  <c r="V17" i="25"/>
  <c r="G20" i="25"/>
  <c r="M20" i="25" s="1"/>
  <c r="I20" i="25"/>
  <c r="K20" i="25"/>
  <c r="O20" i="25"/>
  <c r="Q20" i="25"/>
  <c r="V20" i="25"/>
  <c r="G24" i="25"/>
  <c r="I24" i="25"/>
  <c r="K24" i="25"/>
  <c r="M24" i="25"/>
  <c r="O24" i="25"/>
  <c r="Q24" i="25"/>
  <c r="V24" i="25"/>
  <c r="G28" i="25"/>
  <c r="M28" i="25" s="1"/>
  <c r="I28" i="25"/>
  <c r="K28" i="25"/>
  <c r="O28" i="25"/>
  <c r="Q28" i="25"/>
  <c r="V28" i="25"/>
  <c r="G30" i="25"/>
  <c r="I30" i="25"/>
  <c r="K30" i="25"/>
  <c r="M30" i="25"/>
  <c r="O30" i="25"/>
  <c r="Q30" i="25"/>
  <c r="V30" i="25"/>
  <c r="G33" i="25"/>
  <c r="M33" i="25" s="1"/>
  <c r="I33" i="25"/>
  <c r="K33" i="25"/>
  <c r="O33" i="25"/>
  <c r="Q33" i="25"/>
  <c r="V33" i="25"/>
  <c r="G37" i="25"/>
  <c r="M37" i="25" s="1"/>
  <c r="I37" i="25"/>
  <c r="K37" i="25"/>
  <c r="O37" i="25"/>
  <c r="Q37" i="25"/>
  <c r="V37" i="25"/>
  <c r="G42" i="25"/>
  <c r="M42" i="25" s="1"/>
  <c r="I42" i="25"/>
  <c r="K42" i="25"/>
  <c r="O42" i="25"/>
  <c r="Q42" i="25"/>
  <c r="V42" i="25"/>
  <c r="G46" i="25"/>
  <c r="M46" i="25" s="1"/>
  <c r="I46" i="25"/>
  <c r="K46" i="25"/>
  <c r="O46" i="25"/>
  <c r="Q46" i="25"/>
  <c r="V46" i="25"/>
  <c r="G51" i="25"/>
  <c r="I51" i="25"/>
  <c r="I50" i="25" s="1"/>
  <c r="K51" i="25"/>
  <c r="O51" i="25"/>
  <c r="Q51" i="25"/>
  <c r="V51" i="25"/>
  <c r="G54" i="25"/>
  <c r="M54" i="25" s="1"/>
  <c r="I54" i="25"/>
  <c r="K54" i="25"/>
  <c r="O54" i="25"/>
  <c r="Q54" i="25"/>
  <c r="V54" i="25"/>
  <c r="G56" i="25"/>
  <c r="M56" i="25" s="1"/>
  <c r="I56" i="25"/>
  <c r="K56" i="25"/>
  <c r="O56" i="25"/>
  <c r="Q56" i="25"/>
  <c r="V56" i="25"/>
  <c r="G59" i="25"/>
  <c r="M59" i="25" s="1"/>
  <c r="I59" i="25"/>
  <c r="K59" i="25"/>
  <c r="O59" i="25"/>
  <c r="Q59" i="25"/>
  <c r="V59" i="25"/>
  <c r="G61" i="25"/>
  <c r="M61" i="25" s="1"/>
  <c r="I61" i="25"/>
  <c r="K61" i="25"/>
  <c r="O61" i="25"/>
  <c r="Q61" i="25"/>
  <c r="V61" i="25"/>
  <c r="G64" i="25"/>
  <c r="I64" i="25"/>
  <c r="K64" i="25"/>
  <c r="M64" i="25"/>
  <c r="O64" i="25"/>
  <c r="Q64" i="25"/>
  <c r="V64" i="25"/>
  <c r="G67" i="25"/>
  <c r="M67" i="25" s="1"/>
  <c r="I67" i="25"/>
  <c r="K67" i="25"/>
  <c r="K66" i="25" s="1"/>
  <c r="O67" i="25"/>
  <c r="Q67" i="25"/>
  <c r="Q66" i="25" s="1"/>
  <c r="V67" i="25"/>
  <c r="V66" i="25" s="1"/>
  <c r="G71" i="25"/>
  <c r="M71" i="25" s="1"/>
  <c r="I71" i="25"/>
  <c r="K71" i="25"/>
  <c r="O71" i="25"/>
  <c r="Q71" i="25"/>
  <c r="V71" i="25"/>
  <c r="G74" i="25"/>
  <c r="M74" i="25" s="1"/>
  <c r="I74" i="25"/>
  <c r="K74" i="25"/>
  <c r="O74" i="25"/>
  <c r="Q74" i="25"/>
  <c r="V74" i="25"/>
  <c r="G78" i="25"/>
  <c r="M78" i="25" s="1"/>
  <c r="I78" i="25"/>
  <c r="K78" i="25"/>
  <c r="O78" i="25"/>
  <c r="Q78" i="25"/>
  <c r="V78" i="25"/>
  <c r="G82" i="25"/>
  <c r="M82" i="25" s="1"/>
  <c r="I82" i="25"/>
  <c r="K82" i="25"/>
  <c r="O82" i="25"/>
  <c r="Q82" i="25"/>
  <c r="V82" i="25"/>
  <c r="G85" i="25"/>
  <c r="M85" i="25" s="1"/>
  <c r="I85" i="25"/>
  <c r="K85" i="25"/>
  <c r="O85" i="25"/>
  <c r="Q85" i="25"/>
  <c r="V85" i="25"/>
  <c r="G89" i="25"/>
  <c r="M89" i="25" s="1"/>
  <c r="I89" i="25"/>
  <c r="K89" i="25"/>
  <c r="O89" i="25"/>
  <c r="Q89" i="25"/>
  <c r="V89" i="25"/>
  <c r="G93" i="25"/>
  <c r="I93" i="25"/>
  <c r="K93" i="25"/>
  <c r="O93" i="25"/>
  <c r="Q93" i="25"/>
  <c r="V93" i="25"/>
  <c r="G96" i="25"/>
  <c r="M96" i="25" s="1"/>
  <c r="I96" i="25"/>
  <c r="K96" i="25"/>
  <c r="O96" i="25"/>
  <c r="Q96" i="25"/>
  <c r="V96" i="25"/>
  <c r="G98" i="25"/>
  <c r="M98" i="25" s="1"/>
  <c r="I98" i="25"/>
  <c r="K98" i="25"/>
  <c r="O98" i="25"/>
  <c r="Q98" i="25"/>
  <c r="V98" i="25"/>
  <c r="G100" i="25"/>
  <c r="M100" i="25" s="1"/>
  <c r="I100" i="25"/>
  <c r="K100" i="25"/>
  <c r="O100" i="25"/>
  <c r="Q100" i="25"/>
  <c r="V100" i="25"/>
  <c r="G103" i="25"/>
  <c r="M103" i="25" s="1"/>
  <c r="I103" i="25"/>
  <c r="K103" i="25"/>
  <c r="O103" i="25"/>
  <c r="Q103" i="25"/>
  <c r="V103" i="25"/>
  <c r="G105" i="25"/>
  <c r="M105" i="25" s="1"/>
  <c r="I105" i="25"/>
  <c r="K105" i="25"/>
  <c r="O105" i="25"/>
  <c r="Q105" i="25"/>
  <c r="V105" i="25"/>
  <c r="G107" i="25"/>
  <c r="M107" i="25" s="1"/>
  <c r="I107" i="25"/>
  <c r="K107" i="25"/>
  <c r="O107" i="25"/>
  <c r="Q107" i="25"/>
  <c r="V107" i="25"/>
  <c r="G110" i="25"/>
  <c r="M110" i="25" s="1"/>
  <c r="I110" i="25"/>
  <c r="I109" i="25" s="1"/>
  <c r="K110" i="25"/>
  <c r="K109" i="25" s="1"/>
  <c r="O110" i="25"/>
  <c r="O109" i="25" s="1"/>
  <c r="Q110" i="25"/>
  <c r="V110" i="25"/>
  <c r="G113" i="25"/>
  <c r="M113" i="25" s="1"/>
  <c r="I113" i="25"/>
  <c r="K113" i="25"/>
  <c r="O113" i="25"/>
  <c r="Q113" i="25"/>
  <c r="V113" i="25"/>
  <c r="G115" i="25"/>
  <c r="M115" i="25" s="1"/>
  <c r="I115" i="25"/>
  <c r="K115" i="25"/>
  <c r="O115" i="25"/>
  <c r="Q115" i="25"/>
  <c r="V115" i="25"/>
  <c r="G117" i="25"/>
  <c r="M117" i="25" s="1"/>
  <c r="I117" i="25"/>
  <c r="K117" i="25"/>
  <c r="O117" i="25"/>
  <c r="Q117" i="25"/>
  <c r="V117" i="25"/>
  <c r="Q119" i="25"/>
  <c r="G120" i="25"/>
  <c r="M120" i="25" s="1"/>
  <c r="M119" i="25" s="1"/>
  <c r="I120" i="25"/>
  <c r="I119" i="25" s="1"/>
  <c r="K120" i="25"/>
  <c r="K119" i="25" s="1"/>
  <c r="O120" i="25"/>
  <c r="O119" i="25" s="1"/>
  <c r="Q120" i="25"/>
  <c r="V120" i="25"/>
  <c r="V119" i="25" s="1"/>
  <c r="G124" i="25"/>
  <c r="I124" i="25"/>
  <c r="K124" i="25"/>
  <c r="M124" i="25"/>
  <c r="O124" i="25"/>
  <c r="Q124" i="25"/>
  <c r="V124" i="25"/>
  <c r="G129" i="25"/>
  <c r="M129" i="25" s="1"/>
  <c r="I129" i="25"/>
  <c r="I123" i="25" s="1"/>
  <c r="K129" i="25"/>
  <c r="K123" i="25" s="1"/>
  <c r="O129" i="25"/>
  <c r="Q129" i="25"/>
  <c r="V129" i="25"/>
  <c r="G133" i="25"/>
  <c r="M133" i="25" s="1"/>
  <c r="I133" i="25"/>
  <c r="K133" i="25"/>
  <c r="O133" i="25"/>
  <c r="Q133" i="25"/>
  <c r="V133" i="25"/>
  <c r="G136" i="25"/>
  <c r="I136" i="25"/>
  <c r="K136" i="25"/>
  <c r="M136" i="25"/>
  <c r="O136" i="25"/>
  <c r="Q136" i="25"/>
  <c r="V136" i="25"/>
  <c r="G139" i="25"/>
  <c r="M139" i="25" s="1"/>
  <c r="I139" i="25"/>
  <c r="K139" i="25"/>
  <c r="O139" i="25"/>
  <c r="Q139" i="25"/>
  <c r="V139" i="25"/>
  <c r="G142" i="25"/>
  <c r="M142" i="25" s="1"/>
  <c r="I142" i="25"/>
  <c r="K142" i="25"/>
  <c r="O142" i="25"/>
  <c r="Q142" i="25"/>
  <c r="V142" i="25"/>
  <c r="G144" i="25"/>
  <c r="M144" i="25" s="1"/>
  <c r="I144" i="25"/>
  <c r="K144" i="25"/>
  <c r="O144" i="25"/>
  <c r="Q144" i="25"/>
  <c r="V144" i="25"/>
  <c r="G146" i="25"/>
  <c r="I146" i="25"/>
  <c r="K146" i="25"/>
  <c r="M146" i="25"/>
  <c r="O146" i="25"/>
  <c r="Q146" i="25"/>
  <c r="V146" i="25"/>
  <c r="G148" i="25"/>
  <c r="M148" i="25" s="1"/>
  <c r="I148" i="25"/>
  <c r="K148" i="25"/>
  <c r="O148" i="25"/>
  <c r="Q148" i="25"/>
  <c r="V148" i="25"/>
  <c r="G150" i="25"/>
  <c r="M150" i="25" s="1"/>
  <c r="I150" i="25"/>
  <c r="K150" i="25"/>
  <c r="O150" i="25"/>
  <c r="Q150" i="25"/>
  <c r="V150" i="25"/>
  <c r="Q152" i="25"/>
  <c r="G153" i="25"/>
  <c r="G152" i="25" s="1"/>
  <c r="I153" i="25"/>
  <c r="I152" i="25" s="1"/>
  <c r="K153" i="25"/>
  <c r="K152" i="25" s="1"/>
  <c r="M153" i="25"/>
  <c r="M152" i="25" s="1"/>
  <c r="O153" i="25"/>
  <c r="O152" i="25" s="1"/>
  <c r="Q153" i="25"/>
  <c r="V153" i="25"/>
  <c r="V152" i="25" s="1"/>
  <c r="AE156" i="25"/>
  <c r="F60" i="1" s="1"/>
  <c r="BA59" i="24"/>
  <c r="G9" i="24"/>
  <c r="M9" i="24" s="1"/>
  <c r="I9" i="24"/>
  <c r="K9" i="24"/>
  <c r="O9" i="24"/>
  <c r="Q9" i="24"/>
  <c r="V9" i="24"/>
  <c r="G12" i="24"/>
  <c r="I12" i="24"/>
  <c r="K12" i="24"/>
  <c r="K8" i="24" s="1"/>
  <c r="O12" i="24"/>
  <c r="O8" i="24" s="1"/>
  <c r="Q12" i="24"/>
  <c r="V12" i="24"/>
  <c r="V8" i="24" s="1"/>
  <c r="G14" i="24"/>
  <c r="I14" i="24"/>
  <c r="G15" i="24"/>
  <c r="I15" i="24"/>
  <c r="K15" i="24"/>
  <c r="K14" i="24" s="1"/>
  <c r="M15" i="24"/>
  <c r="M14" i="24" s="1"/>
  <c r="O15" i="24"/>
  <c r="O14" i="24" s="1"/>
  <c r="Q15" i="24"/>
  <c r="Q14" i="24" s="1"/>
  <c r="V15" i="24"/>
  <c r="V14" i="24" s="1"/>
  <c r="G18" i="24"/>
  <c r="I18" i="24"/>
  <c r="K18" i="24"/>
  <c r="M18" i="24"/>
  <c r="O18" i="24"/>
  <c r="Q18" i="24"/>
  <c r="V18" i="24"/>
  <c r="G20" i="24"/>
  <c r="M20" i="24" s="1"/>
  <c r="I20" i="24"/>
  <c r="K20" i="24"/>
  <c r="O20" i="24"/>
  <c r="Q20" i="24"/>
  <c r="V20" i="24"/>
  <c r="G24" i="24"/>
  <c r="M24" i="24" s="1"/>
  <c r="I24" i="24"/>
  <c r="K24" i="24"/>
  <c r="O24" i="24"/>
  <c r="Q24" i="24"/>
  <c r="V24" i="24"/>
  <c r="G26" i="24"/>
  <c r="I26" i="24"/>
  <c r="K26" i="24"/>
  <c r="M26" i="24"/>
  <c r="O26" i="24"/>
  <c r="Q26" i="24"/>
  <c r="V26" i="24"/>
  <c r="G29" i="24"/>
  <c r="M29" i="24" s="1"/>
  <c r="I29" i="24"/>
  <c r="K29" i="24"/>
  <c r="O29" i="24"/>
  <c r="Q29" i="24"/>
  <c r="V29" i="24"/>
  <c r="G31" i="24"/>
  <c r="I31" i="24"/>
  <c r="K31" i="24"/>
  <c r="M31" i="24"/>
  <c r="O31" i="24"/>
  <c r="Q31" i="24"/>
  <c r="V31" i="24"/>
  <c r="G33" i="24"/>
  <c r="M33" i="24" s="1"/>
  <c r="I33" i="24"/>
  <c r="K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1" i="24"/>
  <c r="M41" i="24" s="1"/>
  <c r="I41" i="24"/>
  <c r="K41" i="24"/>
  <c r="O41" i="24"/>
  <c r="Q41" i="24"/>
  <c r="V41" i="24"/>
  <c r="G43" i="24"/>
  <c r="I43" i="24"/>
  <c r="K43" i="24"/>
  <c r="M43" i="24"/>
  <c r="O43" i="24"/>
  <c r="Q43" i="24"/>
  <c r="V43" i="24"/>
  <c r="G45" i="24"/>
  <c r="M45" i="24" s="1"/>
  <c r="I45" i="24"/>
  <c r="K45" i="24"/>
  <c r="O45" i="24"/>
  <c r="Q45" i="24"/>
  <c r="V45" i="24"/>
  <c r="G47" i="24"/>
  <c r="I47" i="24"/>
  <c r="K47" i="24"/>
  <c r="M47" i="24"/>
  <c r="O47" i="24"/>
  <c r="Q47" i="24"/>
  <c r="V47" i="24"/>
  <c r="G49" i="24"/>
  <c r="I49" i="24"/>
  <c r="K49" i="24"/>
  <c r="M49" i="24"/>
  <c r="O49" i="24"/>
  <c r="Q49" i="24"/>
  <c r="V49" i="24"/>
  <c r="G51" i="24"/>
  <c r="M51" i="24" s="1"/>
  <c r="I51" i="24"/>
  <c r="K51" i="24"/>
  <c r="O51" i="24"/>
  <c r="Q51" i="24"/>
  <c r="V51" i="24"/>
  <c r="G53" i="24"/>
  <c r="I53" i="24"/>
  <c r="K53" i="24"/>
  <c r="M53" i="24"/>
  <c r="O53" i="24"/>
  <c r="Q53" i="24"/>
  <c r="V53" i="24"/>
  <c r="G55" i="24"/>
  <c r="M55" i="24" s="1"/>
  <c r="I55" i="24"/>
  <c r="K55" i="24"/>
  <c r="O55" i="24"/>
  <c r="Q55" i="24"/>
  <c r="V55" i="24"/>
  <c r="G57" i="24"/>
  <c r="O57" i="24"/>
  <c r="G58" i="24"/>
  <c r="M58" i="24" s="1"/>
  <c r="M57" i="24" s="1"/>
  <c r="I58" i="24"/>
  <c r="I57" i="24" s="1"/>
  <c r="K58" i="24"/>
  <c r="K57" i="24" s="1"/>
  <c r="O58" i="24"/>
  <c r="Q58" i="24"/>
  <c r="Q57" i="24" s="1"/>
  <c r="V58" i="24"/>
  <c r="V57" i="24" s="1"/>
  <c r="G61" i="24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AE70" i="24"/>
  <c r="F57" i="1" s="1"/>
  <c r="G9" i="23"/>
  <c r="I9" i="23"/>
  <c r="K9" i="23"/>
  <c r="M9" i="23"/>
  <c r="O9" i="23"/>
  <c r="Q9" i="23"/>
  <c r="V9" i="23"/>
  <c r="G10" i="23"/>
  <c r="M10" i="23" s="1"/>
  <c r="I10" i="23"/>
  <c r="K10" i="23"/>
  <c r="O10" i="23"/>
  <c r="Q10" i="23"/>
  <c r="V10" i="23"/>
  <c r="G11" i="23"/>
  <c r="M11" i="23" s="1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G13" i="23"/>
  <c r="M13" i="23" s="1"/>
  <c r="I13" i="23"/>
  <c r="K13" i="23"/>
  <c r="O13" i="23"/>
  <c r="Q13" i="23"/>
  <c r="V13" i="23"/>
  <c r="G14" i="23"/>
  <c r="M14" i="23" s="1"/>
  <c r="I14" i="23"/>
  <c r="K14" i="23"/>
  <c r="O14" i="23"/>
  <c r="Q14" i="23"/>
  <c r="V14" i="23"/>
  <c r="G15" i="23"/>
  <c r="I15" i="23"/>
  <c r="K15" i="23"/>
  <c r="M15" i="23"/>
  <c r="O15" i="23"/>
  <c r="Q15" i="23"/>
  <c r="V15" i="23"/>
  <c r="G16" i="23"/>
  <c r="I16" i="23"/>
  <c r="K16" i="23"/>
  <c r="M16" i="23"/>
  <c r="O16" i="23"/>
  <c r="Q16" i="23"/>
  <c r="V16" i="23"/>
  <c r="G17" i="23"/>
  <c r="M17" i="23" s="1"/>
  <c r="I17" i="23"/>
  <c r="K17" i="23"/>
  <c r="O17" i="23"/>
  <c r="Q17" i="23"/>
  <c r="V17" i="23"/>
  <c r="G18" i="23"/>
  <c r="M18" i="23" s="1"/>
  <c r="I18" i="23"/>
  <c r="K18" i="23"/>
  <c r="O18" i="23"/>
  <c r="Q18" i="23"/>
  <c r="V18" i="23"/>
  <c r="G19" i="23"/>
  <c r="M19" i="23" s="1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M22" i="23" s="1"/>
  <c r="I22" i="23"/>
  <c r="K22" i="23"/>
  <c r="O22" i="23"/>
  <c r="Q22" i="23"/>
  <c r="V22" i="23"/>
  <c r="G23" i="23"/>
  <c r="M23" i="23" s="1"/>
  <c r="I23" i="23"/>
  <c r="K23" i="23"/>
  <c r="O23" i="23"/>
  <c r="Q23" i="23"/>
  <c r="V23" i="23"/>
  <c r="G24" i="23"/>
  <c r="M24" i="23" s="1"/>
  <c r="I24" i="23"/>
  <c r="K24" i="23"/>
  <c r="O24" i="23"/>
  <c r="Q24" i="23"/>
  <c r="V24" i="23"/>
  <c r="G25" i="23"/>
  <c r="M25" i="23" s="1"/>
  <c r="I25" i="23"/>
  <c r="K25" i="23"/>
  <c r="O25" i="23"/>
  <c r="Q25" i="23"/>
  <c r="V25" i="23"/>
  <c r="G26" i="23"/>
  <c r="M26" i="23" s="1"/>
  <c r="I26" i="23"/>
  <c r="K26" i="23"/>
  <c r="O26" i="23"/>
  <c r="Q26" i="23"/>
  <c r="V26" i="23"/>
  <c r="G27" i="23"/>
  <c r="I27" i="23"/>
  <c r="K27" i="23"/>
  <c r="M27" i="23"/>
  <c r="O27" i="23"/>
  <c r="Q27" i="23"/>
  <c r="V27" i="23"/>
  <c r="G28" i="23"/>
  <c r="I28" i="23"/>
  <c r="K28" i="23"/>
  <c r="M28" i="23"/>
  <c r="O28" i="23"/>
  <c r="Q28" i="23"/>
  <c r="V28" i="23"/>
  <c r="G29" i="23"/>
  <c r="M29" i="23" s="1"/>
  <c r="I29" i="23"/>
  <c r="K29" i="23"/>
  <c r="O29" i="23"/>
  <c r="Q29" i="23"/>
  <c r="V29" i="23"/>
  <c r="G30" i="23"/>
  <c r="I30" i="23"/>
  <c r="K30" i="23"/>
  <c r="M30" i="23"/>
  <c r="O30" i="23"/>
  <c r="Q30" i="23"/>
  <c r="V30" i="23"/>
  <c r="G31" i="23"/>
  <c r="M31" i="23" s="1"/>
  <c r="I31" i="23"/>
  <c r="K31" i="23"/>
  <c r="O31" i="23"/>
  <c r="Q31" i="23"/>
  <c r="V31" i="23"/>
  <c r="G32" i="23"/>
  <c r="M32" i="23" s="1"/>
  <c r="I32" i="23"/>
  <c r="K32" i="23"/>
  <c r="O32" i="23"/>
  <c r="Q32" i="23"/>
  <c r="V32" i="23"/>
  <c r="G33" i="23"/>
  <c r="I33" i="23"/>
  <c r="K33" i="23"/>
  <c r="M33" i="23"/>
  <c r="O33" i="23"/>
  <c r="Q33" i="23"/>
  <c r="V33" i="23"/>
  <c r="G34" i="23"/>
  <c r="I34" i="23"/>
  <c r="K34" i="23"/>
  <c r="M34" i="23"/>
  <c r="O34" i="23"/>
  <c r="Q34" i="23"/>
  <c r="V34" i="23"/>
  <c r="G35" i="23"/>
  <c r="M35" i="23" s="1"/>
  <c r="I35" i="23"/>
  <c r="K35" i="23"/>
  <c r="O35" i="23"/>
  <c r="Q35" i="23"/>
  <c r="V35" i="23"/>
  <c r="G36" i="23"/>
  <c r="M36" i="23" s="1"/>
  <c r="I36" i="23"/>
  <c r="K36" i="23"/>
  <c r="O36" i="23"/>
  <c r="Q36" i="23"/>
  <c r="V36" i="23"/>
  <c r="G37" i="23"/>
  <c r="M37" i="23" s="1"/>
  <c r="I37" i="23"/>
  <c r="K37" i="23"/>
  <c r="O37" i="23"/>
  <c r="Q37" i="23"/>
  <c r="V37" i="23"/>
  <c r="G38" i="23"/>
  <c r="M38" i="23" s="1"/>
  <c r="I38" i="23"/>
  <c r="K38" i="23"/>
  <c r="O38" i="23"/>
  <c r="Q38" i="23"/>
  <c r="V38" i="23"/>
  <c r="G39" i="23"/>
  <c r="M39" i="23" s="1"/>
  <c r="I39" i="23"/>
  <c r="K39" i="23"/>
  <c r="O39" i="23"/>
  <c r="Q39" i="23"/>
  <c r="V39" i="23"/>
  <c r="G40" i="23"/>
  <c r="M40" i="23" s="1"/>
  <c r="I40" i="23"/>
  <c r="K40" i="23"/>
  <c r="O40" i="23"/>
  <c r="Q40" i="23"/>
  <c r="V40" i="23"/>
  <c r="G41" i="23"/>
  <c r="M41" i="23" s="1"/>
  <c r="I41" i="23"/>
  <c r="K41" i="23"/>
  <c r="O41" i="23"/>
  <c r="Q41" i="23"/>
  <c r="V41" i="23"/>
  <c r="G42" i="23"/>
  <c r="I42" i="23"/>
  <c r="K42" i="23"/>
  <c r="M42" i="23"/>
  <c r="O42" i="23"/>
  <c r="Q42" i="23"/>
  <c r="V42" i="23"/>
  <c r="G43" i="23"/>
  <c r="M43" i="23" s="1"/>
  <c r="I43" i="23"/>
  <c r="K43" i="23"/>
  <c r="O43" i="23"/>
  <c r="Q43" i="23"/>
  <c r="V43" i="23"/>
  <c r="G44" i="23"/>
  <c r="M44" i="23" s="1"/>
  <c r="I44" i="23"/>
  <c r="K44" i="23"/>
  <c r="O44" i="23"/>
  <c r="Q44" i="23"/>
  <c r="V44" i="23"/>
  <c r="G45" i="23"/>
  <c r="M45" i="23" s="1"/>
  <c r="I45" i="23"/>
  <c r="K45" i="23"/>
  <c r="O45" i="23"/>
  <c r="Q45" i="23"/>
  <c r="V45" i="23"/>
  <c r="G46" i="23"/>
  <c r="M46" i="23" s="1"/>
  <c r="I46" i="23"/>
  <c r="K46" i="23"/>
  <c r="O46" i="23"/>
  <c r="Q46" i="23"/>
  <c r="V46" i="23"/>
  <c r="G47" i="23"/>
  <c r="M47" i="23" s="1"/>
  <c r="I47" i="23"/>
  <c r="K47" i="23"/>
  <c r="O47" i="23"/>
  <c r="Q47" i="23"/>
  <c r="V47" i="23"/>
  <c r="G48" i="23"/>
  <c r="M48" i="23" s="1"/>
  <c r="I48" i="23"/>
  <c r="K48" i="23"/>
  <c r="O48" i="23"/>
  <c r="Q48" i="23"/>
  <c r="V48" i="23"/>
  <c r="G49" i="23"/>
  <c r="M49" i="23" s="1"/>
  <c r="I49" i="23"/>
  <c r="K49" i="23"/>
  <c r="O49" i="23"/>
  <c r="Q49" i="23"/>
  <c r="V49" i="23"/>
  <c r="G50" i="23"/>
  <c r="I50" i="23"/>
  <c r="K50" i="23"/>
  <c r="M50" i="23"/>
  <c r="O50" i="23"/>
  <c r="Q50" i="23"/>
  <c r="V50" i="23"/>
  <c r="G51" i="23"/>
  <c r="I51" i="23"/>
  <c r="K51" i="23"/>
  <c r="M51" i="23"/>
  <c r="O51" i="23"/>
  <c r="Q51" i="23"/>
  <c r="V51" i="23"/>
  <c r="G52" i="23"/>
  <c r="I52" i="23"/>
  <c r="K52" i="23"/>
  <c r="M52" i="23"/>
  <c r="O52" i="23"/>
  <c r="Q52" i="23"/>
  <c r="V52" i="23"/>
  <c r="G53" i="23"/>
  <c r="M53" i="23" s="1"/>
  <c r="I53" i="23"/>
  <c r="K53" i="23"/>
  <c r="O53" i="23"/>
  <c r="Q53" i="23"/>
  <c r="V53" i="23"/>
  <c r="G54" i="23"/>
  <c r="M54" i="23" s="1"/>
  <c r="I54" i="23"/>
  <c r="K54" i="23"/>
  <c r="O54" i="23"/>
  <c r="Q54" i="23"/>
  <c r="V54" i="23"/>
  <c r="G55" i="23"/>
  <c r="I55" i="23"/>
  <c r="K55" i="23"/>
  <c r="M55" i="23"/>
  <c r="O55" i="23"/>
  <c r="Q55" i="23"/>
  <c r="V55" i="23"/>
  <c r="G56" i="23"/>
  <c r="I56" i="23"/>
  <c r="K56" i="23"/>
  <c r="M56" i="23"/>
  <c r="O56" i="23"/>
  <c r="Q56" i="23"/>
  <c r="V56" i="23"/>
  <c r="G57" i="23"/>
  <c r="I57" i="23"/>
  <c r="K57" i="23"/>
  <c r="M57" i="23"/>
  <c r="O57" i="23"/>
  <c r="Q57" i="23"/>
  <c r="V57" i="23"/>
  <c r="G58" i="23"/>
  <c r="M58" i="23" s="1"/>
  <c r="I58" i="23"/>
  <c r="K58" i="23"/>
  <c r="O58" i="23"/>
  <c r="Q58" i="23"/>
  <c r="V58" i="23"/>
  <c r="G59" i="23"/>
  <c r="M59" i="23" s="1"/>
  <c r="I59" i="23"/>
  <c r="K59" i="23"/>
  <c r="O59" i="23"/>
  <c r="Q59" i="23"/>
  <c r="V59" i="23"/>
  <c r="G60" i="23"/>
  <c r="M60" i="23" s="1"/>
  <c r="I60" i="23"/>
  <c r="K60" i="23"/>
  <c r="O60" i="23"/>
  <c r="Q60" i="23"/>
  <c r="V60" i="23"/>
  <c r="G61" i="23"/>
  <c r="M61" i="23" s="1"/>
  <c r="I61" i="23"/>
  <c r="K61" i="23"/>
  <c r="O61" i="23"/>
  <c r="Q61" i="23"/>
  <c r="V61" i="23"/>
  <c r="AE63" i="23"/>
  <c r="F56" i="1" s="1"/>
  <c r="G9" i="22"/>
  <c r="I9" i="22"/>
  <c r="K9" i="22"/>
  <c r="O9" i="22"/>
  <c r="Q9" i="22"/>
  <c r="V9" i="22"/>
  <c r="G10" i="22"/>
  <c r="I10" i="22"/>
  <c r="K10" i="22"/>
  <c r="M10" i="22"/>
  <c r="O10" i="22"/>
  <c r="Q10" i="22"/>
  <c r="V10" i="22"/>
  <c r="G11" i="22"/>
  <c r="M11" i="22" s="1"/>
  <c r="I11" i="22"/>
  <c r="K11" i="22"/>
  <c r="O11" i="22"/>
  <c r="Q11" i="22"/>
  <c r="V11" i="22"/>
  <c r="G12" i="22"/>
  <c r="I12" i="22"/>
  <c r="K12" i="22"/>
  <c r="M12" i="22"/>
  <c r="O12" i="22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I16" i="22"/>
  <c r="K16" i="22"/>
  <c r="M16" i="22"/>
  <c r="O16" i="22"/>
  <c r="Q16" i="22"/>
  <c r="V16" i="22"/>
  <c r="G17" i="22"/>
  <c r="M17" i="22" s="1"/>
  <c r="I17" i="22"/>
  <c r="K17" i="22"/>
  <c r="O17" i="22"/>
  <c r="Q17" i="22"/>
  <c r="V17" i="22"/>
  <c r="G18" i="22"/>
  <c r="M18" i="22" s="1"/>
  <c r="I18" i="22"/>
  <c r="K18" i="22"/>
  <c r="O18" i="22"/>
  <c r="Q18" i="22"/>
  <c r="V18" i="22"/>
  <c r="G19" i="22"/>
  <c r="I19" i="22"/>
  <c r="K19" i="22"/>
  <c r="M19" i="22"/>
  <c r="O19" i="22"/>
  <c r="Q19" i="22"/>
  <c r="V19" i="22"/>
  <c r="G20" i="22"/>
  <c r="I20" i="22"/>
  <c r="K20" i="22"/>
  <c r="M20" i="22"/>
  <c r="O20" i="22"/>
  <c r="Q20" i="22"/>
  <c r="V20" i="22"/>
  <c r="G21" i="22"/>
  <c r="M21" i="22" s="1"/>
  <c r="I21" i="22"/>
  <c r="K21" i="22"/>
  <c r="O21" i="22"/>
  <c r="Q21" i="22"/>
  <c r="V21" i="22"/>
  <c r="G22" i="22"/>
  <c r="I22" i="22"/>
  <c r="K22" i="22"/>
  <c r="M22" i="22"/>
  <c r="O22" i="22"/>
  <c r="Q22" i="22"/>
  <c r="V22" i="22"/>
  <c r="G23" i="22"/>
  <c r="M23" i="22" s="1"/>
  <c r="I23" i="22"/>
  <c r="K23" i="22"/>
  <c r="O23" i="22"/>
  <c r="Q23" i="22"/>
  <c r="V23" i="22"/>
  <c r="G24" i="22"/>
  <c r="M24" i="22" s="1"/>
  <c r="I24" i="22"/>
  <c r="K24" i="22"/>
  <c r="O24" i="22"/>
  <c r="Q24" i="22"/>
  <c r="V24" i="22"/>
  <c r="G25" i="22"/>
  <c r="M25" i="22" s="1"/>
  <c r="I25" i="22"/>
  <c r="K25" i="22"/>
  <c r="O25" i="22"/>
  <c r="Q25" i="22"/>
  <c r="V25" i="22"/>
  <c r="G26" i="22"/>
  <c r="M26" i="22" s="1"/>
  <c r="I26" i="22"/>
  <c r="K26" i="22"/>
  <c r="O26" i="22"/>
  <c r="Q26" i="22"/>
  <c r="V26" i="22"/>
  <c r="G27" i="22"/>
  <c r="M27" i="22" s="1"/>
  <c r="I27" i="22"/>
  <c r="K27" i="22"/>
  <c r="O27" i="22"/>
  <c r="Q27" i="22"/>
  <c r="V27" i="22"/>
  <c r="G28" i="22"/>
  <c r="I28" i="22"/>
  <c r="K28" i="22"/>
  <c r="M28" i="22"/>
  <c r="O28" i="22"/>
  <c r="Q28" i="22"/>
  <c r="V28" i="22"/>
  <c r="G29" i="22"/>
  <c r="M29" i="22" s="1"/>
  <c r="I29" i="22"/>
  <c r="K29" i="22"/>
  <c r="O29" i="22"/>
  <c r="Q29" i="22"/>
  <c r="V29" i="22"/>
  <c r="G30" i="22"/>
  <c r="M30" i="22" s="1"/>
  <c r="I30" i="22"/>
  <c r="K30" i="22"/>
  <c r="O30" i="22"/>
  <c r="Q30" i="22"/>
  <c r="V30" i="22"/>
  <c r="G31" i="22"/>
  <c r="M31" i="22" s="1"/>
  <c r="I31" i="22"/>
  <c r="K31" i="22"/>
  <c r="O31" i="22"/>
  <c r="Q31" i="22"/>
  <c r="V31" i="22"/>
  <c r="G32" i="22"/>
  <c r="I32" i="22"/>
  <c r="K32" i="22"/>
  <c r="M32" i="22"/>
  <c r="O32" i="22"/>
  <c r="Q32" i="22"/>
  <c r="V32" i="22"/>
  <c r="G33" i="22"/>
  <c r="M33" i="22" s="1"/>
  <c r="I33" i="22"/>
  <c r="K33" i="22"/>
  <c r="O33" i="22"/>
  <c r="Q33" i="22"/>
  <c r="V33" i="22"/>
  <c r="G34" i="22"/>
  <c r="M34" i="22" s="1"/>
  <c r="I34" i="22"/>
  <c r="K34" i="22"/>
  <c r="O34" i="22"/>
  <c r="Q34" i="22"/>
  <c r="V34" i="22"/>
  <c r="AE36" i="22"/>
  <c r="G9" i="21"/>
  <c r="I9" i="21"/>
  <c r="K9" i="21"/>
  <c r="O9" i="21"/>
  <c r="Q9" i="21"/>
  <c r="V9" i="21"/>
  <c r="G10" i="21"/>
  <c r="M10" i="21" s="1"/>
  <c r="I10" i="21"/>
  <c r="K10" i="21"/>
  <c r="O10" i="21"/>
  <c r="Q10" i="21"/>
  <c r="V10" i="21"/>
  <c r="G11" i="21"/>
  <c r="M11" i="21" s="1"/>
  <c r="I11" i="21"/>
  <c r="K11" i="21"/>
  <c r="O11" i="21"/>
  <c r="Q11" i="21"/>
  <c r="V11" i="21"/>
  <c r="G12" i="21"/>
  <c r="M12" i="21" s="1"/>
  <c r="I12" i="21"/>
  <c r="K12" i="21"/>
  <c r="O12" i="2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M15" i="21" s="1"/>
  <c r="I15" i="21"/>
  <c r="K15" i="21"/>
  <c r="O15" i="21"/>
  <c r="Q15" i="21"/>
  <c r="V15" i="21"/>
  <c r="G16" i="21"/>
  <c r="I16" i="21"/>
  <c r="K16" i="21"/>
  <c r="M16" i="21"/>
  <c r="O16" i="21"/>
  <c r="Q16" i="21"/>
  <c r="V16" i="21"/>
  <c r="G17" i="21"/>
  <c r="M17" i="21" s="1"/>
  <c r="I17" i="21"/>
  <c r="K17" i="21"/>
  <c r="O17" i="21"/>
  <c r="Q17" i="21"/>
  <c r="V17" i="21"/>
  <c r="G18" i="21"/>
  <c r="M18" i="21" s="1"/>
  <c r="I18" i="21"/>
  <c r="K18" i="21"/>
  <c r="O18" i="21"/>
  <c r="Q18" i="21"/>
  <c r="V18" i="21"/>
  <c r="G19" i="21"/>
  <c r="I19" i="21"/>
  <c r="K19" i="2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I22" i="21"/>
  <c r="K22" i="21"/>
  <c r="M22" i="21"/>
  <c r="O22" i="21"/>
  <c r="Q22" i="21"/>
  <c r="V22" i="21"/>
  <c r="G23" i="21"/>
  <c r="M23" i="21" s="1"/>
  <c r="I23" i="21"/>
  <c r="K23" i="21"/>
  <c r="O23" i="21"/>
  <c r="Q23" i="21"/>
  <c r="V23" i="21"/>
  <c r="G24" i="21"/>
  <c r="M24" i="21" s="1"/>
  <c r="I24" i="21"/>
  <c r="K24" i="21"/>
  <c r="O24" i="21"/>
  <c r="Q24" i="21"/>
  <c r="V24" i="21"/>
  <c r="G26" i="21"/>
  <c r="I26" i="21"/>
  <c r="K26" i="21"/>
  <c r="M26" i="21"/>
  <c r="O26" i="21"/>
  <c r="Q26" i="21"/>
  <c r="V26" i="21"/>
  <c r="G27" i="21"/>
  <c r="I27" i="21"/>
  <c r="K27" i="21"/>
  <c r="M27" i="21"/>
  <c r="O27" i="21"/>
  <c r="Q27" i="21"/>
  <c r="V27" i="21"/>
  <c r="G28" i="21"/>
  <c r="M28" i="21" s="1"/>
  <c r="I28" i="21"/>
  <c r="K28" i="21"/>
  <c r="O28" i="21"/>
  <c r="Q28" i="21"/>
  <c r="V28" i="21"/>
  <c r="G29" i="21"/>
  <c r="M29" i="21" s="1"/>
  <c r="I29" i="21"/>
  <c r="K29" i="21"/>
  <c r="O29" i="21"/>
  <c r="Q29" i="21"/>
  <c r="V29" i="21"/>
  <c r="G30" i="21"/>
  <c r="M30" i="21" s="1"/>
  <c r="I30" i="21"/>
  <c r="K30" i="21"/>
  <c r="O30" i="21"/>
  <c r="Q30" i="21"/>
  <c r="V30" i="21"/>
  <c r="G31" i="21"/>
  <c r="M31" i="21" s="1"/>
  <c r="I31" i="21"/>
  <c r="K31" i="21"/>
  <c r="O31" i="21"/>
  <c r="Q31" i="21"/>
  <c r="V31" i="21"/>
  <c r="G32" i="21"/>
  <c r="I32" i="21"/>
  <c r="K32" i="21"/>
  <c r="M32" i="21"/>
  <c r="O32" i="21"/>
  <c r="Q32" i="21"/>
  <c r="V32" i="21"/>
  <c r="G33" i="21"/>
  <c r="I33" i="21"/>
  <c r="K33" i="21"/>
  <c r="M33" i="21"/>
  <c r="O33" i="21"/>
  <c r="Q33" i="21"/>
  <c r="V33" i="21"/>
  <c r="G34" i="21"/>
  <c r="M34" i="21" s="1"/>
  <c r="I34" i="21"/>
  <c r="K34" i="21"/>
  <c r="O34" i="21"/>
  <c r="Q34" i="21"/>
  <c r="V34" i="21"/>
  <c r="G35" i="21"/>
  <c r="M35" i="21" s="1"/>
  <c r="I35" i="21"/>
  <c r="K35" i="21"/>
  <c r="O35" i="21"/>
  <c r="Q35" i="21"/>
  <c r="V35" i="21"/>
  <c r="G36" i="21"/>
  <c r="M36" i="21" s="1"/>
  <c r="I36" i="21"/>
  <c r="K36" i="21"/>
  <c r="O36" i="21"/>
  <c r="Q36" i="21"/>
  <c r="V36" i="21"/>
  <c r="G37" i="21"/>
  <c r="M37" i="21" s="1"/>
  <c r="I37" i="21"/>
  <c r="K37" i="21"/>
  <c r="O37" i="21"/>
  <c r="Q37" i="21"/>
  <c r="V37" i="21"/>
  <c r="G39" i="21"/>
  <c r="I39" i="21"/>
  <c r="K39" i="21"/>
  <c r="M39" i="21"/>
  <c r="O39" i="21"/>
  <c r="Q39" i="21"/>
  <c r="V39" i="21"/>
  <c r="G40" i="21"/>
  <c r="I40" i="21"/>
  <c r="K40" i="21"/>
  <c r="M40" i="21"/>
  <c r="O40" i="21"/>
  <c r="Q40" i="21"/>
  <c r="V40" i="21"/>
  <c r="G41" i="21"/>
  <c r="M41" i="21" s="1"/>
  <c r="I41" i="21"/>
  <c r="K41" i="21"/>
  <c r="O41" i="21"/>
  <c r="Q41" i="21"/>
  <c r="V41" i="21"/>
  <c r="G42" i="21"/>
  <c r="M42" i="21" s="1"/>
  <c r="I42" i="21"/>
  <c r="K42" i="21"/>
  <c r="O42" i="21"/>
  <c r="Q42" i="21"/>
  <c r="V42" i="21"/>
  <c r="G44" i="21"/>
  <c r="I44" i="21"/>
  <c r="K44" i="21"/>
  <c r="M44" i="21"/>
  <c r="O44" i="21"/>
  <c r="O43" i="21" s="1"/>
  <c r="Q44" i="21"/>
  <c r="Q43" i="21" s="1"/>
  <c r="V44" i="21"/>
  <c r="G45" i="21"/>
  <c r="G43" i="21" s="1"/>
  <c r="I137" i="1" s="1"/>
  <c r="I45" i="21"/>
  <c r="K45" i="21"/>
  <c r="K43" i="21" s="1"/>
  <c r="O45" i="21"/>
  <c r="Q45" i="21"/>
  <c r="V45" i="21"/>
  <c r="G46" i="21"/>
  <c r="I46" i="21"/>
  <c r="K46" i="21"/>
  <c r="M46" i="21"/>
  <c r="O46" i="21"/>
  <c r="Q46" i="21"/>
  <c r="V46" i="21"/>
  <c r="G47" i="21"/>
  <c r="M47" i="21" s="1"/>
  <c r="I47" i="21"/>
  <c r="K47" i="21"/>
  <c r="O47" i="21"/>
  <c r="Q47" i="21"/>
  <c r="V47" i="21"/>
  <c r="G48" i="21"/>
  <c r="I145" i="1" s="1"/>
  <c r="I48" i="21"/>
  <c r="V48" i="21"/>
  <c r="G49" i="21"/>
  <c r="M49" i="21" s="1"/>
  <c r="M48" i="21" s="1"/>
  <c r="I49" i="21"/>
  <c r="K49" i="21"/>
  <c r="K48" i="21" s="1"/>
  <c r="O49" i="21"/>
  <c r="O48" i="21" s="1"/>
  <c r="Q49" i="21"/>
  <c r="Q48" i="21" s="1"/>
  <c r="V49" i="21"/>
  <c r="AE51" i="21"/>
  <c r="G9" i="20"/>
  <c r="I9" i="20"/>
  <c r="K9" i="20"/>
  <c r="M9" i="20"/>
  <c r="O9" i="20"/>
  <c r="Q9" i="20"/>
  <c r="V9" i="20"/>
  <c r="G10" i="20"/>
  <c r="I10" i="20"/>
  <c r="K10" i="20"/>
  <c r="M10" i="20"/>
  <c r="O10" i="20"/>
  <c r="Q10" i="20"/>
  <c r="V10" i="20"/>
  <c r="G11" i="20"/>
  <c r="M11" i="20" s="1"/>
  <c r="I11" i="20"/>
  <c r="K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O13" i="20"/>
  <c r="Q13" i="20"/>
  <c r="V13" i="20"/>
  <c r="G14" i="20"/>
  <c r="M14" i="20" s="1"/>
  <c r="I14" i="20"/>
  <c r="K14" i="20"/>
  <c r="O14" i="20"/>
  <c r="Q14" i="20"/>
  <c r="V14" i="20"/>
  <c r="G15" i="20"/>
  <c r="M15" i="20" s="1"/>
  <c r="I15" i="20"/>
  <c r="K15" i="20"/>
  <c r="O15" i="20"/>
  <c r="Q15" i="20"/>
  <c r="V15" i="20"/>
  <c r="G16" i="20"/>
  <c r="I16" i="20"/>
  <c r="K16" i="20"/>
  <c r="M16" i="20"/>
  <c r="O16" i="20"/>
  <c r="Q16" i="20"/>
  <c r="V16" i="20"/>
  <c r="G17" i="20"/>
  <c r="M17" i="20" s="1"/>
  <c r="I17" i="20"/>
  <c r="K17" i="20"/>
  <c r="O17" i="20"/>
  <c r="Q17" i="20"/>
  <c r="V17" i="20"/>
  <c r="G18" i="20"/>
  <c r="M18" i="20" s="1"/>
  <c r="I18" i="20"/>
  <c r="K18" i="20"/>
  <c r="O18" i="20"/>
  <c r="Q18" i="20"/>
  <c r="V18" i="20"/>
  <c r="G19" i="20"/>
  <c r="I19" i="20"/>
  <c r="K19" i="20"/>
  <c r="M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I22" i="20"/>
  <c r="K22" i="20"/>
  <c r="M22" i="20"/>
  <c r="O22" i="20"/>
  <c r="Q22" i="20"/>
  <c r="V22" i="20"/>
  <c r="G23" i="20"/>
  <c r="M23" i="20" s="1"/>
  <c r="I23" i="20"/>
  <c r="K23" i="20"/>
  <c r="O23" i="20"/>
  <c r="Q23" i="20"/>
  <c r="V23" i="20"/>
  <c r="G25" i="20"/>
  <c r="M25" i="20" s="1"/>
  <c r="I25" i="20"/>
  <c r="K25" i="20"/>
  <c r="O25" i="20"/>
  <c r="Q25" i="20"/>
  <c r="V25" i="20"/>
  <c r="G26" i="20"/>
  <c r="I26" i="20"/>
  <c r="K26" i="20"/>
  <c r="M26" i="20"/>
  <c r="O26" i="20"/>
  <c r="Q26" i="20"/>
  <c r="V26" i="20"/>
  <c r="G27" i="20"/>
  <c r="M27" i="20" s="1"/>
  <c r="I27" i="20"/>
  <c r="K27" i="20"/>
  <c r="O27" i="20"/>
  <c r="Q27" i="20"/>
  <c r="V27" i="20"/>
  <c r="G28" i="20"/>
  <c r="I28" i="20"/>
  <c r="K28" i="20"/>
  <c r="M28" i="20"/>
  <c r="O28" i="20"/>
  <c r="Q28" i="20"/>
  <c r="V28" i="20"/>
  <c r="G29" i="20"/>
  <c r="M29" i="20" s="1"/>
  <c r="I29" i="20"/>
  <c r="K29" i="20"/>
  <c r="O29" i="20"/>
  <c r="Q29" i="20"/>
  <c r="V29" i="20"/>
  <c r="G30" i="20"/>
  <c r="M30" i="20" s="1"/>
  <c r="I30" i="20"/>
  <c r="K30" i="20"/>
  <c r="O30" i="20"/>
  <c r="Q30" i="20"/>
  <c r="V30" i="20"/>
  <c r="G31" i="20"/>
  <c r="M31" i="20" s="1"/>
  <c r="I31" i="20"/>
  <c r="K31" i="20"/>
  <c r="O31" i="20"/>
  <c r="Q31" i="20"/>
  <c r="V31" i="20"/>
  <c r="G32" i="20"/>
  <c r="I32" i="20"/>
  <c r="K32" i="20"/>
  <c r="M32" i="20"/>
  <c r="O32" i="20"/>
  <c r="Q32" i="20"/>
  <c r="V32" i="20"/>
  <c r="G33" i="20"/>
  <c r="M33" i="20" s="1"/>
  <c r="I33" i="20"/>
  <c r="K33" i="20"/>
  <c r="O33" i="20"/>
  <c r="Q33" i="20"/>
  <c r="V33" i="20"/>
  <c r="G34" i="20"/>
  <c r="I34" i="20"/>
  <c r="K34" i="20"/>
  <c r="M34" i="20"/>
  <c r="O34" i="20"/>
  <c r="Q34" i="20"/>
  <c r="V34" i="20"/>
  <c r="AE36" i="20"/>
  <c r="F52" i="1" s="1"/>
  <c r="G9" i="19"/>
  <c r="I9" i="19"/>
  <c r="K9" i="19"/>
  <c r="M9" i="19"/>
  <c r="O9" i="19"/>
  <c r="Q9" i="19"/>
  <c r="Q8" i="19" s="1"/>
  <c r="V9" i="19"/>
  <c r="G10" i="19"/>
  <c r="M10" i="19" s="1"/>
  <c r="I10" i="19"/>
  <c r="K10" i="19"/>
  <c r="O10" i="19"/>
  <c r="Q10" i="19"/>
  <c r="V10" i="19"/>
  <c r="G11" i="19"/>
  <c r="M11" i="19" s="1"/>
  <c r="I11" i="19"/>
  <c r="K11" i="19"/>
  <c r="O11" i="19"/>
  <c r="Q11" i="19"/>
  <c r="V11" i="19"/>
  <c r="G12" i="19"/>
  <c r="M12" i="19" s="1"/>
  <c r="I12" i="19"/>
  <c r="K12" i="19"/>
  <c r="O12" i="19"/>
  <c r="Q12" i="19"/>
  <c r="V12" i="19"/>
  <c r="G13" i="19"/>
  <c r="I13" i="19"/>
  <c r="K13" i="19"/>
  <c r="M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6" i="19"/>
  <c r="M16" i="19" s="1"/>
  <c r="I16" i="19"/>
  <c r="K16" i="19"/>
  <c r="O16" i="19"/>
  <c r="Q16" i="19"/>
  <c r="V16" i="19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1" i="19"/>
  <c r="I21" i="19"/>
  <c r="K21" i="19"/>
  <c r="M21" i="19"/>
  <c r="O21" i="19"/>
  <c r="Q21" i="19"/>
  <c r="V21" i="19"/>
  <c r="G22" i="19"/>
  <c r="G20" i="19" s="1"/>
  <c r="I126" i="1" s="1"/>
  <c r="I22" i="19"/>
  <c r="K22" i="19"/>
  <c r="K20" i="19" s="1"/>
  <c r="O22" i="19"/>
  <c r="Q22" i="19"/>
  <c r="V22" i="19"/>
  <c r="G23" i="19"/>
  <c r="I23" i="19"/>
  <c r="K23" i="19"/>
  <c r="M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30" i="19"/>
  <c r="M30" i="19" s="1"/>
  <c r="I30" i="19"/>
  <c r="K30" i="19"/>
  <c r="K29" i="19" s="1"/>
  <c r="O30" i="19"/>
  <c r="Q30" i="19"/>
  <c r="Q29" i="19" s="1"/>
  <c r="V30" i="19"/>
  <c r="G31" i="19"/>
  <c r="M31" i="19" s="1"/>
  <c r="I31" i="19"/>
  <c r="K31" i="19"/>
  <c r="O31" i="19"/>
  <c r="Q31" i="19"/>
  <c r="V31" i="19"/>
  <c r="G32" i="19"/>
  <c r="M32" i="19" s="1"/>
  <c r="I32" i="19"/>
  <c r="K32" i="19"/>
  <c r="O32" i="19"/>
  <c r="Q32" i="19"/>
  <c r="V32" i="19"/>
  <c r="G33" i="19"/>
  <c r="M33" i="19" s="1"/>
  <c r="I33" i="19"/>
  <c r="K33" i="19"/>
  <c r="O33" i="19"/>
  <c r="Q33" i="19"/>
  <c r="V33" i="19"/>
  <c r="G34" i="19"/>
  <c r="M34" i="19" s="1"/>
  <c r="I34" i="19"/>
  <c r="K34" i="19"/>
  <c r="O34" i="19"/>
  <c r="Q34" i="19"/>
  <c r="V34" i="19"/>
  <c r="G35" i="19"/>
  <c r="M35" i="19" s="1"/>
  <c r="I35" i="19"/>
  <c r="K35" i="19"/>
  <c r="O35" i="19"/>
  <c r="Q35" i="19"/>
  <c r="V35" i="19"/>
  <c r="G36" i="19"/>
  <c r="M36" i="19" s="1"/>
  <c r="I36" i="19"/>
  <c r="K36" i="19"/>
  <c r="O36" i="19"/>
  <c r="Q36" i="19"/>
  <c r="V36" i="19"/>
  <c r="G37" i="19"/>
  <c r="M37" i="19" s="1"/>
  <c r="I37" i="19"/>
  <c r="K37" i="19"/>
  <c r="O37" i="19"/>
  <c r="Q37" i="19"/>
  <c r="V37" i="19"/>
  <c r="G38" i="19"/>
  <c r="M38" i="19" s="1"/>
  <c r="I38" i="19"/>
  <c r="K38" i="19"/>
  <c r="O38" i="19"/>
  <c r="Q38" i="19"/>
  <c r="V38" i="19"/>
  <c r="G39" i="19"/>
  <c r="M39" i="19" s="1"/>
  <c r="I39" i="19"/>
  <c r="K39" i="19"/>
  <c r="O39" i="19"/>
  <c r="Q39" i="19"/>
  <c r="V39" i="19"/>
  <c r="G40" i="19"/>
  <c r="M40" i="19" s="1"/>
  <c r="I40" i="19"/>
  <c r="K40" i="19"/>
  <c r="O40" i="19"/>
  <c r="Q40" i="19"/>
  <c r="V40" i="19"/>
  <c r="G41" i="19"/>
  <c r="I41" i="19"/>
  <c r="K41" i="19"/>
  <c r="O41" i="19"/>
  <c r="Q41" i="19"/>
  <c r="V41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5" i="19"/>
  <c r="M45" i="19" s="1"/>
  <c r="I45" i="19"/>
  <c r="K45" i="19"/>
  <c r="O45" i="19"/>
  <c r="Q45" i="19"/>
  <c r="V45" i="19"/>
  <c r="G46" i="19"/>
  <c r="M46" i="19" s="1"/>
  <c r="I46" i="19"/>
  <c r="K46" i="19"/>
  <c r="O46" i="19"/>
  <c r="Q46" i="19"/>
  <c r="V46" i="19"/>
  <c r="G47" i="19"/>
  <c r="M47" i="19" s="1"/>
  <c r="I47" i="19"/>
  <c r="K47" i="19"/>
  <c r="O47" i="19"/>
  <c r="Q47" i="19"/>
  <c r="V47" i="19"/>
  <c r="G48" i="19"/>
  <c r="M48" i="19" s="1"/>
  <c r="I48" i="19"/>
  <c r="K48" i="19"/>
  <c r="O48" i="19"/>
  <c r="Q48" i="19"/>
  <c r="V48" i="19"/>
  <c r="G49" i="19"/>
  <c r="I49" i="19"/>
  <c r="K49" i="19"/>
  <c r="M49" i="19"/>
  <c r="O49" i="19"/>
  <c r="Q49" i="19"/>
  <c r="V49" i="19"/>
  <c r="G50" i="19"/>
  <c r="M50" i="19" s="1"/>
  <c r="I50" i="19"/>
  <c r="K50" i="19"/>
  <c r="O50" i="19"/>
  <c r="Q50" i="19"/>
  <c r="V50" i="19"/>
  <c r="G51" i="19"/>
  <c r="I51" i="19"/>
  <c r="K51" i="19"/>
  <c r="M51" i="19"/>
  <c r="O51" i="19"/>
  <c r="Q51" i="19"/>
  <c r="V51" i="19"/>
  <c r="G52" i="19"/>
  <c r="M52" i="19" s="1"/>
  <c r="I52" i="19"/>
  <c r="K52" i="19"/>
  <c r="O52" i="19"/>
  <c r="Q52" i="19"/>
  <c r="V52" i="19"/>
  <c r="G53" i="19"/>
  <c r="M53" i="19" s="1"/>
  <c r="I53" i="19"/>
  <c r="K53" i="19"/>
  <c r="O53" i="19"/>
  <c r="Q53" i="19"/>
  <c r="V53" i="19"/>
  <c r="G55" i="19"/>
  <c r="I55" i="19"/>
  <c r="K55" i="19"/>
  <c r="M55" i="19"/>
  <c r="M54" i="19" s="1"/>
  <c r="O55" i="19"/>
  <c r="Q55" i="19"/>
  <c r="V55" i="19"/>
  <c r="G56" i="19"/>
  <c r="I56" i="19"/>
  <c r="K56" i="19"/>
  <c r="M56" i="19"/>
  <c r="O56" i="19"/>
  <c r="Q56" i="19"/>
  <c r="V56" i="19"/>
  <c r="G57" i="19"/>
  <c r="M57" i="19" s="1"/>
  <c r="I57" i="19"/>
  <c r="K57" i="19"/>
  <c r="O57" i="19"/>
  <c r="Q57" i="19"/>
  <c r="V57" i="19"/>
  <c r="G58" i="19"/>
  <c r="M58" i="19" s="1"/>
  <c r="I58" i="19"/>
  <c r="K58" i="19"/>
  <c r="O58" i="19"/>
  <c r="Q58" i="19"/>
  <c r="V58" i="19"/>
  <c r="AE60" i="19"/>
  <c r="F51" i="1" s="1"/>
  <c r="G9" i="18"/>
  <c r="I9" i="18"/>
  <c r="K9" i="18"/>
  <c r="O9" i="18"/>
  <c r="Q9" i="18"/>
  <c r="V9" i="18"/>
  <c r="G10" i="18"/>
  <c r="M10" i="18" s="1"/>
  <c r="I10" i="18"/>
  <c r="K10" i="18"/>
  <c r="O10" i="18"/>
  <c r="Q10" i="18"/>
  <c r="V10" i="18"/>
  <c r="G11" i="18"/>
  <c r="M11" i="18" s="1"/>
  <c r="I11" i="18"/>
  <c r="K11" i="18"/>
  <c r="O11" i="18"/>
  <c r="Q11" i="18"/>
  <c r="V11" i="18"/>
  <c r="G12" i="18"/>
  <c r="M12" i="18" s="1"/>
  <c r="I12" i="18"/>
  <c r="K12" i="18"/>
  <c r="O12" i="18"/>
  <c r="Q12" i="18"/>
  <c r="V12" i="18"/>
  <c r="G13" i="18"/>
  <c r="M13" i="18" s="1"/>
  <c r="I13" i="18"/>
  <c r="K13" i="18"/>
  <c r="O13" i="18"/>
  <c r="Q13" i="18"/>
  <c r="V13" i="18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M16" i="18" s="1"/>
  <c r="I16" i="18"/>
  <c r="K16" i="18"/>
  <c r="O16" i="18"/>
  <c r="Q16" i="18"/>
  <c r="V16" i="18"/>
  <c r="G17" i="18"/>
  <c r="M17" i="18" s="1"/>
  <c r="I17" i="18"/>
  <c r="K17" i="18"/>
  <c r="O17" i="18"/>
  <c r="Q17" i="18"/>
  <c r="V17" i="18"/>
  <c r="G18" i="18"/>
  <c r="M18" i="18" s="1"/>
  <c r="I18" i="18"/>
  <c r="K18" i="18"/>
  <c r="O18" i="18"/>
  <c r="Q18" i="18"/>
  <c r="V18" i="18"/>
  <c r="G19" i="18"/>
  <c r="M19" i="18" s="1"/>
  <c r="I19" i="18"/>
  <c r="K19" i="18"/>
  <c r="O19" i="18"/>
  <c r="Q19" i="18"/>
  <c r="V19" i="18"/>
  <c r="G20" i="18"/>
  <c r="M20" i="18" s="1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M22" i="18" s="1"/>
  <c r="I22" i="18"/>
  <c r="K22" i="18"/>
  <c r="O22" i="18"/>
  <c r="Q22" i="18"/>
  <c r="V22" i="18"/>
  <c r="G23" i="18"/>
  <c r="M23" i="18" s="1"/>
  <c r="I23" i="18"/>
  <c r="K23" i="18"/>
  <c r="O23" i="18"/>
  <c r="Q23" i="18"/>
  <c r="V23" i="18"/>
  <c r="G24" i="18"/>
  <c r="M24" i="18" s="1"/>
  <c r="I24" i="18"/>
  <c r="K24" i="18"/>
  <c r="O24" i="18"/>
  <c r="Q24" i="18"/>
  <c r="V24" i="18"/>
  <c r="G25" i="18"/>
  <c r="M25" i="18" s="1"/>
  <c r="I25" i="18"/>
  <c r="K25" i="18"/>
  <c r="O25" i="18"/>
  <c r="Q25" i="18"/>
  <c r="V25" i="18"/>
  <c r="G26" i="18"/>
  <c r="I26" i="18"/>
  <c r="K26" i="18"/>
  <c r="M26" i="18"/>
  <c r="O26" i="18"/>
  <c r="Q26" i="18"/>
  <c r="V26" i="18"/>
  <c r="G27" i="18"/>
  <c r="I27" i="18"/>
  <c r="K27" i="18"/>
  <c r="M27" i="18"/>
  <c r="O27" i="18"/>
  <c r="Q27" i="18"/>
  <c r="V27" i="18"/>
  <c r="G28" i="18"/>
  <c r="M28" i="18" s="1"/>
  <c r="I28" i="18"/>
  <c r="K28" i="18"/>
  <c r="O28" i="18"/>
  <c r="Q28" i="18"/>
  <c r="V28" i="18"/>
  <c r="G29" i="18"/>
  <c r="M29" i="18" s="1"/>
  <c r="I29" i="18"/>
  <c r="K29" i="18"/>
  <c r="O29" i="18"/>
  <c r="Q29" i="18"/>
  <c r="V29" i="18"/>
  <c r="G31" i="18"/>
  <c r="I31" i="18"/>
  <c r="K31" i="18"/>
  <c r="M31" i="18"/>
  <c r="O31" i="18"/>
  <c r="Q31" i="18"/>
  <c r="V31" i="18"/>
  <c r="G32" i="18"/>
  <c r="M32" i="18" s="1"/>
  <c r="I32" i="18"/>
  <c r="K32" i="18"/>
  <c r="O32" i="18"/>
  <c r="Q32" i="18"/>
  <c r="V32" i="18"/>
  <c r="G33" i="18"/>
  <c r="I33" i="18"/>
  <c r="K33" i="18"/>
  <c r="M33" i="18"/>
  <c r="O33" i="18"/>
  <c r="Q33" i="18"/>
  <c r="V33" i="18"/>
  <c r="G34" i="18"/>
  <c r="M34" i="18" s="1"/>
  <c r="I34" i="18"/>
  <c r="K34" i="18"/>
  <c r="O34" i="18"/>
  <c r="Q34" i="18"/>
  <c r="V34" i="18"/>
  <c r="G35" i="18"/>
  <c r="M35" i="18" s="1"/>
  <c r="I35" i="18"/>
  <c r="K35" i="18"/>
  <c r="O35" i="18"/>
  <c r="Q35" i="18"/>
  <c r="V35" i="18"/>
  <c r="G36" i="18"/>
  <c r="M36" i="18" s="1"/>
  <c r="I36" i="18"/>
  <c r="K36" i="18"/>
  <c r="O36" i="18"/>
  <c r="Q36" i="18"/>
  <c r="V36" i="18"/>
  <c r="G37" i="18"/>
  <c r="M37" i="18" s="1"/>
  <c r="I37" i="18"/>
  <c r="K37" i="18"/>
  <c r="O37" i="18"/>
  <c r="Q37" i="18"/>
  <c r="V37" i="18"/>
  <c r="G38" i="18"/>
  <c r="M38" i="18" s="1"/>
  <c r="I38" i="18"/>
  <c r="K38" i="18"/>
  <c r="O38" i="18"/>
  <c r="Q38" i="18"/>
  <c r="V38" i="18"/>
  <c r="G39" i="18"/>
  <c r="M39" i="18" s="1"/>
  <c r="I39" i="18"/>
  <c r="K39" i="18"/>
  <c r="O39" i="18"/>
  <c r="Q39" i="18"/>
  <c r="V39" i="18"/>
  <c r="G40" i="18"/>
  <c r="M40" i="18" s="1"/>
  <c r="I40" i="18"/>
  <c r="K40" i="18"/>
  <c r="O40" i="18"/>
  <c r="Q40" i="18"/>
  <c r="V40" i="18"/>
  <c r="G41" i="18"/>
  <c r="M41" i="18" s="1"/>
  <c r="I41" i="18"/>
  <c r="K41" i="18"/>
  <c r="O41" i="18"/>
  <c r="Q41" i="18"/>
  <c r="V41" i="18"/>
  <c r="G42" i="18"/>
  <c r="M42" i="18" s="1"/>
  <c r="I42" i="18"/>
  <c r="K42" i="18"/>
  <c r="O42" i="18"/>
  <c r="Q42" i="18"/>
  <c r="V42" i="18"/>
  <c r="G43" i="18"/>
  <c r="M43" i="18" s="1"/>
  <c r="I43" i="18"/>
  <c r="K43" i="18"/>
  <c r="O43" i="18"/>
  <c r="Q43" i="18"/>
  <c r="V43" i="18"/>
  <c r="G44" i="18"/>
  <c r="M44" i="18" s="1"/>
  <c r="I44" i="18"/>
  <c r="K44" i="18"/>
  <c r="O44" i="18"/>
  <c r="Q44" i="18"/>
  <c r="V44" i="18"/>
  <c r="G45" i="18"/>
  <c r="M45" i="18" s="1"/>
  <c r="I45" i="18"/>
  <c r="K45" i="18"/>
  <c r="O45" i="18"/>
  <c r="Q45" i="18"/>
  <c r="V45" i="18"/>
  <c r="G46" i="18"/>
  <c r="I46" i="18"/>
  <c r="K46" i="18"/>
  <c r="M46" i="18"/>
  <c r="O46" i="18"/>
  <c r="Q46" i="18"/>
  <c r="V46" i="18"/>
  <c r="G47" i="18"/>
  <c r="M47" i="18" s="1"/>
  <c r="I47" i="18"/>
  <c r="K47" i="18"/>
  <c r="O47" i="18"/>
  <c r="Q47" i="18"/>
  <c r="V47" i="18"/>
  <c r="G48" i="18"/>
  <c r="M48" i="18" s="1"/>
  <c r="I48" i="18"/>
  <c r="K48" i="18"/>
  <c r="O48" i="18"/>
  <c r="Q48" i="18"/>
  <c r="V48" i="18"/>
  <c r="G49" i="18"/>
  <c r="M49" i="18" s="1"/>
  <c r="I49" i="18"/>
  <c r="K49" i="18"/>
  <c r="O49" i="18"/>
  <c r="Q49" i="18"/>
  <c r="V49" i="18"/>
  <c r="G50" i="18"/>
  <c r="I50" i="18"/>
  <c r="K50" i="18"/>
  <c r="M50" i="18"/>
  <c r="O50" i="18"/>
  <c r="Q50" i="18"/>
  <c r="V50" i="18"/>
  <c r="G51" i="18"/>
  <c r="I51" i="18"/>
  <c r="K51" i="18"/>
  <c r="M51" i="18"/>
  <c r="O51" i="18"/>
  <c r="Q51" i="18"/>
  <c r="V51" i="18"/>
  <c r="G53" i="18"/>
  <c r="M53" i="18" s="1"/>
  <c r="I53" i="18"/>
  <c r="K53" i="18"/>
  <c r="O53" i="18"/>
  <c r="Q53" i="18"/>
  <c r="V53" i="18"/>
  <c r="G54" i="18"/>
  <c r="M54" i="18" s="1"/>
  <c r="I54" i="18"/>
  <c r="K54" i="18"/>
  <c r="O54" i="18"/>
  <c r="Q54" i="18"/>
  <c r="V54" i="18"/>
  <c r="G55" i="18"/>
  <c r="I55" i="18"/>
  <c r="K55" i="18"/>
  <c r="M55" i="18"/>
  <c r="O55" i="18"/>
  <c r="Q55" i="18"/>
  <c r="V55" i="18"/>
  <c r="G56" i="18"/>
  <c r="I56" i="18"/>
  <c r="K56" i="18"/>
  <c r="M56" i="18"/>
  <c r="O56" i="18"/>
  <c r="Q56" i="18"/>
  <c r="V56" i="18"/>
  <c r="G58" i="18"/>
  <c r="I58" i="18"/>
  <c r="K58" i="18"/>
  <c r="M58" i="18"/>
  <c r="O58" i="18"/>
  <c r="Q58" i="18"/>
  <c r="V58" i="18"/>
  <c r="G59" i="18"/>
  <c r="I59" i="18"/>
  <c r="K59" i="18"/>
  <c r="M59" i="18"/>
  <c r="O59" i="18"/>
  <c r="Q59" i="18"/>
  <c r="V59" i="18"/>
  <c r="G60" i="18"/>
  <c r="M60" i="18" s="1"/>
  <c r="I60" i="18"/>
  <c r="K60" i="18"/>
  <c r="O60" i="18"/>
  <c r="Q60" i="18"/>
  <c r="V60" i="18"/>
  <c r="G61" i="18"/>
  <c r="M61" i="18" s="1"/>
  <c r="I61" i="18"/>
  <c r="K61" i="18"/>
  <c r="O61" i="18"/>
  <c r="Q61" i="18"/>
  <c r="V61" i="18"/>
  <c r="G62" i="18"/>
  <c r="M62" i="18" s="1"/>
  <c r="I62" i="18"/>
  <c r="K62" i="18"/>
  <c r="O62" i="18"/>
  <c r="Q62" i="18"/>
  <c r="V62" i="18"/>
  <c r="G63" i="18"/>
  <c r="I63" i="18"/>
  <c r="K63" i="18"/>
  <c r="M63" i="18"/>
  <c r="O63" i="18"/>
  <c r="Q63" i="18"/>
  <c r="V63" i="18"/>
  <c r="G64" i="18"/>
  <c r="I64" i="18"/>
  <c r="K64" i="18"/>
  <c r="M64" i="18"/>
  <c r="O64" i="18"/>
  <c r="Q64" i="18"/>
  <c r="V64" i="18"/>
  <c r="G65" i="18"/>
  <c r="M65" i="18" s="1"/>
  <c r="I65" i="18"/>
  <c r="K65" i="18"/>
  <c r="O65" i="18"/>
  <c r="Q65" i="18"/>
  <c r="V65" i="18"/>
  <c r="G66" i="18"/>
  <c r="M66" i="18" s="1"/>
  <c r="I66" i="18"/>
  <c r="K66" i="18"/>
  <c r="O66" i="18"/>
  <c r="Q66" i="18"/>
  <c r="V66" i="18"/>
  <c r="G67" i="18"/>
  <c r="M67" i="18" s="1"/>
  <c r="I67" i="18"/>
  <c r="K67" i="18"/>
  <c r="O67" i="18"/>
  <c r="Q67" i="18"/>
  <c r="V67" i="18"/>
  <c r="G68" i="18"/>
  <c r="M68" i="18" s="1"/>
  <c r="I68" i="18"/>
  <c r="K68" i="18"/>
  <c r="O68" i="18"/>
  <c r="Q68" i="18"/>
  <c r="V68" i="18"/>
  <c r="G69" i="18"/>
  <c r="M69" i="18" s="1"/>
  <c r="I69" i="18"/>
  <c r="K69" i="18"/>
  <c r="O69" i="18"/>
  <c r="Q69" i="18"/>
  <c r="V69" i="18"/>
  <c r="G70" i="18"/>
  <c r="M70" i="18" s="1"/>
  <c r="I70" i="18"/>
  <c r="K70" i="18"/>
  <c r="O70" i="18"/>
  <c r="Q70" i="18"/>
  <c r="V70" i="18"/>
  <c r="G71" i="18"/>
  <c r="I71" i="18"/>
  <c r="K71" i="18"/>
  <c r="M71" i="18"/>
  <c r="O71" i="18"/>
  <c r="Q71" i="18"/>
  <c r="V71" i="18"/>
  <c r="G72" i="18"/>
  <c r="M72" i="18" s="1"/>
  <c r="I72" i="18"/>
  <c r="K72" i="18"/>
  <c r="O72" i="18"/>
  <c r="Q72" i="18"/>
  <c r="V72" i="18"/>
  <c r="G73" i="18"/>
  <c r="M73" i="18" s="1"/>
  <c r="I73" i="18"/>
  <c r="K73" i="18"/>
  <c r="O73" i="18"/>
  <c r="Q73" i="18"/>
  <c r="V73" i="18"/>
  <c r="G74" i="18"/>
  <c r="M74" i="18" s="1"/>
  <c r="I74" i="18"/>
  <c r="K74" i="18"/>
  <c r="O74" i="18"/>
  <c r="Q74" i="18"/>
  <c r="V74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8" i="18"/>
  <c r="M78" i="18" s="1"/>
  <c r="I78" i="18"/>
  <c r="K78" i="18"/>
  <c r="O78" i="18"/>
  <c r="Q78" i="18"/>
  <c r="V78" i="18"/>
  <c r="G79" i="18"/>
  <c r="I79" i="18"/>
  <c r="K79" i="18"/>
  <c r="O79" i="18"/>
  <c r="Q79" i="18"/>
  <c r="V79" i="18"/>
  <c r="G80" i="18"/>
  <c r="I80" i="18"/>
  <c r="K80" i="18"/>
  <c r="M80" i="18"/>
  <c r="O80" i="18"/>
  <c r="Q80" i="18"/>
  <c r="V80" i="18"/>
  <c r="G81" i="18"/>
  <c r="M81" i="18" s="1"/>
  <c r="I81" i="18"/>
  <c r="K81" i="18"/>
  <c r="O81" i="18"/>
  <c r="Q81" i="18"/>
  <c r="V81" i="18"/>
  <c r="G82" i="18"/>
  <c r="I82" i="18"/>
  <c r="K82" i="18"/>
  <c r="M82" i="18"/>
  <c r="O82" i="18"/>
  <c r="Q82" i="18"/>
  <c r="V82" i="18"/>
  <c r="G83" i="18"/>
  <c r="M83" i="18" s="1"/>
  <c r="I83" i="18"/>
  <c r="K83" i="18"/>
  <c r="O83" i="18"/>
  <c r="Q83" i="18"/>
  <c r="V83" i="18"/>
  <c r="G84" i="18"/>
  <c r="M84" i="18" s="1"/>
  <c r="I84" i="18"/>
  <c r="K84" i="18"/>
  <c r="O84" i="18"/>
  <c r="Q84" i="18"/>
  <c r="V84" i="18"/>
  <c r="G85" i="18"/>
  <c r="M85" i="18" s="1"/>
  <c r="I85" i="18"/>
  <c r="K85" i="18"/>
  <c r="O85" i="18"/>
  <c r="Q85" i="18"/>
  <c r="V85" i="18"/>
  <c r="G86" i="18"/>
  <c r="M86" i="18" s="1"/>
  <c r="I86" i="18"/>
  <c r="K86" i="18"/>
  <c r="O86" i="18"/>
  <c r="Q86" i="18"/>
  <c r="V86" i="18"/>
  <c r="G87" i="18"/>
  <c r="M87" i="18" s="1"/>
  <c r="I87" i="18"/>
  <c r="K87" i="18"/>
  <c r="O87" i="18"/>
  <c r="Q87" i="18"/>
  <c r="V87" i="18"/>
  <c r="G88" i="18"/>
  <c r="M88" i="18" s="1"/>
  <c r="I88" i="18"/>
  <c r="K88" i="18"/>
  <c r="O88" i="18"/>
  <c r="Q88" i="18"/>
  <c r="V88" i="18"/>
  <c r="G89" i="18"/>
  <c r="M89" i="18" s="1"/>
  <c r="I89" i="18"/>
  <c r="K89" i="18"/>
  <c r="O89" i="18"/>
  <c r="Q89" i="18"/>
  <c r="V89" i="18"/>
  <c r="G90" i="18"/>
  <c r="M90" i="18" s="1"/>
  <c r="I90" i="18"/>
  <c r="K90" i="18"/>
  <c r="O90" i="18"/>
  <c r="Q90" i="18"/>
  <c r="V90" i="18"/>
  <c r="G91" i="18"/>
  <c r="M91" i="18" s="1"/>
  <c r="I91" i="18"/>
  <c r="K91" i="18"/>
  <c r="O91" i="18"/>
  <c r="Q91" i="18"/>
  <c r="V91" i="18"/>
  <c r="G92" i="18"/>
  <c r="I92" i="18"/>
  <c r="K92" i="18"/>
  <c r="M92" i="18"/>
  <c r="O92" i="18"/>
  <c r="Q92" i="18"/>
  <c r="V92" i="18"/>
  <c r="G93" i="18"/>
  <c r="I93" i="18"/>
  <c r="K93" i="18"/>
  <c r="M93" i="18"/>
  <c r="O93" i="18"/>
  <c r="Q93" i="18"/>
  <c r="V93" i="18"/>
  <c r="G94" i="18"/>
  <c r="I94" i="18"/>
  <c r="K94" i="18"/>
  <c r="M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M97" i="18" s="1"/>
  <c r="I97" i="18"/>
  <c r="K97" i="18"/>
  <c r="O97" i="18"/>
  <c r="Q97" i="18"/>
  <c r="V97" i="18"/>
  <c r="G98" i="18"/>
  <c r="M98" i="18" s="1"/>
  <c r="I98" i="18"/>
  <c r="K98" i="18"/>
  <c r="O98" i="18"/>
  <c r="Q98" i="18"/>
  <c r="V98" i="18"/>
  <c r="G99" i="18"/>
  <c r="M99" i="18" s="1"/>
  <c r="I99" i="18"/>
  <c r="K99" i="18"/>
  <c r="O99" i="18"/>
  <c r="Q99" i="18"/>
  <c r="V99" i="18"/>
  <c r="G100" i="18"/>
  <c r="M100" i="18" s="1"/>
  <c r="I100" i="18"/>
  <c r="K100" i="18"/>
  <c r="O100" i="18"/>
  <c r="Q100" i="18"/>
  <c r="V100" i="18"/>
  <c r="G102" i="18"/>
  <c r="M102" i="18" s="1"/>
  <c r="I102" i="18"/>
  <c r="K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K107" i="18"/>
  <c r="O107" i="18"/>
  <c r="Q107" i="18"/>
  <c r="V107" i="18"/>
  <c r="G108" i="18"/>
  <c r="M108" i="18" s="1"/>
  <c r="I108" i="18"/>
  <c r="K108" i="18"/>
  <c r="O108" i="18"/>
  <c r="Q108" i="18"/>
  <c r="V108" i="18"/>
  <c r="G109" i="18"/>
  <c r="M109" i="18" s="1"/>
  <c r="I109" i="18"/>
  <c r="K109" i="18"/>
  <c r="O109" i="18"/>
  <c r="Q109" i="18"/>
  <c r="V109" i="18"/>
  <c r="G110" i="18"/>
  <c r="M110" i="18" s="1"/>
  <c r="I110" i="18"/>
  <c r="K110" i="18"/>
  <c r="O110" i="18"/>
  <c r="Q110" i="18"/>
  <c r="V110" i="18"/>
  <c r="G111" i="18"/>
  <c r="M111" i="18" s="1"/>
  <c r="I111" i="18"/>
  <c r="K111" i="18"/>
  <c r="O111" i="18"/>
  <c r="Q111" i="18"/>
  <c r="V111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M114" i="18" s="1"/>
  <c r="I114" i="18"/>
  <c r="K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M116" i="18" s="1"/>
  <c r="I116" i="18"/>
  <c r="K116" i="18"/>
  <c r="O116" i="18"/>
  <c r="Q116" i="18"/>
  <c r="V116" i="18"/>
  <c r="G117" i="18"/>
  <c r="I117" i="18"/>
  <c r="K117" i="18"/>
  <c r="M117" i="18"/>
  <c r="O117" i="18"/>
  <c r="Q117" i="18"/>
  <c r="V117" i="18"/>
  <c r="G118" i="18"/>
  <c r="M118" i="18" s="1"/>
  <c r="I118" i="18"/>
  <c r="K118" i="18"/>
  <c r="O118" i="18"/>
  <c r="Q118" i="18"/>
  <c r="V118" i="18"/>
  <c r="G119" i="18"/>
  <c r="I119" i="18"/>
  <c r="K119" i="18"/>
  <c r="M119" i="18"/>
  <c r="O119" i="18"/>
  <c r="Q119" i="18"/>
  <c r="V119" i="18"/>
  <c r="G121" i="18"/>
  <c r="I121" i="18"/>
  <c r="K121" i="18"/>
  <c r="K120" i="18" s="1"/>
  <c r="O121" i="18"/>
  <c r="Q121" i="18"/>
  <c r="Q120" i="18" s="1"/>
  <c r="V121" i="18"/>
  <c r="V120" i="18" s="1"/>
  <c r="G122" i="18"/>
  <c r="M122" i="18" s="1"/>
  <c r="I122" i="18"/>
  <c r="K122" i="18"/>
  <c r="O122" i="18"/>
  <c r="Q122" i="18"/>
  <c r="V122" i="18"/>
  <c r="G123" i="18"/>
  <c r="M123" i="18" s="1"/>
  <c r="I123" i="18"/>
  <c r="K123" i="18"/>
  <c r="O123" i="18"/>
  <c r="Q123" i="18"/>
  <c r="V123" i="18"/>
  <c r="G124" i="18"/>
  <c r="I124" i="18"/>
  <c r="K124" i="18"/>
  <c r="M124" i="18"/>
  <c r="O124" i="18"/>
  <c r="Q124" i="18"/>
  <c r="V124" i="18"/>
  <c r="AE126" i="18"/>
  <c r="F50" i="1" s="1"/>
  <c r="BA131" i="17"/>
  <c r="BA128" i="17"/>
  <c r="BA119" i="17"/>
  <c r="G9" i="17"/>
  <c r="M9" i="17" s="1"/>
  <c r="I9" i="17"/>
  <c r="K9" i="17"/>
  <c r="O9" i="17"/>
  <c r="Q9" i="17"/>
  <c r="V9" i="17"/>
  <c r="G13" i="17"/>
  <c r="I13" i="17"/>
  <c r="K13" i="17"/>
  <c r="M13" i="17"/>
  <c r="O13" i="17"/>
  <c r="O8" i="17" s="1"/>
  <c r="Q13" i="17"/>
  <c r="V13" i="17"/>
  <c r="G17" i="17"/>
  <c r="M17" i="17" s="1"/>
  <c r="I17" i="17"/>
  <c r="K17" i="17"/>
  <c r="O17" i="17"/>
  <c r="Q17" i="17"/>
  <c r="V17" i="17"/>
  <c r="G21" i="17"/>
  <c r="M21" i="17" s="1"/>
  <c r="I21" i="17"/>
  <c r="K21" i="17"/>
  <c r="O21" i="17"/>
  <c r="Q21" i="17"/>
  <c r="V21" i="17"/>
  <c r="G25" i="17"/>
  <c r="I25" i="17"/>
  <c r="K25" i="17"/>
  <c r="M25" i="17"/>
  <c r="O25" i="17"/>
  <c r="Q25" i="17"/>
  <c r="V25" i="17"/>
  <c r="G28" i="17"/>
  <c r="M28" i="17" s="1"/>
  <c r="I28" i="17"/>
  <c r="K28" i="17"/>
  <c r="O28" i="17"/>
  <c r="Q28" i="17"/>
  <c r="V28" i="17"/>
  <c r="G31" i="17"/>
  <c r="M31" i="17" s="1"/>
  <c r="I31" i="17"/>
  <c r="K31" i="17"/>
  <c r="O31" i="17"/>
  <c r="Q31" i="17"/>
  <c r="V31" i="17"/>
  <c r="G33" i="17"/>
  <c r="M33" i="17" s="1"/>
  <c r="I33" i="17"/>
  <c r="K33" i="17"/>
  <c r="O33" i="17"/>
  <c r="Q33" i="17"/>
  <c r="V33" i="17"/>
  <c r="G35" i="17"/>
  <c r="M35" i="17" s="1"/>
  <c r="I35" i="17"/>
  <c r="K35" i="17"/>
  <c r="O35" i="17"/>
  <c r="Q35" i="17"/>
  <c r="V35" i="17"/>
  <c r="G37" i="17"/>
  <c r="M37" i="17" s="1"/>
  <c r="I37" i="17"/>
  <c r="K37" i="17"/>
  <c r="O37" i="17"/>
  <c r="Q37" i="17"/>
  <c r="V37" i="17"/>
  <c r="G39" i="17"/>
  <c r="I39" i="17"/>
  <c r="K39" i="17"/>
  <c r="M39" i="17"/>
  <c r="O39" i="17"/>
  <c r="Q39" i="17"/>
  <c r="V39" i="17"/>
  <c r="G41" i="17"/>
  <c r="I41" i="17"/>
  <c r="K41" i="17"/>
  <c r="O41" i="17"/>
  <c r="Q41" i="17"/>
  <c r="V41" i="17"/>
  <c r="G44" i="17"/>
  <c r="I44" i="17"/>
  <c r="K44" i="17"/>
  <c r="M44" i="17"/>
  <c r="O44" i="17"/>
  <c r="Q44" i="17"/>
  <c r="V44" i="17"/>
  <c r="G46" i="17"/>
  <c r="I46" i="17"/>
  <c r="K46" i="17"/>
  <c r="M46" i="17"/>
  <c r="O46" i="17"/>
  <c r="Q46" i="17"/>
  <c r="V46" i="17"/>
  <c r="G48" i="17"/>
  <c r="M48" i="17" s="1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I52" i="17"/>
  <c r="K52" i="17"/>
  <c r="M52" i="17"/>
  <c r="O52" i="17"/>
  <c r="Q52" i="17"/>
  <c r="V52" i="17"/>
  <c r="G54" i="17"/>
  <c r="M54" i="17" s="1"/>
  <c r="I54" i="17"/>
  <c r="K54" i="17"/>
  <c r="O54" i="17"/>
  <c r="Q54" i="17"/>
  <c r="V54" i="17"/>
  <c r="G56" i="17"/>
  <c r="M56" i="17" s="1"/>
  <c r="I56" i="17"/>
  <c r="K56" i="17"/>
  <c r="O56" i="17"/>
  <c r="Q56" i="17"/>
  <c r="V56" i="17"/>
  <c r="G58" i="17"/>
  <c r="M58" i="17" s="1"/>
  <c r="I58" i="17"/>
  <c r="K58" i="17"/>
  <c r="O58" i="17"/>
  <c r="Q58" i="17"/>
  <c r="V58" i="17"/>
  <c r="G60" i="17"/>
  <c r="I60" i="17"/>
  <c r="K60" i="17"/>
  <c r="M60" i="17"/>
  <c r="O60" i="17"/>
  <c r="Q60" i="17"/>
  <c r="V60" i="17"/>
  <c r="G63" i="17"/>
  <c r="M63" i="17" s="1"/>
  <c r="I63" i="17"/>
  <c r="K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I68" i="17"/>
  <c r="K68" i="17"/>
  <c r="M68" i="17"/>
  <c r="O68" i="17"/>
  <c r="Q68" i="17"/>
  <c r="V68" i="17"/>
  <c r="G69" i="17"/>
  <c r="I69" i="17"/>
  <c r="K69" i="17"/>
  <c r="M69" i="17"/>
  <c r="O69" i="17"/>
  <c r="Q69" i="17"/>
  <c r="V69" i="17"/>
  <c r="G70" i="17"/>
  <c r="I70" i="17"/>
  <c r="K70" i="17"/>
  <c r="M70" i="17"/>
  <c r="O70" i="17"/>
  <c r="Q70" i="17"/>
  <c r="V70" i="17"/>
  <c r="G71" i="17"/>
  <c r="M71" i="17" s="1"/>
  <c r="I71" i="17"/>
  <c r="K71" i="17"/>
  <c r="O71" i="17"/>
  <c r="Q71" i="17"/>
  <c r="V71" i="17"/>
  <c r="G72" i="17"/>
  <c r="M72" i="17" s="1"/>
  <c r="I72" i="17"/>
  <c r="K72" i="17"/>
  <c r="O72" i="17"/>
  <c r="Q72" i="17"/>
  <c r="V72" i="17"/>
  <c r="G73" i="17"/>
  <c r="M73" i="17" s="1"/>
  <c r="I73" i="17"/>
  <c r="K73" i="17"/>
  <c r="O73" i="17"/>
  <c r="Q73" i="17"/>
  <c r="V73" i="17"/>
  <c r="G75" i="17"/>
  <c r="I75" i="17"/>
  <c r="K75" i="17"/>
  <c r="M75" i="17"/>
  <c r="O75" i="17"/>
  <c r="Q75" i="17"/>
  <c r="V75" i="17"/>
  <c r="G77" i="17"/>
  <c r="M77" i="17" s="1"/>
  <c r="I77" i="17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M79" i="17" s="1"/>
  <c r="I79" i="17"/>
  <c r="K79" i="17"/>
  <c r="O79" i="17"/>
  <c r="Q79" i="17"/>
  <c r="V79" i="17"/>
  <c r="G80" i="17"/>
  <c r="M80" i="17" s="1"/>
  <c r="I80" i="17"/>
  <c r="K80" i="17"/>
  <c r="O80" i="17"/>
  <c r="Q80" i="17"/>
  <c r="V80" i="17"/>
  <c r="G81" i="17"/>
  <c r="M81" i="17" s="1"/>
  <c r="I81" i="17"/>
  <c r="K81" i="17"/>
  <c r="O81" i="17"/>
  <c r="Q81" i="17"/>
  <c r="V81" i="17"/>
  <c r="G82" i="17"/>
  <c r="I82" i="17"/>
  <c r="K82" i="17"/>
  <c r="M82" i="17"/>
  <c r="O82" i="17"/>
  <c r="Q82" i="17"/>
  <c r="V82" i="17"/>
  <c r="G83" i="17"/>
  <c r="M83" i="17" s="1"/>
  <c r="I83" i="17"/>
  <c r="K83" i="17"/>
  <c r="O83" i="17"/>
  <c r="Q83" i="17"/>
  <c r="V83" i="17"/>
  <c r="G84" i="17"/>
  <c r="I84" i="17"/>
  <c r="K84" i="17"/>
  <c r="M84" i="17"/>
  <c r="O84" i="17"/>
  <c r="Q84" i="17"/>
  <c r="V84" i="17"/>
  <c r="G86" i="17"/>
  <c r="M86" i="17" s="1"/>
  <c r="I86" i="17"/>
  <c r="K86" i="17"/>
  <c r="O86" i="17"/>
  <c r="Q86" i="17"/>
  <c r="V86" i="17"/>
  <c r="G89" i="17"/>
  <c r="M89" i="17" s="1"/>
  <c r="I89" i="17"/>
  <c r="K89" i="17"/>
  <c r="O89" i="17"/>
  <c r="Q89" i="17"/>
  <c r="V89" i="17"/>
  <c r="G93" i="17"/>
  <c r="M93" i="17" s="1"/>
  <c r="I93" i="17"/>
  <c r="K93" i="17"/>
  <c r="O93" i="17"/>
  <c r="Q93" i="17"/>
  <c r="V93" i="17"/>
  <c r="G97" i="17"/>
  <c r="I97" i="17"/>
  <c r="K97" i="17"/>
  <c r="O97" i="17"/>
  <c r="Q97" i="17"/>
  <c r="V97" i="17"/>
  <c r="G101" i="17"/>
  <c r="I101" i="17"/>
  <c r="K101" i="17"/>
  <c r="M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M103" i="17" s="1"/>
  <c r="I103" i="17"/>
  <c r="K103" i="17"/>
  <c r="O103" i="17"/>
  <c r="Q103" i="17"/>
  <c r="V103" i="17"/>
  <c r="G104" i="17"/>
  <c r="M104" i="17" s="1"/>
  <c r="I104" i="17"/>
  <c r="K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I106" i="17"/>
  <c r="K106" i="17"/>
  <c r="M106" i="17"/>
  <c r="O106" i="17"/>
  <c r="Q106" i="17"/>
  <c r="V106" i="17"/>
  <c r="G107" i="17"/>
  <c r="M107" i="17" s="1"/>
  <c r="I107" i="17"/>
  <c r="K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M111" i="17" s="1"/>
  <c r="I111" i="17"/>
  <c r="K111" i="17"/>
  <c r="O111" i="17"/>
  <c r="Q111" i="17"/>
  <c r="V111" i="17"/>
  <c r="G112" i="17"/>
  <c r="M112" i="17" s="1"/>
  <c r="I112" i="17"/>
  <c r="K112" i="17"/>
  <c r="O112" i="17"/>
  <c r="Q112" i="17"/>
  <c r="V112" i="17"/>
  <c r="G113" i="17"/>
  <c r="I113" i="17"/>
  <c r="K113" i="17"/>
  <c r="M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I116" i="17"/>
  <c r="K116" i="17"/>
  <c r="M116" i="17"/>
  <c r="O116" i="17"/>
  <c r="Q116" i="17"/>
  <c r="V116" i="17"/>
  <c r="G117" i="17"/>
  <c r="M117" i="17" s="1"/>
  <c r="I117" i="17"/>
  <c r="K117" i="17"/>
  <c r="O117" i="17"/>
  <c r="Q117" i="17"/>
  <c r="V117" i="17"/>
  <c r="G118" i="17"/>
  <c r="I118" i="17"/>
  <c r="K118" i="17"/>
  <c r="M118" i="17"/>
  <c r="O118" i="17"/>
  <c r="Q118" i="17"/>
  <c r="V118" i="17"/>
  <c r="G120" i="17"/>
  <c r="I120" i="17"/>
  <c r="K120" i="17"/>
  <c r="M120" i="17"/>
  <c r="O120" i="17"/>
  <c r="Q120" i="17"/>
  <c r="V120" i="17"/>
  <c r="G122" i="17"/>
  <c r="M122" i="17" s="1"/>
  <c r="I122" i="17"/>
  <c r="K122" i="17"/>
  <c r="O122" i="17"/>
  <c r="Q122" i="17"/>
  <c r="V122" i="17"/>
  <c r="G125" i="17"/>
  <c r="M125" i="17" s="1"/>
  <c r="I125" i="17"/>
  <c r="K125" i="17"/>
  <c r="O125" i="17"/>
  <c r="Q125" i="17"/>
  <c r="V125" i="17"/>
  <c r="G126" i="17"/>
  <c r="I126" i="17"/>
  <c r="K126" i="17"/>
  <c r="M126" i="17"/>
  <c r="O126" i="17"/>
  <c r="Q126" i="17"/>
  <c r="V126" i="17"/>
  <c r="G127" i="17"/>
  <c r="I127" i="17"/>
  <c r="K127" i="17"/>
  <c r="O127" i="17"/>
  <c r="Q127" i="17"/>
  <c r="V127" i="17"/>
  <c r="G129" i="17"/>
  <c r="I129" i="17"/>
  <c r="K129" i="17"/>
  <c r="M129" i="17"/>
  <c r="O129" i="17"/>
  <c r="Q129" i="17"/>
  <c r="V129" i="17"/>
  <c r="G130" i="17"/>
  <c r="I130" i="17"/>
  <c r="K130" i="17"/>
  <c r="O130" i="17"/>
  <c r="Q130" i="17"/>
  <c r="V130" i="17"/>
  <c r="G132" i="17"/>
  <c r="I132" i="17"/>
  <c r="K132" i="17"/>
  <c r="M132" i="17"/>
  <c r="O132" i="17"/>
  <c r="Q132" i="17"/>
  <c r="V132" i="17"/>
  <c r="G133" i="17"/>
  <c r="I133" i="17"/>
  <c r="K133" i="17"/>
  <c r="M133" i="17"/>
  <c r="O133" i="17"/>
  <c r="Q133" i="17"/>
  <c r="V133" i="17"/>
  <c r="G135" i="17"/>
  <c r="I135" i="17"/>
  <c r="K135" i="17"/>
  <c r="M135" i="17"/>
  <c r="O135" i="17"/>
  <c r="Q135" i="17"/>
  <c r="V135" i="17"/>
  <c r="G136" i="17"/>
  <c r="M136" i="17" s="1"/>
  <c r="I136" i="17"/>
  <c r="K136" i="17"/>
  <c r="O136" i="17"/>
  <c r="Q136" i="17"/>
  <c r="V136" i="17"/>
  <c r="G139" i="17"/>
  <c r="M139" i="17" s="1"/>
  <c r="I139" i="17"/>
  <c r="K139" i="17"/>
  <c r="O139" i="17"/>
  <c r="Q139" i="17"/>
  <c r="V139" i="17"/>
  <c r="G140" i="17"/>
  <c r="M140" i="17" s="1"/>
  <c r="I140" i="17"/>
  <c r="K140" i="17"/>
  <c r="O140" i="17"/>
  <c r="Q140" i="17"/>
  <c r="V140" i="17"/>
  <c r="G142" i="17"/>
  <c r="M142" i="17" s="1"/>
  <c r="I142" i="17"/>
  <c r="K142" i="17"/>
  <c r="K138" i="17" s="1"/>
  <c r="O142" i="17"/>
  <c r="Q142" i="17"/>
  <c r="V142" i="17"/>
  <c r="G144" i="17"/>
  <c r="I144" i="17"/>
  <c r="K144" i="17"/>
  <c r="M144" i="17"/>
  <c r="O144" i="17"/>
  <c r="Q144" i="17"/>
  <c r="V144" i="17"/>
  <c r="G146" i="17"/>
  <c r="M146" i="17" s="1"/>
  <c r="I146" i="17"/>
  <c r="K146" i="17"/>
  <c r="O146" i="17"/>
  <c r="Q146" i="17"/>
  <c r="V146" i="17"/>
  <c r="G148" i="17"/>
  <c r="I148" i="17"/>
  <c r="K148" i="17"/>
  <c r="M148" i="17"/>
  <c r="O148" i="17"/>
  <c r="Q148" i="17"/>
  <c r="V148" i="17"/>
  <c r="G150" i="17"/>
  <c r="M150" i="17" s="1"/>
  <c r="I150" i="17"/>
  <c r="K150" i="17"/>
  <c r="O150" i="17"/>
  <c r="Q150" i="17"/>
  <c r="V150" i="17"/>
  <c r="G152" i="17"/>
  <c r="I152" i="17"/>
  <c r="K152" i="17"/>
  <c r="M152" i="17"/>
  <c r="O152" i="17"/>
  <c r="Q152" i="17"/>
  <c r="V152" i="17"/>
  <c r="O154" i="17"/>
  <c r="G155" i="17"/>
  <c r="M155" i="17" s="1"/>
  <c r="M154" i="17" s="1"/>
  <c r="I155" i="17"/>
  <c r="I154" i="17" s="1"/>
  <c r="K155" i="17"/>
  <c r="O155" i="17"/>
  <c r="Q155" i="17"/>
  <c r="V155" i="17"/>
  <c r="G156" i="17"/>
  <c r="I156" i="17"/>
  <c r="K156" i="17"/>
  <c r="M156" i="17"/>
  <c r="O156" i="17"/>
  <c r="Q156" i="17"/>
  <c r="Q154" i="17" s="1"/>
  <c r="V156" i="17"/>
  <c r="G157" i="17"/>
  <c r="M157" i="17" s="1"/>
  <c r="I157" i="17"/>
  <c r="K157" i="17"/>
  <c r="O157" i="17"/>
  <c r="Q157" i="17"/>
  <c r="V157" i="17"/>
  <c r="G160" i="17"/>
  <c r="M160" i="17" s="1"/>
  <c r="I160" i="17"/>
  <c r="K160" i="17"/>
  <c r="O160" i="17"/>
  <c r="Q160" i="17"/>
  <c r="V160" i="17"/>
  <c r="G161" i="17"/>
  <c r="M161" i="17" s="1"/>
  <c r="I161" i="17"/>
  <c r="K161" i="17"/>
  <c r="O161" i="17"/>
  <c r="Q161" i="17"/>
  <c r="V161" i="17"/>
  <c r="G163" i="17"/>
  <c r="M163" i="17" s="1"/>
  <c r="I163" i="17"/>
  <c r="K163" i="17"/>
  <c r="O163" i="17"/>
  <c r="Q163" i="17"/>
  <c r="V163" i="17"/>
  <c r="G164" i="17"/>
  <c r="M164" i="17" s="1"/>
  <c r="I164" i="17"/>
  <c r="K164" i="17"/>
  <c r="O164" i="17"/>
  <c r="Q164" i="17"/>
  <c r="V164" i="17"/>
  <c r="G165" i="17"/>
  <c r="M165" i="17" s="1"/>
  <c r="I165" i="17"/>
  <c r="K165" i="17"/>
  <c r="O165" i="17"/>
  <c r="Q165" i="17"/>
  <c r="V165" i="17"/>
  <c r="G166" i="17"/>
  <c r="M166" i="17" s="1"/>
  <c r="I166" i="17"/>
  <c r="K166" i="17"/>
  <c r="O166" i="17"/>
  <c r="Q166" i="17"/>
  <c r="V166" i="17"/>
  <c r="G167" i="17"/>
  <c r="M167" i="17" s="1"/>
  <c r="I167" i="17"/>
  <c r="K167" i="17"/>
  <c r="O167" i="17"/>
  <c r="Q167" i="17"/>
  <c r="V167" i="17"/>
  <c r="G168" i="17"/>
  <c r="M168" i="17" s="1"/>
  <c r="I168" i="17"/>
  <c r="K168" i="17"/>
  <c r="O168" i="17"/>
  <c r="Q168" i="17"/>
  <c r="V168" i="17"/>
  <c r="G169" i="17"/>
  <c r="M169" i="17" s="1"/>
  <c r="I169" i="17"/>
  <c r="K169" i="17"/>
  <c r="O169" i="17"/>
  <c r="Q169" i="17"/>
  <c r="V169" i="17"/>
  <c r="G170" i="17"/>
  <c r="M170" i="17" s="1"/>
  <c r="I170" i="17"/>
  <c r="K170" i="17"/>
  <c r="O170" i="17"/>
  <c r="Q170" i="17"/>
  <c r="V170" i="17"/>
  <c r="G173" i="17"/>
  <c r="M173" i="17" s="1"/>
  <c r="I173" i="17"/>
  <c r="K173" i="17"/>
  <c r="O173" i="17"/>
  <c r="Q173" i="17"/>
  <c r="V173" i="17"/>
  <c r="G174" i="17"/>
  <c r="M174" i="17" s="1"/>
  <c r="I174" i="17"/>
  <c r="K174" i="17"/>
  <c r="O174" i="17"/>
  <c r="Q174" i="17"/>
  <c r="V174" i="17"/>
  <c r="G175" i="17"/>
  <c r="M175" i="17" s="1"/>
  <c r="I175" i="17"/>
  <c r="K175" i="17"/>
  <c r="O175" i="17"/>
  <c r="Q175" i="17"/>
  <c r="V175" i="17"/>
  <c r="G176" i="17"/>
  <c r="M176" i="17" s="1"/>
  <c r="I176" i="17"/>
  <c r="K176" i="17"/>
  <c r="O176" i="17"/>
  <c r="Q176" i="17"/>
  <c r="V176" i="17"/>
  <c r="G177" i="17"/>
  <c r="I177" i="17"/>
  <c r="K177" i="17"/>
  <c r="M177" i="17"/>
  <c r="O177" i="17"/>
  <c r="Q177" i="17"/>
  <c r="V177" i="17"/>
  <c r="G178" i="17"/>
  <c r="M178" i="17" s="1"/>
  <c r="I178" i="17"/>
  <c r="K178" i="17"/>
  <c r="O178" i="17"/>
  <c r="Q178" i="17"/>
  <c r="V178" i="17"/>
  <c r="G179" i="17"/>
  <c r="I179" i="17"/>
  <c r="K179" i="17"/>
  <c r="M179" i="17"/>
  <c r="O179" i="17"/>
  <c r="Q179" i="17"/>
  <c r="V179" i="17"/>
  <c r="G180" i="17"/>
  <c r="M180" i="17" s="1"/>
  <c r="I180" i="17"/>
  <c r="K180" i="17"/>
  <c r="O180" i="17"/>
  <c r="Q180" i="17"/>
  <c r="V180" i="17"/>
  <c r="G181" i="17"/>
  <c r="I181" i="17"/>
  <c r="K181" i="17"/>
  <c r="M181" i="17"/>
  <c r="O181" i="17"/>
  <c r="Q181" i="17"/>
  <c r="V181" i="17"/>
  <c r="G182" i="17"/>
  <c r="M182" i="17" s="1"/>
  <c r="I182" i="17"/>
  <c r="K182" i="17"/>
  <c r="O182" i="17"/>
  <c r="Q182" i="17"/>
  <c r="V182" i="17"/>
  <c r="G183" i="17"/>
  <c r="I183" i="17"/>
  <c r="K183" i="17"/>
  <c r="M183" i="17"/>
  <c r="O183" i="17"/>
  <c r="Q183" i="17"/>
  <c r="V183" i="17"/>
  <c r="G184" i="17"/>
  <c r="I184" i="17"/>
  <c r="K184" i="17"/>
  <c r="M184" i="17"/>
  <c r="O184" i="17"/>
  <c r="Q184" i="17"/>
  <c r="V184" i="17"/>
  <c r="G187" i="17"/>
  <c r="I187" i="17"/>
  <c r="K187" i="17"/>
  <c r="M187" i="17"/>
  <c r="O187" i="17"/>
  <c r="Q187" i="17"/>
  <c r="V187" i="17"/>
  <c r="G188" i="17"/>
  <c r="M188" i="17" s="1"/>
  <c r="I188" i="17"/>
  <c r="K188" i="17"/>
  <c r="O188" i="17"/>
  <c r="Q188" i="17"/>
  <c r="V188" i="17"/>
  <c r="G189" i="17"/>
  <c r="M189" i="17" s="1"/>
  <c r="I189" i="17"/>
  <c r="K189" i="17"/>
  <c r="O189" i="17"/>
  <c r="Q189" i="17"/>
  <c r="V189" i="17"/>
  <c r="G190" i="17"/>
  <c r="M190" i="17" s="1"/>
  <c r="I190" i="17"/>
  <c r="K190" i="17"/>
  <c r="O190" i="17"/>
  <c r="Q190" i="17"/>
  <c r="V190" i="17"/>
  <c r="G191" i="17"/>
  <c r="I191" i="17"/>
  <c r="K191" i="17"/>
  <c r="M191" i="17"/>
  <c r="O191" i="17"/>
  <c r="Q191" i="17"/>
  <c r="V191" i="17"/>
  <c r="G192" i="17"/>
  <c r="M192" i="17" s="1"/>
  <c r="I192" i="17"/>
  <c r="K192" i="17"/>
  <c r="O192" i="17"/>
  <c r="Q192" i="17"/>
  <c r="V192" i="17"/>
  <c r="G193" i="17"/>
  <c r="M193" i="17" s="1"/>
  <c r="I193" i="17"/>
  <c r="K193" i="17"/>
  <c r="O193" i="17"/>
  <c r="Q193" i="17"/>
  <c r="V193" i="17"/>
  <c r="G194" i="17"/>
  <c r="M194" i="17" s="1"/>
  <c r="I194" i="17"/>
  <c r="K194" i="17"/>
  <c r="O194" i="17"/>
  <c r="Q194" i="17"/>
  <c r="V194" i="17"/>
  <c r="G195" i="17"/>
  <c r="M195" i="17" s="1"/>
  <c r="I195" i="17"/>
  <c r="K195" i="17"/>
  <c r="O195" i="17"/>
  <c r="Q195" i="17"/>
  <c r="V195" i="17"/>
  <c r="G196" i="17"/>
  <c r="M196" i="17" s="1"/>
  <c r="I196" i="17"/>
  <c r="K196" i="17"/>
  <c r="O196" i="17"/>
  <c r="Q196" i="17"/>
  <c r="V196" i="17"/>
  <c r="G197" i="17"/>
  <c r="M197" i="17" s="1"/>
  <c r="I197" i="17"/>
  <c r="K197" i="17"/>
  <c r="O197" i="17"/>
  <c r="Q197" i="17"/>
  <c r="V197" i="17"/>
  <c r="G198" i="17"/>
  <c r="M198" i="17" s="1"/>
  <c r="I198" i="17"/>
  <c r="K198" i="17"/>
  <c r="O198" i="17"/>
  <c r="Q198" i="17"/>
  <c r="V198" i="17"/>
  <c r="G200" i="17"/>
  <c r="M200" i="17" s="1"/>
  <c r="I200" i="17"/>
  <c r="K200" i="17"/>
  <c r="O200" i="17"/>
  <c r="Q200" i="17"/>
  <c r="V200" i="17"/>
  <c r="G201" i="17"/>
  <c r="M201" i="17" s="1"/>
  <c r="I201" i="17"/>
  <c r="K201" i="17"/>
  <c r="O201" i="17"/>
  <c r="Q201" i="17"/>
  <c r="V201" i="17"/>
  <c r="G202" i="17"/>
  <c r="M202" i="17" s="1"/>
  <c r="I202" i="17"/>
  <c r="K202" i="17"/>
  <c r="O202" i="17"/>
  <c r="Q202" i="17"/>
  <c r="V202" i="17"/>
  <c r="G203" i="17"/>
  <c r="M203" i="17" s="1"/>
  <c r="I203" i="17"/>
  <c r="K203" i="17"/>
  <c r="O203" i="17"/>
  <c r="Q203" i="17"/>
  <c r="V203" i="17"/>
  <c r="G204" i="17"/>
  <c r="M204" i="17" s="1"/>
  <c r="I204" i="17"/>
  <c r="K204" i="17"/>
  <c r="O204" i="17"/>
  <c r="Q204" i="17"/>
  <c r="V204" i="17"/>
  <c r="G205" i="17"/>
  <c r="M205" i="17" s="1"/>
  <c r="I205" i="17"/>
  <c r="K205" i="17"/>
  <c r="O205" i="17"/>
  <c r="Q205" i="17"/>
  <c r="V205" i="17"/>
  <c r="G206" i="17"/>
  <c r="M206" i="17" s="1"/>
  <c r="I206" i="17"/>
  <c r="K206" i="17"/>
  <c r="O206" i="17"/>
  <c r="Q206" i="17"/>
  <c r="V206" i="17"/>
  <c r="G207" i="17"/>
  <c r="M207" i="17" s="1"/>
  <c r="I207" i="17"/>
  <c r="K207" i="17"/>
  <c r="O207" i="17"/>
  <c r="Q207" i="17"/>
  <c r="V207" i="17"/>
  <c r="G208" i="17"/>
  <c r="I208" i="17"/>
  <c r="K208" i="17"/>
  <c r="M208" i="17"/>
  <c r="O208" i="17"/>
  <c r="Q208" i="17"/>
  <c r="V208" i="17"/>
  <c r="G209" i="17"/>
  <c r="M209" i="17" s="1"/>
  <c r="I209" i="17"/>
  <c r="K209" i="17"/>
  <c r="O209" i="17"/>
  <c r="Q209" i="17"/>
  <c r="V209" i="17"/>
  <c r="G210" i="17"/>
  <c r="M210" i="17" s="1"/>
  <c r="I210" i="17"/>
  <c r="K210" i="17"/>
  <c r="O210" i="17"/>
  <c r="Q210" i="17"/>
  <c r="V210" i="17"/>
  <c r="G211" i="17"/>
  <c r="I211" i="17"/>
  <c r="K211" i="17"/>
  <c r="M211" i="17"/>
  <c r="O211" i="17"/>
  <c r="Q211" i="17"/>
  <c r="V211" i="17"/>
  <c r="G213" i="17"/>
  <c r="M213" i="17" s="1"/>
  <c r="I213" i="17"/>
  <c r="K213" i="17"/>
  <c r="O213" i="17"/>
  <c r="Q213" i="17"/>
  <c r="V213" i="17"/>
  <c r="G214" i="17"/>
  <c r="M214" i="17" s="1"/>
  <c r="I214" i="17"/>
  <c r="K214" i="17"/>
  <c r="O214" i="17"/>
  <c r="Q214" i="17"/>
  <c r="V214" i="17"/>
  <c r="G215" i="17"/>
  <c r="M215" i="17" s="1"/>
  <c r="I215" i="17"/>
  <c r="K215" i="17"/>
  <c r="O215" i="17"/>
  <c r="Q215" i="17"/>
  <c r="V215" i="17"/>
  <c r="G216" i="17"/>
  <c r="M216" i="17" s="1"/>
  <c r="I216" i="17"/>
  <c r="K216" i="17"/>
  <c r="O216" i="17"/>
  <c r="Q216" i="17"/>
  <c r="V216" i="17"/>
  <c r="G217" i="17"/>
  <c r="I217" i="17"/>
  <c r="K217" i="17"/>
  <c r="M217" i="17"/>
  <c r="O217" i="17"/>
  <c r="Q217" i="17"/>
  <c r="V217" i="17"/>
  <c r="G218" i="17"/>
  <c r="M218" i="17" s="1"/>
  <c r="I218" i="17"/>
  <c r="K218" i="17"/>
  <c r="O218" i="17"/>
  <c r="Q218" i="17"/>
  <c r="V218" i="17"/>
  <c r="G219" i="17"/>
  <c r="M219" i="17" s="1"/>
  <c r="I219" i="17"/>
  <c r="K219" i="17"/>
  <c r="O219" i="17"/>
  <c r="Q219" i="17"/>
  <c r="V219" i="17"/>
  <c r="G220" i="17"/>
  <c r="M220" i="17" s="1"/>
  <c r="I220" i="17"/>
  <c r="K220" i="17"/>
  <c r="O220" i="17"/>
  <c r="Q220" i="17"/>
  <c r="V220" i="17"/>
  <c r="G222" i="17"/>
  <c r="M222" i="17" s="1"/>
  <c r="I222" i="17"/>
  <c r="K222" i="17"/>
  <c r="O222" i="17"/>
  <c r="Q222" i="17"/>
  <c r="V222" i="17"/>
  <c r="G223" i="17"/>
  <c r="M223" i="17" s="1"/>
  <c r="I223" i="17"/>
  <c r="K223" i="17"/>
  <c r="O223" i="17"/>
  <c r="Q223" i="17"/>
  <c r="V223" i="17"/>
  <c r="G224" i="17"/>
  <c r="I224" i="17"/>
  <c r="K224" i="17"/>
  <c r="M224" i="17"/>
  <c r="O224" i="17"/>
  <c r="Q224" i="17"/>
  <c r="V224" i="17"/>
  <c r="G225" i="17"/>
  <c r="M225" i="17" s="1"/>
  <c r="I225" i="17"/>
  <c r="K225" i="17"/>
  <c r="O225" i="17"/>
  <c r="Q225" i="17"/>
  <c r="V225" i="17"/>
  <c r="G226" i="17"/>
  <c r="M226" i="17" s="1"/>
  <c r="I226" i="17"/>
  <c r="K226" i="17"/>
  <c r="O226" i="17"/>
  <c r="Q226" i="17"/>
  <c r="V226" i="17"/>
  <c r="G227" i="17"/>
  <c r="M227" i="17" s="1"/>
  <c r="I227" i="17"/>
  <c r="K227" i="17"/>
  <c r="O227" i="17"/>
  <c r="Q227" i="17"/>
  <c r="V227" i="17"/>
  <c r="G228" i="17"/>
  <c r="M228" i="17" s="1"/>
  <c r="I228" i="17"/>
  <c r="K228" i="17"/>
  <c r="O228" i="17"/>
  <c r="Q228" i="17"/>
  <c r="V228" i="17"/>
  <c r="G229" i="17"/>
  <c r="M229" i="17" s="1"/>
  <c r="I229" i="17"/>
  <c r="K229" i="17"/>
  <c r="O229" i="17"/>
  <c r="Q229" i="17"/>
  <c r="V229" i="17"/>
  <c r="G230" i="17"/>
  <c r="I230" i="17"/>
  <c r="K230" i="17"/>
  <c r="M230" i="17"/>
  <c r="O230" i="17"/>
  <c r="Q230" i="17"/>
  <c r="V230" i="17"/>
  <c r="G231" i="17"/>
  <c r="M231" i="17" s="1"/>
  <c r="I231" i="17"/>
  <c r="K231" i="17"/>
  <c r="O231" i="17"/>
  <c r="Q231" i="17"/>
  <c r="V231" i="17"/>
  <c r="G233" i="17"/>
  <c r="M233" i="17" s="1"/>
  <c r="I233" i="17"/>
  <c r="K233" i="17"/>
  <c r="O233" i="17"/>
  <c r="Q233" i="17"/>
  <c r="V233" i="17"/>
  <c r="G234" i="17"/>
  <c r="M234" i="17" s="1"/>
  <c r="I234" i="17"/>
  <c r="K234" i="17"/>
  <c r="O234" i="17"/>
  <c r="Q234" i="17"/>
  <c r="V234" i="17"/>
  <c r="G235" i="17"/>
  <c r="I235" i="17"/>
  <c r="K235" i="17"/>
  <c r="M235" i="17"/>
  <c r="O235" i="17"/>
  <c r="Q235" i="17"/>
  <c r="V235" i="17"/>
  <c r="G236" i="17"/>
  <c r="M236" i="17" s="1"/>
  <c r="I236" i="17"/>
  <c r="K236" i="17"/>
  <c r="O236" i="17"/>
  <c r="Q236" i="17"/>
  <c r="V236" i="17"/>
  <c r="G237" i="17"/>
  <c r="M237" i="17" s="1"/>
  <c r="I237" i="17"/>
  <c r="K237" i="17"/>
  <c r="O237" i="17"/>
  <c r="Q237" i="17"/>
  <c r="V237" i="17"/>
  <c r="G238" i="17"/>
  <c r="I238" i="17"/>
  <c r="K238" i="17"/>
  <c r="M238" i="17"/>
  <c r="O238" i="17"/>
  <c r="Q238" i="17"/>
  <c r="V238" i="17"/>
  <c r="G239" i="17"/>
  <c r="M239" i="17" s="1"/>
  <c r="I239" i="17"/>
  <c r="K239" i="17"/>
  <c r="O239" i="17"/>
  <c r="Q239" i="17"/>
  <c r="V239" i="17"/>
  <c r="G240" i="17"/>
  <c r="M240" i="17" s="1"/>
  <c r="I240" i="17"/>
  <c r="K240" i="17"/>
  <c r="O240" i="17"/>
  <c r="Q240" i="17"/>
  <c r="V240" i="17"/>
  <c r="G241" i="17"/>
  <c r="M241" i="17" s="1"/>
  <c r="I241" i="17"/>
  <c r="K241" i="17"/>
  <c r="O241" i="17"/>
  <c r="Q241" i="17"/>
  <c r="V241" i="17"/>
  <c r="G242" i="17"/>
  <c r="M242" i="17" s="1"/>
  <c r="I242" i="17"/>
  <c r="K242" i="17"/>
  <c r="O242" i="17"/>
  <c r="Q242" i="17"/>
  <c r="V242" i="17"/>
  <c r="G243" i="17"/>
  <c r="M243" i="17" s="1"/>
  <c r="I243" i="17"/>
  <c r="K243" i="17"/>
  <c r="O243" i="17"/>
  <c r="Q243" i="17"/>
  <c r="V243" i="17"/>
  <c r="G244" i="17"/>
  <c r="M244" i="17" s="1"/>
  <c r="I244" i="17"/>
  <c r="K244" i="17"/>
  <c r="O244" i="17"/>
  <c r="Q244" i="17"/>
  <c r="V244" i="17"/>
  <c r="G245" i="17"/>
  <c r="M245" i="17" s="1"/>
  <c r="I245" i="17"/>
  <c r="K245" i="17"/>
  <c r="O245" i="17"/>
  <c r="Q245" i="17"/>
  <c r="V245" i="17"/>
  <c r="G246" i="17"/>
  <c r="M246" i="17" s="1"/>
  <c r="I246" i="17"/>
  <c r="K246" i="17"/>
  <c r="O246" i="17"/>
  <c r="Q246" i="17"/>
  <c r="V246" i="17"/>
  <c r="G247" i="17"/>
  <c r="I247" i="17"/>
  <c r="K247" i="17"/>
  <c r="M247" i="17"/>
  <c r="O247" i="17"/>
  <c r="Q247" i="17"/>
  <c r="V247" i="17"/>
  <c r="G248" i="17"/>
  <c r="M248" i="17" s="1"/>
  <c r="I248" i="17"/>
  <c r="K248" i="17"/>
  <c r="O248" i="17"/>
  <c r="Q248" i="17"/>
  <c r="V248" i="17"/>
  <c r="G249" i="17"/>
  <c r="M249" i="17" s="1"/>
  <c r="I249" i="17"/>
  <c r="K249" i="17"/>
  <c r="O249" i="17"/>
  <c r="Q249" i="17"/>
  <c r="V249" i="17"/>
  <c r="G250" i="17"/>
  <c r="I250" i="17"/>
  <c r="K250" i="17"/>
  <c r="M250" i="17"/>
  <c r="O250" i="17"/>
  <c r="Q250" i="17"/>
  <c r="V250" i="17"/>
  <c r="G251" i="17"/>
  <c r="M251" i="17" s="1"/>
  <c r="I251" i="17"/>
  <c r="K251" i="17"/>
  <c r="O251" i="17"/>
  <c r="Q251" i="17"/>
  <c r="V251" i="17"/>
  <c r="G252" i="17"/>
  <c r="M252" i="17" s="1"/>
  <c r="I252" i="17"/>
  <c r="K252" i="17"/>
  <c r="O252" i="17"/>
  <c r="Q252" i="17"/>
  <c r="V252" i="17"/>
  <c r="G253" i="17"/>
  <c r="M253" i="17" s="1"/>
  <c r="I253" i="17"/>
  <c r="K253" i="17"/>
  <c r="O253" i="17"/>
  <c r="Q253" i="17"/>
  <c r="V253" i="17"/>
  <c r="G254" i="17"/>
  <c r="M254" i="17" s="1"/>
  <c r="I254" i="17"/>
  <c r="K254" i="17"/>
  <c r="O254" i="17"/>
  <c r="Q254" i="17"/>
  <c r="V254" i="17"/>
  <c r="G255" i="17"/>
  <c r="M255" i="17" s="1"/>
  <c r="I255" i="17"/>
  <c r="K255" i="17"/>
  <c r="O255" i="17"/>
  <c r="Q255" i="17"/>
  <c r="V255" i="17"/>
  <c r="G256" i="17"/>
  <c r="M256" i="17" s="1"/>
  <c r="I256" i="17"/>
  <c r="K256" i="17"/>
  <c r="O256" i="17"/>
  <c r="Q256" i="17"/>
  <c r="V256" i="17"/>
  <c r="G257" i="17"/>
  <c r="M257" i="17" s="1"/>
  <c r="I257" i="17"/>
  <c r="K257" i="17"/>
  <c r="O257" i="17"/>
  <c r="Q257" i="17"/>
  <c r="V257" i="17"/>
  <c r="G258" i="17"/>
  <c r="M258" i="17" s="1"/>
  <c r="I258" i="17"/>
  <c r="K258" i="17"/>
  <c r="O258" i="17"/>
  <c r="Q258" i="17"/>
  <c r="V258" i="17"/>
  <c r="G259" i="17"/>
  <c r="I259" i="17"/>
  <c r="K259" i="17"/>
  <c r="M259" i="17"/>
  <c r="O259" i="17"/>
  <c r="Q259" i="17"/>
  <c r="V259" i="17"/>
  <c r="G260" i="17"/>
  <c r="M260" i="17" s="1"/>
  <c r="I260" i="17"/>
  <c r="K260" i="17"/>
  <c r="O260" i="17"/>
  <c r="Q260" i="17"/>
  <c r="V260" i="17"/>
  <c r="G261" i="17"/>
  <c r="I261" i="17"/>
  <c r="K261" i="17"/>
  <c r="M261" i="17"/>
  <c r="O261" i="17"/>
  <c r="Q261" i="17"/>
  <c r="V261" i="17"/>
  <c r="G262" i="17"/>
  <c r="I262" i="17"/>
  <c r="K262" i="17"/>
  <c r="M262" i="17"/>
  <c r="O262" i="17"/>
  <c r="Q262" i="17"/>
  <c r="V262" i="17"/>
  <c r="G263" i="17"/>
  <c r="M263" i="17" s="1"/>
  <c r="I263" i="17"/>
  <c r="K263" i="17"/>
  <c r="O263" i="17"/>
  <c r="Q263" i="17"/>
  <c r="V263" i="17"/>
  <c r="G264" i="17"/>
  <c r="M264" i="17" s="1"/>
  <c r="I264" i="17"/>
  <c r="K264" i="17"/>
  <c r="O264" i="17"/>
  <c r="Q264" i="17"/>
  <c r="V264" i="17"/>
  <c r="G265" i="17"/>
  <c r="M265" i="17" s="1"/>
  <c r="I265" i="17"/>
  <c r="K265" i="17"/>
  <c r="O265" i="17"/>
  <c r="Q265" i="17"/>
  <c r="V265" i="17"/>
  <c r="AE268" i="17"/>
  <c r="F49" i="1" s="1"/>
  <c r="BA202" i="16"/>
  <c r="BA201" i="16"/>
  <c r="BA171" i="16"/>
  <c r="BA152" i="16"/>
  <c r="BA132" i="16"/>
  <c r="BA117" i="16"/>
  <c r="G9" i="16"/>
  <c r="M9" i="16" s="1"/>
  <c r="I9" i="16"/>
  <c r="K9" i="16"/>
  <c r="O9" i="16"/>
  <c r="Q9" i="16"/>
  <c r="V9" i="16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9" i="16"/>
  <c r="M19" i="16" s="1"/>
  <c r="I19" i="16"/>
  <c r="K19" i="16"/>
  <c r="O19" i="16"/>
  <c r="Q19" i="16"/>
  <c r="V19" i="16"/>
  <c r="G20" i="16"/>
  <c r="I20" i="16"/>
  <c r="K20" i="16"/>
  <c r="M20" i="16"/>
  <c r="O20" i="16"/>
  <c r="Q20" i="16"/>
  <c r="V20" i="16"/>
  <c r="G22" i="16"/>
  <c r="I22" i="16"/>
  <c r="K22" i="16"/>
  <c r="M22" i="16"/>
  <c r="O22" i="16"/>
  <c r="Q22" i="16"/>
  <c r="V22" i="16"/>
  <c r="G23" i="16"/>
  <c r="I23" i="16"/>
  <c r="K23" i="16"/>
  <c r="M23" i="16"/>
  <c r="O23" i="16"/>
  <c r="Q23" i="16"/>
  <c r="V23" i="16"/>
  <c r="G25" i="16"/>
  <c r="I25" i="16"/>
  <c r="K25" i="16"/>
  <c r="M25" i="16"/>
  <c r="O25" i="16"/>
  <c r="Q25" i="16"/>
  <c r="V25" i="16"/>
  <c r="G26" i="16"/>
  <c r="M26" i="16" s="1"/>
  <c r="I26" i="16"/>
  <c r="K26" i="16"/>
  <c r="O26" i="16"/>
  <c r="Q26" i="16"/>
  <c r="V26" i="16"/>
  <c r="G28" i="16"/>
  <c r="I28" i="16"/>
  <c r="K28" i="16"/>
  <c r="M28" i="16"/>
  <c r="O28" i="16"/>
  <c r="Q28" i="16"/>
  <c r="V28" i="16"/>
  <c r="G30" i="16"/>
  <c r="M30" i="16" s="1"/>
  <c r="I30" i="16"/>
  <c r="K30" i="16"/>
  <c r="O30" i="16"/>
  <c r="Q30" i="16"/>
  <c r="V30" i="16"/>
  <c r="G32" i="16"/>
  <c r="M32" i="16" s="1"/>
  <c r="I32" i="16"/>
  <c r="K32" i="16"/>
  <c r="O32" i="16"/>
  <c r="Q32" i="16"/>
  <c r="V32" i="16"/>
  <c r="G34" i="16"/>
  <c r="M34" i="16" s="1"/>
  <c r="I34" i="16"/>
  <c r="K34" i="16"/>
  <c r="O34" i="16"/>
  <c r="Q34" i="16"/>
  <c r="V34" i="16"/>
  <c r="G36" i="16"/>
  <c r="M36" i="16" s="1"/>
  <c r="I36" i="16"/>
  <c r="K36" i="16"/>
  <c r="O36" i="16"/>
  <c r="Q36" i="16"/>
  <c r="V36" i="16"/>
  <c r="G37" i="16"/>
  <c r="I37" i="16"/>
  <c r="K37" i="16"/>
  <c r="M37" i="16"/>
  <c r="O37" i="16"/>
  <c r="Q37" i="16"/>
  <c r="V37" i="16"/>
  <c r="G39" i="16"/>
  <c r="M39" i="16" s="1"/>
  <c r="I39" i="16"/>
  <c r="K39" i="16"/>
  <c r="O39" i="16"/>
  <c r="Q39" i="16"/>
  <c r="V39" i="16"/>
  <c r="G40" i="16"/>
  <c r="M40" i="16" s="1"/>
  <c r="I40" i="16"/>
  <c r="K40" i="16"/>
  <c r="O40" i="16"/>
  <c r="Q40" i="16"/>
  <c r="V40" i="16"/>
  <c r="G42" i="16"/>
  <c r="I42" i="16"/>
  <c r="K42" i="16"/>
  <c r="M42" i="16"/>
  <c r="O42" i="16"/>
  <c r="Q42" i="16"/>
  <c r="V42" i="16"/>
  <c r="G43" i="16"/>
  <c r="M43" i="16" s="1"/>
  <c r="I43" i="16"/>
  <c r="K43" i="16"/>
  <c r="O43" i="16"/>
  <c r="Q43" i="16"/>
  <c r="V43" i="16"/>
  <c r="G46" i="16"/>
  <c r="I46" i="16"/>
  <c r="K46" i="16"/>
  <c r="M46" i="16"/>
  <c r="O46" i="16"/>
  <c r="Q46" i="16"/>
  <c r="V46" i="16"/>
  <c r="G49" i="16"/>
  <c r="M49" i="16" s="1"/>
  <c r="I49" i="16"/>
  <c r="K49" i="16"/>
  <c r="O49" i="16"/>
  <c r="Q49" i="16"/>
  <c r="V49" i="16"/>
  <c r="G51" i="16"/>
  <c r="M51" i="16" s="1"/>
  <c r="I51" i="16"/>
  <c r="K51" i="16"/>
  <c r="O51" i="16"/>
  <c r="Q51" i="16"/>
  <c r="V51" i="16"/>
  <c r="G53" i="16"/>
  <c r="M53" i="16" s="1"/>
  <c r="I53" i="16"/>
  <c r="K53" i="16"/>
  <c r="O53" i="16"/>
  <c r="Q53" i="16"/>
  <c r="V53" i="16"/>
  <c r="G54" i="16"/>
  <c r="M54" i="16" s="1"/>
  <c r="I54" i="16"/>
  <c r="K54" i="16"/>
  <c r="O54" i="16"/>
  <c r="Q54" i="16"/>
  <c r="V54" i="16"/>
  <c r="G55" i="16"/>
  <c r="M55" i="16" s="1"/>
  <c r="I55" i="16"/>
  <c r="K55" i="16"/>
  <c r="O55" i="16"/>
  <c r="Q55" i="16"/>
  <c r="V55" i="16"/>
  <c r="G56" i="16"/>
  <c r="M56" i="16" s="1"/>
  <c r="I56" i="16"/>
  <c r="K56" i="16"/>
  <c r="O56" i="16"/>
  <c r="Q56" i="16"/>
  <c r="V56" i="16"/>
  <c r="G58" i="16"/>
  <c r="M58" i="16" s="1"/>
  <c r="I58" i="16"/>
  <c r="K58" i="16"/>
  <c r="O58" i="16"/>
  <c r="Q58" i="16"/>
  <c r="V58" i="16"/>
  <c r="G65" i="16"/>
  <c r="I65" i="16"/>
  <c r="K65" i="16"/>
  <c r="M65" i="16"/>
  <c r="O65" i="16"/>
  <c r="Q65" i="16"/>
  <c r="V65" i="16"/>
  <c r="G66" i="16"/>
  <c r="M66" i="16" s="1"/>
  <c r="I66" i="16"/>
  <c r="K66" i="16"/>
  <c r="O66" i="16"/>
  <c r="Q66" i="16"/>
  <c r="V66" i="16"/>
  <c r="G68" i="16"/>
  <c r="M68" i="16" s="1"/>
  <c r="I68" i="16"/>
  <c r="K68" i="16"/>
  <c r="O68" i="16"/>
  <c r="Q68" i="16"/>
  <c r="V68" i="16"/>
  <c r="G69" i="16"/>
  <c r="M69" i="16" s="1"/>
  <c r="I69" i="16"/>
  <c r="K69" i="16"/>
  <c r="O69" i="16"/>
  <c r="Q69" i="16"/>
  <c r="V69" i="16"/>
  <c r="G71" i="16"/>
  <c r="M71" i="16" s="1"/>
  <c r="I71" i="16"/>
  <c r="K71" i="16"/>
  <c r="O71" i="16"/>
  <c r="Q71" i="16"/>
  <c r="V71" i="16"/>
  <c r="G73" i="16"/>
  <c r="I73" i="16"/>
  <c r="K73" i="16"/>
  <c r="M73" i="16"/>
  <c r="O73" i="16"/>
  <c r="Q73" i="16"/>
  <c r="V73" i="16"/>
  <c r="G75" i="16"/>
  <c r="M75" i="16" s="1"/>
  <c r="I75" i="16"/>
  <c r="K75" i="16"/>
  <c r="O75" i="16"/>
  <c r="Q75" i="16"/>
  <c r="V75" i="16"/>
  <c r="G76" i="16"/>
  <c r="M76" i="16" s="1"/>
  <c r="I76" i="16"/>
  <c r="K76" i="16"/>
  <c r="O76" i="16"/>
  <c r="Q76" i="16"/>
  <c r="V76" i="16"/>
  <c r="G78" i="16"/>
  <c r="I78" i="16"/>
  <c r="K78" i="16"/>
  <c r="M78" i="16"/>
  <c r="O78" i="16"/>
  <c r="Q78" i="16"/>
  <c r="V78" i="16"/>
  <c r="G79" i="16"/>
  <c r="I79" i="16"/>
  <c r="K79" i="16"/>
  <c r="M79" i="16"/>
  <c r="O79" i="16"/>
  <c r="Q79" i="16"/>
  <c r="V79" i="16"/>
  <c r="G81" i="16"/>
  <c r="M81" i="16" s="1"/>
  <c r="I81" i="16"/>
  <c r="K81" i="16"/>
  <c r="O81" i="16"/>
  <c r="Q81" i="16"/>
  <c r="V81" i="16"/>
  <c r="G83" i="16"/>
  <c r="M83" i="16" s="1"/>
  <c r="I83" i="16"/>
  <c r="K83" i="16"/>
  <c r="O83" i="16"/>
  <c r="Q83" i="16"/>
  <c r="V83" i="16"/>
  <c r="G85" i="16"/>
  <c r="I85" i="16"/>
  <c r="K85" i="16"/>
  <c r="M85" i="16"/>
  <c r="O85" i="16"/>
  <c r="Q85" i="16"/>
  <c r="V85" i="16"/>
  <c r="G87" i="16"/>
  <c r="M87" i="16" s="1"/>
  <c r="I87" i="16"/>
  <c r="K87" i="16"/>
  <c r="O87" i="16"/>
  <c r="Q87" i="16"/>
  <c r="V87" i="16"/>
  <c r="G94" i="16"/>
  <c r="I94" i="16"/>
  <c r="K94" i="16"/>
  <c r="M94" i="16"/>
  <c r="O94" i="16"/>
  <c r="Q94" i="16"/>
  <c r="V94" i="16"/>
  <c r="G95" i="16"/>
  <c r="M95" i="16" s="1"/>
  <c r="I95" i="16"/>
  <c r="K95" i="16"/>
  <c r="O95" i="16"/>
  <c r="Q95" i="16"/>
  <c r="V95" i="16"/>
  <c r="G97" i="16"/>
  <c r="M97" i="16" s="1"/>
  <c r="I97" i="16"/>
  <c r="K97" i="16"/>
  <c r="O97" i="16"/>
  <c r="Q97" i="16"/>
  <c r="V97" i="16"/>
  <c r="G98" i="16"/>
  <c r="M98" i="16" s="1"/>
  <c r="I98" i="16"/>
  <c r="K98" i="16"/>
  <c r="O98" i="16"/>
  <c r="Q98" i="16"/>
  <c r="V98" i="16"/>
  <c r="G100" i="16"/>
  <c r="M100" i="16" s="1"/>
  <c r="I100" i="16"/>
  <c r="K100" i="16"/>
  <c r="O100" i="16"/>
  <c r="Q100" i="16"/>
  <c r="V100" i="16"/>
  <c r="G102" i="16"/>
  <c r="M102" i="16" s="1"/>
  <c r="I102" i="16"/>
  <c r="K102" i="16"/>
  <c r="O102" i="16"/>
  <c r="Q102" i="16"/>
  <c r="V102" i="16"/>
  <c r="G104" i="16"/>
  <c r="M104" i="16" s="1"/>
  <c r="I104" i="16"/>
  <c r="K104" i="16"/>
  <c r="O104" i="16"/>
  <c r="Q104" i="16"/>
  <c r="V104" i="16"/>
  <c r="G105" i="16"/>
  <c r="M105" i="16" s="1"/>
  <c r="I105" i="16"/>
  <c r="K105" i="16"/>
  <c r="O105" i="16"/>
  <c r="Q105" i="16"/>
  <c r="V105" i="16"/>
  <c r="G107" i="16"/>
  <c r="M107" i="16" s="1"/>
  <c r="I107" i="16"/>
  <c r="K107" i="16"/>
  <c r="O107" i="16"/>
  <c r="Q107" i="16"/>
  <c r="V107" i="16"/>
  <c r="G108" i="16"/>
  <c r="M108" i="16" s="1"/>
  <c r="I108" i="16"/>
  <c r="K108" i="16"/>
  <c r="O108" i="16"/>
  <c r="Q108" i="16"/>
  <c r="V108" i="16"/>
  <c r="G110" i="16"/>
  <c r="M110" i="16" s="1"/>
  <c r="I110" i="16"/>
  <c r="K110" i="16"/>
  <c r="O110" i="16"/>
  <c r="Q110" i="16"/>
  <c r="V110" i="16"/>
  <c r="G112" i="16"/>
  <c r="M112" i="16" s="1"/>
  <c r="I112" i="16"/>
  <c r="K112" i="16"/>
  <c r="O112" i="16"/>
  <c r="Q112" i="16"/>
  <c r="V112" i="16"/>
  <c r="G114" i="16"/>
  <c r="M114" i="16" s="1"/>
  <c r="I114" i="16"/>
  <c r="K114" i="16"/>
  <c r="O114" i="16"/>
  <c r="Q114" i="16"/>
  <c r="V114" i="16"/>
  <c r="G116" i="16"/>
  <c r="M116" i="16" s="1"/>
  <c r="I116" i="16"/>
  <c r="K116" i="16"/>
  <c r="O116" i="16"/>
  <c r="Q116" i="16"/>
  <c r="V116" i="16"/>
  <c r="G119" i="16"/>
  <c r="M119" i="16" s="1"/>
  <c r="I119" i="16"/>
  <c r="K119" i="16"/>
  <c r="O119" i="16"/>
  <c r="Q119" i="16"/>
  <c r="V119" i="16"/>
  <c r="G120" i="16"/>
  <c r="M120" i="16" s="1"/>
  <c r="I120" i="16"/>
  <c r="K120" i="16"/>
  <c r="O120" i="16"/>
  <c r="Q120" i="16"/>
  <c r="V120" i="16"/>
  <c r="G121" i="16"/>
  <c r="I121" i="16"/>
  <c r="K121" i="16"/>
  <c r="M121" i="16"/>
  <c r="O121" i="16"/>
  <c r="Q121" i="16"/>
  <c r="V121" i="16"/>
  <c r="G122" i="16"/>
  <c r="M122" i="16" s="1"/>
  <c r="I122" i="16"/>
  <c r="K122" i="16"/>
  <c r="O122" i="16"/>
  <c r="Q122" i="16"/>
  <c r="V122" i="16"/>
  <c r="G123" i="16"/>
  <c r="I123" i="16"/>
  <c r="K123" i="16"/>
  <c r="M123" i="16"/>
  <c r="O123" i="16"/>
  <c r="Q123" i="16"/>
  <c r="V123" i="16"/>
  <c r="G124" i="16"/>
  <c r="M124" i="16" s="1"/>
  <c r="I124" i="16"/>
  <c r="K124" i="16"/>
  <c r="O124" i="16"/>
  <c r="Q124" i="16"/>
  <c r="V124" i="16"/>
  <c r="G125" i="16"/>
  <c r="M125" i="16" s="1"/>
  <c r="I125" i="16"/>
  <c r="K125" i="16"/>
  <c r="O125" i="16"/>
  <c r="Q125" i="16"/>
  <c r="V125" i="16"/>
  <c r="G126" i="16"/>
  <c r="I126" i="16"/>
  <c r="K126" i="16"/>
  <c r="M126" i="16"/>
  <c r="O126" i="16"/>
  <c r="Q126" i="16"/>
  <c r="V126" i="16"/>
  <c r="G127" i="16"/>
  <c r="M127" i="16" s="1"/>
  <c r="I127" i="16"/>
  <c r="K127" i="16"/>
  <c r="O127" i="16"/>
  <c r="Q127" i="16"/>
  <c r="V127" i="16"/>
  <c r="G129" i="16"/>
  <c r="I129" i="16"/>
  <c r="K129" i="16"/>
  <c r="M129" i="16"/>
  <c r="O129" i="16"/>
  <c r="Q129" i="16"/>
  <c r="V129" i="16"/>
  <c r="G131" i="16"/>
  <c r="I131" i="16"/>
  <c r="K131" i="16"/>
  <c r="M131" i="16"/>
  <c r="O131" i="16"/>
  <c r="Q131" i="16"/>
  <c r="V131" i="16"/>
  <c r="G134" i="16"/>
  <c r="M134" i="16" s="1"/>
  <c r="I134" i="16"/>
  <c r="K134" i="16"/>
  <c r="O134" i="16"/>
  <c r="Q134" i="16"/>
  <c r="V134" i="16"/>
  <c r="G135" i="16"/>
  <c r="M135" i="16" s="1"/>
  <c r="I135" i="16"/>
  <c r="K135" i="16"/>
  <c r="O135" i="16"/>
  <c r="Q135" i="16"/>
  <c r="V135" i="16"/>
  <c r="G138" i="16"/>
  <c r="I138" i="16"/>
  <c r="K138" i="16"/>
  <c r="M138" i="16"/>
  <c r="O138" i="16"/>
  <c r="Q138" i="16"/>
  <c r="V138" i="16"/>
  <c r="G141" i="16"/>
  <c r="M141" i="16" s="1"/>
  <c r="I141" i="16"/>
  <c r="K141" i="16"/>
  <c r="O141" i="16"/>
  <c r="Q141" i="16"/>
  <c r="V141" i="16"/>
  <c r="G142" i="16"/>
  <c r="I142" i="16"/>
  <c r="K142" i="16"/>
  <c r="M142" i="16"/>
  <c r="O142" i="16"/>
  <c r="Q142" i="16"/>
  <c r="V142" i="16"/>
  <c r="G143" i="16"/>
  <c r="M143" i="16" s="1"/>
  <c r="I143" i="16"/>
  <c r="K143" i="16"/>
  <c r="O143" i="16"/>
  <c r="Q143" i="16"/>
  <c r="V143" i="16"/>
  <c r="G144" i="16"/>
  <c r="M144" i="16" s="1"/>
  <c r="I144" i="16"/>
  <c r="K144" i="16"/>
  <c r="O144" i="16"/>
  <c r="Q144" i="16"/>
  <c r="V144" i="16"/>
  <c r="G145" i="16"/>
  <c r="I145" i="16"/>
  <c r="K145" i="16"/>
  <c r="M145" i="16"/>
  <c r="O145" i="16"/>
  <c r="Q145" i="16"/>
  <c r="V145" i="16"/>
  <c r="G146" i="16"/>
  <c r="I146" i="16"/>
  <c r="K146" i="16"/>
  <c r="M146" i="16"/>
  <c r="O146" i="16"/>
  <c r="Q146" i="16"/>
  <c r="V146" i="16"/>
  <c r="G147" i="16"/>
  <c r="I147" i="16"/>
  <c r="K147" i="16"/>
  <c r="M147" i="16"/>
  <c r="O147" i="16"/>
  <c r="Q147" i="16"/>
  <c r="V147" i="16"/>
  <c r="G149" i="16"/>
  <c r="M149" i="16" s="1"/>
  <c r="I149" i="16"/>
  <c r="K149" i="16"/>
  <c r="O149" i="16"/>
  <c r="Q149" i="16"/>
  <c r="V149" i="16"/>
  <c r="G150" i="16"/>
  <c r="I150" i="16"/>
  <c r="K150" i="16"/>
  <c r="M150" i="16"/>
  <c r="O150" i="16"/>
  <c r="Q150" i="16"/>
  <c r="V150" i="16"/>
  <c r="G151" i="16"/>
  <c r="M151" i="16" s="1"/>
  <c r="I151" i="16"/>
  <c r="K151" i="16"/>
  <c r="O151" i="16"/>
  <c r="Q151" i="16"/>
  <c r="V151" i="16"/>
  <c r="G154" i="16"/>
  <c r="M154" i="16" s="1"/>
  <c r="I154" i="16"/>
  <c r="K154" i="16"/>
  <c r="O154" i="16"/>
  <c r="Q154" i="16"/>
  <c r="V154" i="16"/>
  <c r="G157" i="16"/>
  <c r="I157" i="16"/>
  <c r="K157" i="16"/>
  <c r="M157" i="16"/>
  <c r="O157" i="16"/>
  <c r="Q157" i="16"/>
  <c r="V157" i="16"/>
  <c r="G160" i="16"/>
  <c r="M160" i="16" s="1"/>
  <c r="I160" i="16"/>
  <c r="K160" i="16"/>
  <c r="O160" i="16"/>
  <c r="Q160" i="16"/>
  <c r="V160" i="16"/>
  <c r="G161" i="16"/>
  <c r="I161" i="16"/>
  <c r="K161" i="16"/>
  <c r="M161" i="16"/>
  <c r="O161" i="16"/>
  <c r="Q161" i="16"/>
  <c r="V161" i="16"/>
  <c r="G162" i="16"/>
  <c r="M162" i="16" s="1"/>
  <c r="I162" i="16"/>
  <c r="K162" i="16"/>
  <c r="O162" i="16"/>
  <c r="Q162" i="16"/>
  <c r="V162" i="16"/>
  <c r="G163" i="16"/>
  <c r="M163" i="16" s="1"/>
  <c r="I163" i="16"/>
  <c r="K163" i="16"/>
  <c r="O163" i="16"/>
  <c r="Q163" i="16"/>
  <c r="V163" i="16"/>
  <c r="G164" i="16"/>
  <c r="I164" i="16"/>
  <c r="K164" i="16"/>
  <c r="M164" i="16"/>
  <c r="O164" i="16"/>
  <c r="Q164" i="16"/>
  <c r="V164" i="16"/>
  <c r="G165" i="16"/>
  <c r="I165" i="16"/>
  <c r="K165" i="16"/>
  <c r="M165" i="16"/>
  <c r="O165" i="16"/>
  <c r="Q165" i="16"/>
  <c r="V165" i="16"/>
  <c r="G166" i="16"/>
  <c r="I166" i="16"/>
  <c r="K166" i="16"/>
  <c r="M166" i="16"/>
  <c r="O166" i="16"/>
  <c r="Q166" i="16"/>
  <c r="V166" i="16"/>
  <c r="G168" i="16"/>
  <c r="M168" i="16" s="1"/>
  <c r="I168" i="16"/>
  <c r="K168" i="16"/>
  <c r="O168" i="16"/>
  <c r="Q168" i="16"/>
  <c r="V168" i="16"/>
  <c r="G169" i="16"/>
  <c r="I169" i="16"/>
  <c r="K169" i="16"/>
  <c r="M169" i="16"/>
  <c r="O169" i="16"/>
  <c r="Q169" i="16"/>
  <c r="V169" i="16"/>
  <c r="G170" i="16"/>
  <c r="M170" i="16" s="1"/>
  <c r="I170" i="16"/>
  <c r="K170" i="16"/>
  <c r="O170" i="16"/>
  <c r="Q170" i="16"/>
  <c r="V170" i="16"/>
  <c r="G173" i="16"/>
  <c r="M173" i="16" s="1"/>
  <c r="I173" i="16"/>
  <c r="K173" i="16"/>
  <c r="O173" i="16"/>
  <c r="Q173" i="16"/>
  <c r="V173" i="16"/>
  <c r="G176" i="16"/>
  <c r="I176" i="16"/>
  <c r="K176" i="16"/>
  <c r="M176" i="16"/>
  <c r="O176" i="16"/>
  <c r="Q176" i="16"/>
  <c r="V176" i="16"/>
  <c r="G179" i="16"/>
  <c r="M179" i="16" s="1"/>
  <c r="I179" i="16"/>
  <c r="K179" i="16"/>
  <c r="O179" i="16"/>
  <c r="Q179" i="16"/>
  <c r="V179" i="16"/>
  <c r="G180" i="16"/>
  <c r="I180" i="16"/>
  <c r="K180" i="16"/>
  <c r="M180" i="16"/>
  <c r="O180" i="16"/>
  <c r="Q180" i="16"/>
  <c r="V180" i="16"/>
  <c r="G181" i="16"/>
  <c r="M181" i="16" s="1"/>
  <c r="I181" i="16"/>
  <c r="K181" i="16"/>
  <c r="O181" i="16"/>
  <c r="Q181" i="16"/>
  <c r="V181" i="16"/>
  <c r="G182" i="16"/>
  <c r="M182" i="16" s="1"/>
  <c r="I182" i="16"/>
  <c r="K182" i="16"/>
  <c r="O182" i="16"/>
  <c r="Q182" i="16"/>
  <c r="V182" i="16"/>
  <c r="G183" i="16"/>
  <c r="I183" i="16"/>
  <c r="K183" i="16"/>
  <c r="M183" i="16"/>
  <c r="O183" i="16"/>
  <c r="Q183" i="16"/>
  <c r="V183" i="16"/>
  <c r="G184" i="16"/>
  <c r="I184" i="16"/>
  <c r="K184" i="16"/>
  <c r="M184" i="16"/>
  <c r="O184" i="16"/>
  <c r="Q184" i="16"/>
  <c r="V184" i="16"/>
  <c r="G185" i="16"/>
  <c r="I185" i="16"/>
  <c r="K185" i="16"/>
  <c r="M185" i="16"/>
  <c r="O185" i="16"/>
  <c r="Q185" i="16"/>
  <c r="V185" i="16"/>
  <c r="G187" i="16"/>
  <c r="M187" i="16" s="1"/>
  <c r="I187" i="16"/>
  <c r="K187" i="16"/>
  <c r="O187" i="16"/>
  <c r="Q187" i="16"/>
  <c r="V187" i="16"/>
  <c r="G188" i="16"/>
  <c r="I188" i="16"/>
  <c r="K188" i="16"/>
  <c r="M188" i="16"/>
  <c r="O188" i="16"/>
  <c r="Q188" i="16"/>
  <c r="V188" i="16"/>
  <c r="G190" i="16"/>
  <c r="I190" i="16"/>
  <c r="K190" i="16"/>
  <c r="O190" i="16"/>
  <c r="O189" i="16" s="1"/>
  <c r="Q190" i="16"/>
  <c r="V190" i="16"/>
  <c r="G191" i="16"/>
  <c r="I191" i="16"/>
  <c r="K191" i="16"/>
  <c r="M191" i="16"/>
  <c r="O191" i="16"/>
  <c r="Q191" i="16"/>
  <c r="V191" i="16"/>
  <c r="G192" i="16"/>
  <c r="I192" i="16"/>
  <c r="K192" i="16"/>
  <c r="M192" i="16"/>
  <c r="O192" i="16"/>
  <c r="Q192" i="16"/>
  <c r="V192" i="16"/>
  <c r="G195" i="16"/>
  <c r="I195" i="16"/>
  <c r="K195" i="16"/>
  <c r="M195" i="16"/>
  <c r="O195" i="16"/>
  <c r="Q195" i="16"/>
  <c r="V195" i="16"/>
  <c r="G196" i="16"/>
  <c r="M196" i="16" s="1"/>
  <c r="I196" i="16"/>
  <c r="K196" i="16"/>
  <c r="O196" i="16"/>
  <c r="Q196" i="16"/>
  <c r="V196" i="16"/>
  <c r="G197" i="16"/>
  <c r="I197" i="16"/>
  <c r="K197" i="16"/>
  <c r="M197" i="16"/>
  <c r="O197" i="16"/>
  <c r="Q197" i="16"/>
  <c r="V197" i="16"/>
  <c r="G198" i="16"/>
  <c r="I198" i="16"/>
  <c r="K198" i="16"/>
  <c r="M198" i="16"/>
  <c r="O198" i="16"/>
  <c r="Q198" i="16"/>
  <c r="V198" i="16"/>
  <c r="G200" i="16"/>
  <c r="I200" i="16"/>
  <c r="K200" i="16"/>
  <c r="M200" i="16"/>
  <c r="O200" i="16"/>
  <c r="Q200" i="16"/>
  <c r="V200" i="16"/>
  <c r="G213" i="16"/>
  <c r="M213" i="16" s="1"/>
  <c r="I213" i="16"/>
  <c r="K213" i="16"/>
  <c r="O213" i="16"/>
  <c r="Q213" i="16"/>
  <c r="V213" i="16"/>
  <c r="G214" i="16"/>
  <c r="I214" i="16"/>
  <c r="K214" i="16"/>
  <c r="M214" i="16"/>
  <c r="O214" i="16"/>
  <c r="Q214" i="16"/>
  <c r="V214" i="16"/>
  <c r="G216" i="16"/>
  <c r="M216" i="16" s="1"/>
  <c r="I216" i="16"/>
  <c r="K216" i="16"/>
  <c r="O216" i="16"/>
  <c r="Q216" i="16"/>
  <c r="V216" i="16"/>
  <c r="G217" i="16"/>
  <c r="M217" i="16" s="1"/>
  <c r="I217" i="16"/>
  <c r="K217" i="16"/>
  <c r="O217" i="16"/>
  <c r="Q217" i="16"/>
  <c r="V217" i="16"/>
  <c r="G218" i="16"/>
  <c r="I218" i="16"/>
  <c r="K218" i="16"/>
  <c r="M218" i="16"/>
  <c r="O218" i="16"/>
  <c r="Q218" i="16"/>
  <c r="V218" i="16"/>
  <c r="G219" i="16"/>
  <c r="I219" i="16"/>
  <c r="K219" i="16"/>
  <c r="M219" i="16"/>
  <c r="O219" i="16"/>
  <c r="Q219" i="16"/>
  <c r="V219" i="16"/>
  <c r="G220" i="16"/>
  <c r="I220" i="16"/>
  <c r="K220" i="16"/>
  <c r="M220" i="16"/>
  <c r="O220" i="16"/>
  <c r="Q220" i="16"/>
  <c r="V220" i="16"/>
  <c r="G222" i="16"/>
  <c r="M222" i="16" s="1"/>
  <c r="I222" i="16"/>
  <c r="K222" i="16"/>
  <c r="O222" i="16"/>
  <c r="Q222" i="16"/>
  <c r="V222" i="16"/>
  <c r="G223" i="16"/>
  <c r="I223" i="16"/>
  <c r="K223" i="16"/>
  <c r="M223" i="16"/>
  <c r="O223" i="16"/>
  <c r="Q223" i="16"/>
  <c r="V223" i="16"/>
  <c r="G225" i="16"/>
  <c r="I225" i="16"/>
  <c r="K225" i="16"/>
  <c r="M225" i="16"/>
  <c r="O225" i="16"/>
  <c r="Q225" i="16"/>
  <c r="V225" i="16"/>
  <c r="G226" i="16"/>
  <c r="I226" i="16"/>
  <c r="K226" i="16"/>
  <c r="M226" i="16"/>
  <c r="O226" i="16"/>
  <c r="Q226" i="16"/>
  <c r="V226" i="16"/>
  <c r="G228" i="16"/>
  <c r="I228" i="16"/>
  <c r="K228" i="16"/>
  <c r="M228" i="16"/>
  <c r="O228" i="16"/>
  <c r="Q228" i="16"/>
  <c r="V228" i="16"/>
  <c r="G229" i="16"/>
  <c r="M229" i="16" s="1"/>
  <c r="I229" i="16"/>
  <c r="K229" i="16"/>
  <c r="O229" i="16"/>
  <c r="Q229" i="16"/>
  <c r="V229" i="16"/>
  <c r="G231" i="16"/>
  <c r="I231" i="16"/>
  <c r="K231" i="16"/>
  <c r="M231" i="16"/>
  <c r="O231" i="16"/>
  <c r="Q231" i="16"/>
  <c r="V231" i="16"/>
  <c r="G232" i="16"/>
  <c r="M232" i="16" s="1"/>
  <c r="I232" i="16"/>
  <c r="K232" i="16"/>
  <c r="O232" i="16"/>
  <c r="Q232" i="16"/>
  <c r="V232" i="16"/>
  <c r="G234" i="16"/>
  <c r="M234" i="16" s="1"/>
  <c r="I234" i="16"/>
  <c r="K234" i="16"/>
  <c r="O234" i="16"/>
  <c r="Q234" i="16"/>
  <c r="V234" i="16"/>
  <c r="G236" i="16"/>
  <c r="I236" i="16"/>
  <c r="K236" i="16"/>
  <c r="M236" i="16"/>
  <c r="O236" i="16"/>
  <c r="Q236" i="16"/>
  <c r="V236" i="16"/>
  <c r="G238" i="16"/>
  <c r="I238" i="16"/>
  <c r="K238" i="16"/>
  <c r="M238" i="16"/>
  <c r="O238" i="16"/>
  <c r="Q238" i="16"/>
  <c r="V238" i="16"/>
  <c r="G240" i="16"/>
  <c r="I240" i="16"/>
  <c r="K240" i="16"/>
  <c r="M240" i="16"/>
  <c r="O240" i="16"/>
  <c r="Q240" i="16"/>
  <c r="V240" i="16"/>
  <c r="G242" i="16"/>
  <c r="M242" i="16" s="1"/>
  <c r="I242" i="16"/>
  <c r="K242" i="16"/>
  <c r="O242" i="16"/>
  <c r="Q242" i="16"/>
  <c r="V242" i="16"/>
  <c r="G244" i="16"/>
  <c r="I244" i="16"/>
  <c r="K244" i="16"/>
  <c r="M244" i="16"/>
  <c r="O244" i="16"/>
  <c r="Q244" i="16"/>
  <c r="V244" i="16"/>
  <c r="G246" i="16"/>
  <c r="I246" i="16"/>
  <c r="K246" i="16"/>
  <c r="M246" i="16"/>
  <c r="O246" i="16"/>
  <c r="Q246" i="16"/>
  <c r="V246" i="16"/>
  <c r="G247" i="16"/>
  <c r="I247" i="16"/>
  <c r="K247" i="16"/>
  <c r="M247" i="16"/>
  <c r="O247" i="16"/>
  <c r="Q247" i="16"/>
  <c r="V247" i="16"/>
  <c r="G249" i="16"/>
  <c r="I249" i="16"/>
  <c r="K249" i="16"/>
  <c r="M249" i="16"/>
  <c r="O249" i="16"/>
  <c r="Q249" i="16"/>
  <c r="V249" i="16"/>
  <c r="G250" i="16"/>
  <c r="M250" i="16" s="1"/>
  <c r="I250" i="16"/>
  <c r="K250" i="16"/>
  <c r="O250" i="16"/>
  <c r="Q250" i="16"/>
  <c r="V250" i="16"/>
  <c r="G252" i="16"/>
  <c r="I252" i="16"/>
  <c r="K252" i="16"/>
  <c r="M252" i="16"/>
  <c r="O252" i="16"/>
  <c r="Q252" i="16"/>
  <c r="V252" i="16"/>
  <c r="G253" i="16"/>
  <c r="M253" i="16" s="1"/>
  <c r="I253" i="16"/>
  <c r="K253" i="16"/>
  <c r="O253" i="16"/>
  <c r="Q253" i="16"/>
  <c r="V253" i="16"/>
  <c r="G255" i="16"/>
  <c r="M255" i="16" s="1"/>
  <c r="I255" i="16"/>
  <c r="K255" i="16"/>
  <c r="O255" i="16"/>
  <c r="Q255" i="16"/>
  <c r="V255" i="16"/>
  <c r="G256" i="16"/>
  <c r="I256" i="16"/>
  <c r="K256" i="16"/>
  <c r="M256" i="16"/>
  <c r="O256" i="16"/>
  <c r="Q256" i="16"/>
  <c r="V256" i="16"/>
  <c r="G258" i="16"/>
  <c r="I258" i="16"/>
  <c r="K258" i="16"/>
  <c r="M258" i="16"/>
  <c r="O258" i="16"/>
  <c r="Q258" i="16"/>
  <c r="V258" i="16"/>
  <c r="G259" i="16"/>
  <c r="I259" i="16"/>
  <c r="K259" i="16"/>
  <c r="M259" i="16"/>
  <c r="O259" i="16"/>
  <c r="Q259" i="16"/>
  <c r="V259" i="16"/>
  <c r="G261" i="16"/>
  <c r="M261" i="16" s="1"/>
  <c r="I261" i="16"/>
  <c r="K261" i="16"/>
  <c r="O261" i="16"/>
  <c r="Q261" i="16"/>
  <c r="V261" i="16"/>
  <c r="G262" i="16"/>
  <c r="I262" i="16"/>
  <c r="K262" i="16"/>
  <c r="M262" i="16"/>
  <c r="O262" i="16"/>
  <c r="Q262" i="16"/>
  <c r="V262" i="16"/>
  <c r="G264" i="16"/>
  <c r="I264" i="16"/>
  <c r="K264" i="16"/>
  <c r="M264" i="16"/>
  <c r="O264" i="16"/>
  <c r="Q264" i="16"/>
  <c r="V264" i="16"/>
  <c r="G265" i="16"/>
  <c r="I265" i="16"/>
  <c r="K265" i="16"/>
  <c r="M265" i="16"/>
  <c r="O265" i="16"/>
  <c r="Q265" i="16"/>
  <c r="V265" i="16"/>
  <c r="G267" i="16"/>
  <c r="I267" i="16"/>
  <c r="K267" i="16"/>
  <c r="M267" i="16"/>
  <c r="O267" i="16"/>
  <c r="Q267" i="16"/>
  <c r="V267" i="16"/>
  <c r="G268" i="16"/>
  <c r="M268" i="16" s="1"/>
  <c r="I268" i="16"/>
  <c r="K268" i="16"/>
  <c r="O268" i="16"/>
  <c r="Q268" i="16"/>
  <c r="V268" i="16"/>
  <c r="G270" i="16"/>
  <c r="I270" i="16"/>
  <c r="K270" i="16"/>
  <c r="M270" i="16"/>
  <c r="O270" i="16"/>
  <c r="Q270" i="16"/>
  <c r="V270" i="16"/>
  <c r="G271" i="16"/>
  <c r="M271" i="16" s="1"/>
  <c r="I271" i="16"/>
  <c r="K271" i="16"/>
  <c r="O271" i="16"/>
  <c r="Q271" i="16"/>
  <c r="V271" i="16"/>
  <c r="G273" i="16"/>
  <c r="M273" i="16" s="1"/>
  <c r="I273" i="16"/>
  <c r="K273" i="16"/>
  <c r="O273" i="16"/>
  <c r="Q273" i="16"/>
  <c r="V273" i="16"/>
  <c r="G274" i="16"/>
  <c r="I274" i="16"/>
  <c r="K274" i="16"/>
  <c r="M274" i="16"/>
  <c r="O274" i="16"/>
  <c r="Q274" i="16"/>
  <c r="V274" i="16"/>
  <c r="G276" i="16"/>
  <c r="I276" i="16"/>
  <c r="K276" i="16"/>
  <c r="M276" i="16"/>
  <c r="O276" i="16"/>
  <c r="Q276" i="16"/>
  <c r="V276" i="16"/>
  <c r="G277" i="16"/>
  <c r="I277" i="16"/>
  <c r="K277" i="16"/>
  <c r="M277" i="16"/>
  <c r="O277" i="16"/>
  <c r="Q277" i="16"/>
  <c r="V277" i="16"/>
  <c r="G280" i="16"/>
  <c r="M280" i="16" s="1"/>
  <c r="I280" i="16"/>
  <c r="K280" i="16"/>
  <c r="O280" i="16"/>
  <c r="Q280" i="16"/>
  <c r="V280" i="16"/>
  <c r="G283" i="16"/>
  <c r="I283" i="16"/>
  <c r="K283" i="16"/>
  <c r="M283" i="16"/>
  <c r="O283" i="16"/>
  <c r="Q283" i="16"/>
  <c r="V283" i="16"/>
  <c r="G286" i="16"/>
  <c r="I286" i="16"/>
  <c r="K286" i="16"/>
  <c r="M286" i="16"/>
  <c r="O286" i="16"/>
  <c r="Q286" i="16"/>
  <c r="V286" i="16"/>
  <c r="G288" i="16"/>
  <c r="I288" i="16"/>
  <c r="K288" i="16"/>
  <c r="M288" i="16"/>
  <c r="O288" i="16"/>
  <c r="Q288" i="16"/>
  <c r="V288" i="16"/>
  <c r="G289" i="16"/>
  <c r="I289" i="16"/>
  <c r="K289" i="16"/>
  <c r="M289" i="16"/>
  <c r="O289" i="16"/>
  <c r="Q289" i="16"/>
  <c r="V289" i="16"/>
  <c r="G291" i="16"/>
  <c r="M291" i="16" s="1"/>
  <c r="I291" i="16"/>
  <c r="K291" i="16"/>
  <c r="O291" i="16"/>
  <c r="Q291" i="16"/>
  <c r="V291" i="16"/>
  <c r="G292" i="16"/>
  <c r="I292" i="16"/>
  <c r="K292" i="16"/>
  <c r="M292" i="16"/>
  <c r="O292" i="16"/>
  <c r="Q292" i="16"/>
  <c r="V292" i="16"/>
  <c r="G294" i="16"/>
  <c r="M294" i="16" s="1"/>
  <c r="I294" i="16"/>
  <c r="K294" i="16"/>
  <c r="O294" i="16"/>
  <c r="Q294" i="16"/>
  <c r="V294" i="16"/>
  <c r="G295" i="16"/>
  <c r="M295" i="16" s="1"/>
  <c r="I295" i="16"/>
  <c r="K295" i="16"/>
  <c r="O295" i="16"/>
  <c r="Q295" i="16"/>
  <c r="V295" i="16"/>
  <c r="G297" i="16"/>
  <c r="I297" i="16"/>
  <c r="K297" i="16"/>
  <c r="M297" i="16"/>
  <c r="O297" i="16"/>
  <c r="Q297" i="16"/>
  <c r="V297" i="16"/>
  <c r="G298" i="16"/>
  <c r="I298" i="16"/>
  <c r="K298" i="16"/>
  <c r="M298" i="16"/>
  <c r="O298" i="16"/>
  <c r="Q298" i="16"/>
  <c r="V298" i="16"/>
  <c r="G299" i="16"/>
  <c r="I299" i="16"/>
  <c r="K299" i="16"/>
  <c r="M299" i="16"/>
  <c r="O299" i="16"/>
  <c r="Q299" i="16"/>
  <c r="V299" i="16"/>
  <c r="G300" i="16"/>
  <c r="M300" i="16" s="1"/>
  <c r="I300" i="16"/>
  <c r="K300" i="16"/>
  <c r="O300" i="16"/>
  <c r="Q300" i="16"/>
  <c r="V300" i="16"/>
  <c r="G301" i="16"/>
  <c r="I301" i="16"/>
  <c r="K301" i="16"/>
  <c r="M301" i="16"/>
  <c r="O301" i="16"/>
  <c r="Q301" i="16"/>
  <c r="V301" i="16"/>
  <c r="G304" i="16"/>
  <c r="I304" i="16"/>
  <c r="K304" i="16"/>
  <c r="M304" i="16"/>
  <c r="O304" i="16"/>
  <c r="Q304" i="16"/>
  <c r="V304" i="16"/>
  <c r="G305" i="16"/>
  <c r="I305" i="16"/>
  <c r="K305" i="16"/>
  <c r="M305" i="16"/>
  <c r="O305" i="16"/>
  <c r="Q305" i="16"/>
  <c r="V305" i="16"/>
  <c r="G306" i="16"/>
  <c r="M306" i="16" s="1"/>
  <c r="I306" i="16"/>
  <c r="K306" i="16"/>
  <c r="O306" i="16"/>
  <c r="Q306" i="16"/>
  <c r="V306" i="16"/>
  <c r="G307" i="16"/>
  <c r="I307" i="16"/>
  <c r="K307" i="16"/>
  <c r="M307" i="16"/>
  <c r="O307" i="16"/>
  <c r="Q307" i="16"/>
  <c r="V307" i="16"/>
  <c r="G308" i="16"/>
  <c r="M308" i="16" s="1"/>
  <c r="I308" i="16"/>
  <c r="K308" i="16"/>
  <c r="O308" i="16"/>
  <c r="Q308" i="16"/>
  <c r="V308" i="16"/>
  <c r="G309" i="16"/>
  <c r="M309" i="16" s="1"/>
  <c r="I309" i="16"/>
  <c r="K309" i="16"/>
  <c r="O309" i="16"/>
  <c r="Q309" i="16"/>
  <c r="V309" i="16"/>
  <c r="G310" i="16"/>
  <c r="I310" i="16"/>
  <c r="K310" i="16"/>
  <c r="M310" i="16"/>
  <c r="O310" i="16"/>
  <c r="Q310" i="16"/>
  <c r="V310" i="16"/>
  <c r="G311" i="16"/>
  <c r="I311" i="16"/>
  <c r="K311" i="16"/>
  <c r="M311" i="16"/>
  <c r="O311" i="16"/>
  <c r="Q311" i="16"/>
  <c r="V311" i="16"/>
  <c r="G312" i="16"/>
  <c r="I312" i="16"/>
  <c r="K312" i="16"/>
  <c r="M312" i="16"/>
  <c r="O312" i="16"/>
  <c r="Q312" i="16"/>
  <c r="V312" i="16"/>
  <c r="AE314" i="16"/>
  <c r="BA131" i="15"/>
  <c r="BA129" i="15"/>
  <c r="BA73" i="15"/>
  <c r="BA72" i="15"/>
  <c r="BA66" i="15"/>
  <c r="BA60" i="15"/>
  <c r="BA56" i="15"/>
  <c r="BA35" i="15"/>
  <c r="BA34" i="15"/>
  <c r="BA11" i="15"/>
  <c r="BA10" i="15"/>
  <c r="G9" i="15"/>
  <c r="I9" i="15"/>
  <c r="K9" i="15"/>
  <c r="M9" i="15"/>
  <c r="O9" i="15"/>
  <c r="Q9" i="15"/>
  <c r="V9" i="15"/>
  <c r="G22" i="15"/>
  <c r="I22" i="15"/>
  <c r="K22" i="15"/>
  <c r="M22" i="15"/>
  <c r="O22" i="15"/>
  <c r="Q22" i="15"/>
  <c r="V22" i="15"/>
  <c r="G33" i="15"/>
  <c r="M33" i="15" s="1"/>
  <c r="I33" i="15"/>
  <c r="K33" i="15"/>
  <c r="O33" i="15"/>
  <c r="Q33" i="15"/>
  <c r="V33" i="15"/>
  <c r="G45" i="15"/>
  <c r="M45" i="15" s="1"/>
  <c r="I45" i="15"/>
  <c r="K45" i="15"/>
  <c r="O45" i="15"/>
  <c r="Q45" i="15"/>
  <c r="V45" i="15"/>
  <c r="G55" i="15"/>
  <c r="M55" i="15" s="1"/>
  <c r="I55" i="15"/>
  <c r="K55" i="15"/>
  <c r="O55" i="15"/>
  <c r="Q55" i="15"/>
  <c r="V55" i="15"/>
  <c r="G62" i="15"/>
  <c r="M62" i="15" s="1"/>
  <c r="I62" i="15"/>
  <c r="K62" i="15"/>
  <c r="O62" i="15"/>
  <c r="Q62" i="15"/>
  <c r="V62" i="15"/>
  <c r="G68" i="15"/>
  <c r="I68" i="15"/>
  <c r="K68" i="15"/>
  <c r="M68" i="15"/>
  <c r="O68" i="15"/>
  <c r="Q68" i="15"/>
  <c r="V68" i="15"/>
  <c r="G71" i="15"/>
  <c r="M71" i="15" s="1"/>
  <c r="I71" i="15"/>
  <c r="K71" i="15"/>
  <c r="O71" i="15"/>
  <c r="Q71" i="15"/>
  <c r="V71" i="15"/>
  <c r="G75" i="15"/>
  <c r="I75" i="15"/>
  <c r="K75" i="15"/>
  <c r="M75" i="15"/>
  <c r="O75" i="15"/>
  <c r="Q75" i="15"/>
  <c r="V75" i="15"/>
  <c r="G78" i="15"/>
  <c r="M78" i="15" s="1"/>
  <c r="I78" i="15"/>
  <c r="K78" i="15"/>
  <c r="O78" i="15"/>
  <c r="Q78" i="15"/>
  <c r="V78" i="15"/>
  <c r="G80" i="15"/>
  <c r="M80" i="15" s="1"/>
  <c r="I80" i="15"/>
  <c r="K80" i="15"/>
  <c r="O80" i="15"/>
  <c r="Q80" i="15"/>
  <c r="V80" i="15"/>
  <c r="G82" i="15"/>
  <c r="I82" i="15"/>
  <c r="I79" i="15" s="1"/>
  <c r="K82" i="15"/>
  <c r="M82" i="15"/>
  <c r="O82" i="15"/>
  <c r="Q82" i="15"/>
  <c r="V82" i="15"/>
  <c r="G85" i="15"/>
  <c r="I85" i="15"/>
  <c r="K85" i="15"/>
  <c r="M85" i="15"/>
  <c r="O85" i="15"/>
  <c r="Q85" i="15"/>
  <c r="V85" i="15"/>
  <c r="G86" i="15"/>
  <c r="I86" i="15"/>
  <c r="K86" i="15"/>
  <c r="M86" i="15"/>
  <c r="O86" i="15"/>
  <c r="Q86" i="15"/>
  <c r="V86" i="15"/>
  <c r="G87" i="15"/>
  <c r="M87" i="15" s="1"/>
  <c r="I87" i="15"/>
  <c r="K87" i="15"/>
  <c r="O87" i="15"/>
  <c r="Q87" i="15"/>
  <c r="V87" i="15"/>
  <c r="G88" i="15"/>
  <c r="M88" i="15" s="1"/>
  <c r="I88" i="15"/>
  <c r="K88" i="15"/>
  <c r="O88" i="15"/>
  <c r="Q88" i="15"/>
  <c r="V88" i="15"/>
  <c r="G90" i="15"/>
  <c r="I90" i="15"/>
  <c r="K90" i="15"/>
  <c r="M90" i="15"/>
  <c r="O90" i="15"/>
  <c r="Q90" i="15"/>
  <c r="V90" i="15"/>
  <c r="V89" i="15" s="1"/>
  <c r="G93" i="15"/>
  <c r="G89" i="15" s="1"/>
  <c r="I93" i="15"/>
  <c r="K93" i="15"/>
  <c r="O93" i="15"/>
  <c r="Q93" i="15"/>
  <c r="V93" i="15"/>
  <c r="G97" i="15"/>
  <c r="I97" i="15"/>
  <c r="K97" i="15"/>
  <c r="M97" i="15"/>
  <c r="O97" i="15"/>
  <c r="Q97" i="15"/>
  <c r="V97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Q99" i="15" s="1"/>
  <c r="V100" i="15"/>
  <c r="G101" i="15"/>
  <c r="I101" i="15"/>
  <c r="K101" i="15"/>
  <c r="M101" i="15"/>
  <c r="O101" i="15"/>
  <c r="Q101" i="15"/>
  <c r="V101" i="15"/>
  <c r="G104" i="15"/>
  <c r="M104" i="15" s="1"/>
  <c r="I104" i="15"/>
  <c r="K104" i="15"/>
  <c r="O104" i="15"/>
  <c r="Q104" i="15"/>
  <c r="V104" i="15"/>
  <c r="G105" i="15"/>
  <c r="I105" i="15"/>
  <c r="K105" i="15"/>
  <c r="M105" i="15"/>
  <c r="O105" i="15"/>
  <c r="Q105" i="15"/>
  <c r="V105" i="15"/>
  <c r="G106" i="15"/>
  <c r="M106" i="15" s="1"/>
  <c r="I106" i="15"/>
  <c r="K106" i="15"/>
  <c r="O106" i="15"/>
  <c r="Q106" i="15"/>
  <c r="V106" i="15"/>
  <c r="G107" i="15"/>
  <c r="M107" i="15" s="1"/>
  <c r="I107" i="15"/>
  <c r="K107" i="15"/>
  <c r="O107" i="15"/>
  <c r="Q107" i="15"/>
  <c r="V107" i="15"/>
  <c r="G108" i="15"/>
  <c r="M108" i="15" s="1"/>
  <c r="I108" i="15"/>
  <c r="K108" i="15"/>
  <c r="O108" i="15"/>
  <c r="Q108" i="15"/>
  <c r="V108" i="15"/>
  <c r="G109" i="15"/>
  <c r="M109" i="15" s="1"/>
  <c r="I109" i="15"/>
  <c r="K109" i="15"/>
  <c r="O109" i="15"/>
  <c r="Q109" i="15"/>
  <c r="V109" i="15"/>
  <c r="G110" i="15"/>
  <c r="M110" i="15" s="1"/>
  <c r="I110" i="15"/>
  <c r="K110" i="15"/>
  <c r="O110" i="15"/>
  <c r="Q110" i="15"/>
  <c r="V110" i="15"/>
  <c r="G111" i="15"/>
  <c r="I111" i="15"/>
  <c r="K111" i="15"/>
  <c r="M111" i="15"/>
  <c r="O111" i="15"/>
  <c r="Q111" i="15"/>
  <c r="V111" i="15"/>
  <c r="G112" i="15"/>
  <c r="M112" i="15" s="1"/>
  <c r="I112" i="15"/>
  <c r="K112" i="15"/>
  <c r="O112" i="15"/>
  <c r="Q112" i="15"/>
  <c r="V112" i="15"/>
  <c r="G113" i="15"/>
  <c r="I113" i="15"/>
  <c r="K113" i="15"/>
  <c r="O113" i="15"/>
  <c r="Q113" i="15"/>
  <c r="V113" i="15"/>
  <c r="G114" i="15"/>
  <c r="M114" i="15" s="1"/>
  <c r="I114" i="15"/>
  <c r="K114" i="15"/>
  <c r="O114" i="15"/>
  <c r="Q114" i="15"/>
  <c r="V114" i="15"/>
  <c r="G115" i="15"/>
  <c r="M115" i="15" s="1"/>
  <c r="I115" i="15"/>
  <c r="K115" i="15"/>
  <c r="O115" i="15"/>
  <c r="Q115" i="15"/>
  <c r="V115" i="15"/>
  <c r="G116" i="15"/>
  <c r="I116" i="15"/>
  <c r="K116" i="15"/>
  <c r="M116" i="15"/>
  <c r="O116" i="15"/>
  <c r="Q116" i="15"/>
  <c r="V116" i="15"/>
  <c r="G117" i="15"/>
  <c r="I117" i="15"/>
  <c r="K117" i="15"/>
  <c r="M117" i="15"/>
  <c r="O117" i="15"/>
  <c r="Q117" i="15"/>
  <c r="V117" i="15"/>
  <c r="G118" i="15"/>
  <c r="M118" i="15" s="1"/>
  <c r="I118" i="15"/>
  <c r="K118" i="15"/>
  <c r="O118" i="15"/>
  <c r="Q118" i="15"/>
  <c r="V118" i="15"/>
  <c r="G119" i="15"/>
  <c r="M119" i="15" s="1"/>
  <c r="I119" i="15"/>
  <c r="K119" i="15"/>
  <c r="O119" i="15"/>
  <c r="Q119" i="15"/>
  <c r="V119" i="15"/>
  <c r="G120" i="15"/>
  <c r="M120" i="15" s="1"/>
  <c r="I120" i="15"/>
  <c r="K120" i="15"/>
  <c r="O120" i="15"/>
  <c r="Q120" i="15"/>
  <c r="V120" i="15"/>
  <c r="G121" i="15"/>
  <c r="M121" i="15" s="1"/>
  <c r="I121" i="15"/>
  <c r="K121" i="15"/>
  <c r="O121" i="15"/>
  <c r="Q121" i="15"/>
  <c r="V121" i="15"/>
  <c r="G122" i="15"/>
  <c r="M122" i="15" s="1"/>
  <c r="I122" i="15"/>
  <c r="K122" i="15"/>
  <c r="O122" i="15"/>
  <c r="Q122" i="15"/>
  <c r="V122" i="15"/>
  <c r="G123" i="15"/>
  <c r="M123" i="15" s="1"/>
  <c r="I123" i="15"/>
  <c r="K123" i="15"/>
  <c r="O123" i="15"/>
  <c r="Q123" i="15"/>
  <c r="V123" i="15"/>
  <c r="G124" i="15"/>
  <c r="M124" i="15" s="1"/>
  <c r="I124" i="15"/>
  <c r="K124" i="15"/>
  <c r="O124" i="15"/>
  <c r="Q124" i="15"/>
  <c r="V124" i="15"/>
  <c r="G125" i="15"/>
  <c r="M125" i="15" s="1"/>
  <c r="I125" i="15"/>
  <c r="K125" i="15"/>
  <c r="O125" i="15"/>
  <c r="Q125" i="15"/>
  <c r="V125" i="15"/>
  <c r="G126" i="15"/>
  <c r="M126" i="15" s="1"/>
  <c r="I126" i="15"/>
  <c r="K126" i="15"/>
  <c r="O126" i="15"/>
  <c r="Q126" i="15"/>
  <c r="V126" i="15"/>
  <c r="G127" i="15"/>
  <c r="M127" i="15" s="1"/>
  <c r="I127" i="15"/>
  <c r="K127" i="15"/>
  <c r="O127" i="15"/>
  <c r="Q127" i="15"/>
  <c r="V127" i="15"/>
  <c r="G128" i="15"/>
  <c r="I128" i="15"/>
  <c r="K128" i="15"/>
  <c r="M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I140" i="15"/>
  <c r="K140" i="15"/>
  <c r="M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8" i="15"/>
  <c r="M148" i="15" s="1"/>
  <c r="I148" i="15"/>
  <c r="K148" i="15"/>
  <c r="O148" i="15"/>
  <c r="Q148" i="15"/>
  <c r="V148" i="15"/>
  <c r="G149" i="15"/>
  <c r="I149" i="15"/>
  <c r="K149" i="15"/>
  <c r="M149" i="15"/>
  <c r="O149" i="15"/>
  <c r="Q149" i="15"/>
  <c r="V149" i="15"/>
  <c r="G150" i="15"/>
  <c r="I150" i="15"/>
  <c r="K150" i="15"/>
  <c r="M150" i="15"/>
  <c r="O150" i="15"/>
  <c r="Q150" i="15"/>
  <c r="V150" i="15"/>
  <c r="G151" i="15"/>
  <c r="I151" i="15"/>
  <c r="K151" i="15"/>
  <c r="M151" i="15"/>
  <c r="O151" i="15"/>
  <c r="Q151" i="15"/>
  <c r="V151" i="15"/>
  <c r="G152" i="15"/>
  <c r="M152" i="15" s="1"/>
  <c r="I152" i="15"/>
  <c r="K152" i="15"/>
  <c r="O152" i="15"/>
  <c r="Q152" i="15"/>
  <c r="V152" i="15"/>
  <c r="G153" i="15"/>
  <c r="M153" i="15" s="1"/>
  <c r="I153" i="15"/>
  <c r="K153" i="15"/>
  <c r="O153" i="15"/>
  <c r="Q153" i="15"/>
  <c r="V153" i="15"/>
  <c r="G154" i="15"/>
  <c r="M154" i="15" s="1"/>
  <c r="I154" i="15"/>
  <c r="K154" i="15"/>
  <c r="O154" i="15"/>
  <c r="Q154" i="15"/>
  <c r="V154" i="15"/>
  <c r="G155" i="15"/>
  <c r="I155" i="15"/>
  <c r="K155" i="15"/>
  <c r="M155" i="15"/>
  <c r="O155" i="15"/>
  <c r="Q155" i="15"/>
  <c r="V155" i="15"/>
  <c r="G156" i="15"/>
  <c r="I156" i="15"/>
  <c r="K156" i="15"/>
  <c r="M156" i="15"/>
  <c r="O156" i="15"/>
  <c r="Q156" i="15"/>
  <c r="V156" i="15"/>
  <c r="G158" i="15"/>
  <c r="I158" i="15"/>
  <c r="K158" i="15"/>
  <c r="M158" i="15"/>
  <c r="O158" i="15"/>
  <c r="Q158" i="15"/>
  <c r="V158" i="15"/>
  <c r="G160" i="15"/>
  <c r="M160" i="15" s="1"/>
  <c r="I160" i="15"/>
  <c r="K160" i="15"/>
  <c r="O160" i="15"/>
  <c r="Q160" i="15"/>
  <c r="V160" i="15"/>
  <c r="G161" i="15"/>
  <c r="M161" i="15" s="1"/>
  <c r="I161" i="15"/>
  <c r="K161" i="15"/>
  <c r="O161" i="15"/>
  <c r="Q161" i="15"/>
  <c r="V161" i="15"/>
  <c r="G163" i="15"/>
  <c r="M163" i="15" s="1"/>
  <c r="I163" i="15"/>
  <c r="K163" i="15"/>
  <c r="O163" i="15"/>
  <c r="Q163" i="15"/>
  <c r="V163" i="15"/>
  <c r="G165" i="15"/>
  <c r="I165" i="15"/>
  <c r="K165" i="15"/>
  <c r="K164" i="15" s="1"/>
  <c r="M165" i="15"/>
  <c r="O165" i="15"/>
  <c r="Q165" i="15"/>
  <c r="Q164" i="15" s="1"/>
  <c r="V165" i="15"/>
  <c r="V164" i="15" s="1"/>
  <c r="G166" i="15"/>
  <c r="I166" i="15"/>
  <c r="K166" i="15"/>
  <c r="M166" i="15"/>
  <c r="O166" i="15"/>
  <c r="Q166" i="15"/>
  <c r="V166" i="15"/>
  <c r="G167" i="15"/>
  <c r="M167" i="15" s="1"/>
  <c r="I167" i="15"/>
  <c r="K167" i="15"/>
  <c r="O167" i="15"/>
  <c r="Q167" i="15"/>
  <c r="V167" i="15"/>
  <c r="G168" i="15"/>
  <c r="M168" i="15" s="1"/>
  <c r="I168" i="15"/>
  <c r="K168" i="15"/>
  <c r="O168" i="15"/>
  <c r="Q168" i="15"/>
  <c r="V168" i="15"/>
  <c r="G170" i="15"/>
  <c r="I170" i="15"/>
  <c r="K170" i="15"/>
  <c r="M170" i="15"/>
  <c r="O170" i="15"/>
  <c r="Q170" i="15"/>
  <c r="V170" i="15"/>
  <c r="G180" i="15"/>
  <c r="I180" i="15"/>
  <c r="K180" i="15"/>
  <c r="M180" i="15"/>
  <c r="O180" i="15"/>
  <c r="Q180" i="15"/>
  <c r="V180" i="15"/>
  <c r="G184" i="15"/>
  <c r="I184" i="15"/>
  <c r="K184" i="15"/>
  <c r="K169" i="15" s="1"/>
  <c r="M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I192" i="15"/>
  <c r="K192" i="15"/>
  <c r="M192" i="15"/>
  <c r="O192" i="15"/>
  <c r="Q192" i="15"/>
  <c r="V192" i="15"/>
  <c r="G194" i="15"/>
  <c r="M194" i="15" s="1"/>
  <c r="I194" i="15"/>
  <c r="K194" i="15"/>
  <c r="O194" i="15"/>
  <c r="Q194" i="15"/>
  <c r="V194" i="15"/>
  <c r="G196" i="15"/>
  <c r="I196" i="15"/>
  <c r="K196" i="15"/>
  <c r="M196" i="15"/>
  <c r="O196" i="15"/>
  <c r="Q196" i="15"/>
  <c r="V196" i="15"/>
  <c r="G198" i="15"/>
  <c r="M198" i="15" s="1"/>
  <c r="I198" i="15"/>
  <c r="K198" i="15"/>
  <c r="O198" i="15"/>
  <c r="Q198" i="15"/>
  <c r="V198" i="15"/>
  <c r="G200" i="15"/>
  <c r="M200" i="15" s="1"/>
  <c r="I200" i="15"/>
  <c r="K200" i="15"/>
  <c r="O200" i="15"/>
  <c r="Q200" i="15"/>
  <c r="V200" i="15"/>
  <c r="G202" i="15"/>
  <c r="M202" i="15" s="1"/>
  <c r="I202" i="15"/>
  <c r="K202" i="15"/>
  <c r="O202" i="15"/>
  <c r="Q202" i="15"/>
  <c r="V202" i="15"/>
  <c r="G204" i="15"/>
  <c r="M204" i="15" s="1"/>
  <c r="I204" i="15"/>
  <c r="K204" i="15"/>
  <c r="O204" i="15"/>
  <c r="Q204" i="15"/>
  <c r="V204" i="15"/>
  <c r="G206" i="15"/>
  <c r="M206" i="15" s="1"/>
  <c r="I206" i="15"/>
  <c r="K206" i="15"/>
  <c r="O206" i="15"/>
  <c r="Q206" i="15"/>
  <c r="V206" i="15"/>
  <c r="G208" i="15"/>
  <c r="M208" i="15" s="1"/>
  <c r="I208" i="15"/>
  <c r="K208" i="15"/>
  <c r="O208" i="15"/>
  <c r="Q208" i="15"/>
  <c r="V208" i="15"/>
  <c r="G209" i="15"/>
  <c r="M209" i="15" s="1"/>
  <c r="I209" i="15"/>
  <c r="K209" i="15"/>
  <c r="O209" i="15"/>
  <c r="Q209" i="15"/>
  <c r="V209" i="15"/>
  <c r="G210" i="15"/>
  <c r="M210" i="15" s="1"/>
  <c r="I210" i="15"/>
  <c r="K210" i="15"/>
  <c r="O210" i="15"/>
  <c r="Q210" i="15"/>
  <c r="V210" i="15"/>
  <c r="G211" i="15"/>
  <c r="M211" i="15" s="1"/>
  <c r="I211" i="15"/>
  <c r="K211" i="15"/>
  <c r="O211" i="15"/>
  <c r="Q211" i="15"/>
  <c r="V211" i="15"/>
  <c r="G213" i="15"/>
  <c r="M213" i="15" s="1"/>
  <c r="I213" i="15"/>
  <c r="K213" i="15"/>
  <c r="O213" i="15"/>
  <c r="Q213" i="15"/>
  <c r="V213" i="15"/>
  <c r="G214" i="15"/>
  <c r="M214" i="15" s="1"/>
  <c r="I214" i="15"/>
  <c r="K214" i="15"/>
  <c r="O214" i="15"/>
  <c r="Q214" i="15"/>
  <c r="V214" i="15"/>
  <c r="G215" i="15"/>
  <c r="M215" i="15" s="1"/>
  <c r="I215" i="15"/>
  <c r="K215" i="15"/>
  <c r="O215" i="15"/>
  <c r="Q215" i="15"/>
  <c r="V215" i="15"/>
  <c r="G216" i="15"/>
  <c r="M216" i="15" s="1"/>
  <c r="I216" i="15"/>
  <c r="K216" i="15"/>
  <c r="O216" i="15"/>
  <c r="Q216" i="15"/>
  <c r="V216" i="15"/>
  <c r="G217" i="15"/>
  <c r="M217" i="15" s="1"/>
  <c r="I217" i="15"/>
  <c r="K217" i="15"/>
  <c r="O217" i="15"/>
  <c r="Q217" i="15"/>
  <c r="V217" i="15"/>
  <c r="G218" i="15"/>
  <c r="I218" i="15"/>
  <c r="K218" i="15"/>
  <c r="M218" i="15"/>
  <c r="O218" i="15"/>
  <c r="Q218" i="15"/>
  <c r="V218" i="15"/>
  <c r="G219" i="15"/>
  <c r="I219" i="15"/>
  <c r="K219" i="15"/>
  <c r="M219" i="15"/>
  <c r="O219" i="15"/>
  <c r="Q219" i="15"/>
  <c r="V219" i="15"/>
  <c r="G220" i="15"/>
  <c r="M220" i="15" s="1"/>
  <c r="I220" i="15"/>
  <c r="K220" i="15"/>
  <c r="O220" i="15"/>
  <c r="Q220" i="15"/>
  <c r="V220" i="15"/>
  <c r="G221" i="15"/>
  <c r="M221" i="15" s="1"/>
  <c r="I221" i="15"/>
  <c r="K221" i="15"/>
  <c r="O221" i="15"/>
  <c r="Q221" i="15"/>
  <c r="V221" i="15"/>
  <c r="G222" i="15"/>
  <c r="M222" i="15" s="1"/>
  <c r="I222" i="15"/>
  <c r="K222" i="15"/>
  <c r="O222" i="15"/>
  <c r="Q222" i="15"/>
  <c r="V222" i="15"/>
  <c r="G223" i="15"/>
  <c r="M223" i="15" s="1"/>
  <c r="I223" i="15"/>
  <c r="K223" i="15"/>
  <c r="O223" i="15"/>
  <c r="Q223" i="15"/>
  <c r="V223" i="15"/>
  <c r="G224" i="15"/>
  <c r="M224" i="15" s="1"/>
  <c r="I224" i="15"/>
  <c r="K224" i="15"/>
  <c r="O224" i="15"/>
  <c r="Q224" i="15"/>
  <c r="V224" i="15"/>
  <c r="G225" i="15"/>
  <c r="M225" i="15" s="1"/>
  <c r="I225" i="15"/>
  <c r="K225" i="15"/>
  <c r="O225" i="15"/>
  <c r="Q225" i="15"/>
  <c r="V225" i="15"/>
  <c r="G226" i="15"/>
  <c r="M226" i="15" s="1"/>
  <c r="I226" i="15"/>
  <c r="K226" i="15"/>
  <c r="O226" i="15"/>
  <c r="Q226" i="15"/>
  <c r="V226" i="15"/>
  <c r="G227" i="15"/>
  <c r="M227" i="15" s="1"/>
  <c r="I227" i="15"/>
  <c r="K227" i="15"/>
  <c r="O227" i="15"/>
  <c r="Q227" i="15"/>
  <c r="V227" i="15"/>
  <c r="G228" i="15"/>
  <c r="M228" i="15" s="1"/>
  <c r="I228" i="15"/>
  <c r="K228" i="15"/>
  <c r="O228" i="15"/>
  <c r="Q228" i="15"/>
  <c r="V228" i="15"/>
  <c r="G229" i="15"/>
  <c r="M229" i="15" s="1"/>
  <c r="I229" i="15"/>
  <c r="K229" i="15"/>
  <c r="O229" i="15"/>
  <c r="Q229" i="15"/>
  <c r="V229" i="15"/>
  <c r="G230" i="15"/>
  <c r="M230" i="15" s="1"/>
  <c r="I230" i="15"/>
  <c r="K230" i="15"/>
  <c r="O230" i="15"/>
  <c r="Q230" i="15"/>
  <c r="V230" i="15"/>
  <c r="AE232" i="15"/>
  <c r="F47" i="1" s="1"/>
  <c r="BA534" i="14"/>
  <c r="BA403" i="14"/>
  <c r="BA286" i="14"/>
  <c r="BA282" i="14"/>
  <c r="BA276" i="14"/>
  <c r="BA239" i="14"/>
  <c r="BA227" i="14"/>
  <c r="BA218" i="14"/>
  <c r="BA200" i="14"/>
  <c r="BA197" i="14"/>
  <c r="BA188" i="14"/>
  <c r="BA183" i="14"/>
  <c r="BA179" i="14"/>
  <c r="BA175" i="14"/>
  <c r="BA164" i="14"/>
  <c r="BA161" i="14"/>
  <c r="BA156" i="14"/>
  <c r="BA152" i="14"/>
  <c r="BA149" i="14"/>
  <c r="BA128" i="14"/>
  <c r="BA124" i="14"/>
  <c r="BA108" i="14"/>
  <c r="BA81" i="14"/>
  <c r="BA63" i="14"/>
  <c r="BA48" i="14"/>
  <c r="BA45" i="14"/>
  <c r="BA39" i="14"/>
  <c r="BA36" i="14"/>
  <c r="BA33" i="14"/>
  <c r="BA30" i="14"/>
  <c r="BA25" i="14"/>
  <c r="BA10" i="14"/>
  <c r="G9" i="14"/>
  <c r="I9" i="14"/>
  <c r="K9" i="14"/>
  <c r="M9" i="14"/>
  <c r="O9" i="14"/>
  <c r="Q9" i="14"/>
  <c r="V9" i="14"/>
  <c r="G13" i="14"/>
  <c r="M13" i="14" s="1"/>
  <c r="I13" i="14"/>
  <c r="K13" i="14"/>
  <c r="O13" i="14"/>
  <c r="Q13" i="14"/>
  <c r="V13" i="14"/>
  <c r="G21" i="14"/>
  <c r="M21" i="14" s="1"/>
  <c r="I21" i="14"/>
  <c r="K21" i="14"/>
  <c r="O21" i="14"/>
  <c r="Q21" i="14"/>
  <c r="V21" i="14"/>
  <c r="G24" i="14"/>
  <c r="I24" i="14"/>
  <c r="K24" i="14"/>
  <c r="M24" i="14"/>
  <c r="O24" i="14"/>
  <c r="Q24" i="14"/>
  <c r="V24" i="14"/>
  <c r="G29" i="14"/>
  <c r="M29" i="14" s="1"/>
  <c r="I29" i="14"/>
  <c r="K29" i="14"/>
  <c r="O29" i="14"/>
  <c r="Q29" i="14"/>
  <c r="V29" i="14"/>
  <c r="G32" i="14"/>
  <c r="M32" i="14" s="1"/>
  <c r="I32" i="14"/>
  <c r="K32" i="14"/>
  <c r="O32" i="14"/>
  <c r="Q32" i="14"/>
  <c r="V32" i="14"/>
  <c r="G35" i="14"/>
  <c r="M35" i="14" s="1"/>
  <c r="I35" i="14"/>
  <c r="K35" i="14"/>
  <c r="O35" i="14"/>
  <c r="Q35" i="14"/>
  <c r="V35" i="14"/>
  <c r="G38" i="14"/>
  <c r="M38" i="14" s="1"/>
  <c r="I38" i="14"/>
  <c r="K38" i="14"/>
  <c r="O38" i="14"/>
  <c r="Q38" i="14"/>
  <c r="V38" i="14"/>
  <c r="G44" i="14"/>
  <c r="M44" i="14" s="1"/>
  <c r="I44" i="14"/>
  <c r="K44" i="14"/>
  <c r="O44" i="14"/>
  <c r="Q44" i="14"/>
  <c r="V44" i="14"/>
  <c r="G47" i="14"/>
  <c r="M47" i="14" s="1"/>
  <c r="I47" i="14"/>
  <c r="K47" i="14"/>
  <c r="O47" i="14"/>
  <c r="Q47" i="14"/>
  <c r="V47" i="14"/>
  <c r="G50" i="14"/>
  <c r="M50" i="14" s="1"/>
  <c r="I50" i="14"/>
  <c r="K50" i="14"/>
  <c r="O50" i="14"/>
  <c r="Q50" i="14"/>
  <c r="V50" i="14"/>
  <c r="G54" i="14"/>
  <c r="I54" i="14"/>
  <c r="K54" i="14"/>
  <c r="O54" i="14"/>
  <c r="Q54" i="14"/>
  <c r="V54" i="14"/>
  <c r="G58" i="14"/>
  <c r="M58" i="14" s="1"/>
  <c r="I58" i="14"/>
  <c r="K58" i="14"/>
  <c r="O58" i="14"/>
  <c r="Q58" i="14"/>
  <c r="V58" i="14"/>
  <c r="G62" i="14"/>
  <c r="M62" i="14" s="1"/>
  <c r="I62" i="14"/>
  <c r="K62" i="14"/>
  <c r="O62" i="14"/>
  <c r="Q62" i="14"/>
  <c r="V62" i="14"/>
  <c r="G66" i="14"/>
  <c r="I66" i="14"/>
  <c r="K66" i="14"/>
  <c r="M66" i="14"/>
  <c r="O66" i="14"/>
  <c r="Q66" i="14"/>
  <c r="V66" i="14"/>
  <c r="G70" i="14"/>
  <c r="M70" i="14" s="1"/>
  <c r="I70" i="14"/>
  <c r="K70" i="14"/>
  <c r="O70" i="14"/>
  <c r="Q70" i="14"/>
  <c r="V70" i="14"/>
  <c r="G75" i="14"/>
  <c r="M75" i="14" s="1"/>
  <c r="I75" i="14"/>
  <c r="K75" i="14"/>
  <c r="O75" i="14"/>
  <c r="Q75" i="14"/>
  <c r="V75" i="14"/>
  <c r="G80" i="14"/>
  <c r="I80" i="14"/>
  <c r="K80" i="14"/>
  <c r="M80" i="14"/>
  <c r="O80" i="14"/>
  <c r="Q80" i="14"/>
  <c r="V80" i="14"/>
  <c r="G83" i="14"/>
  <c r="M83" i="14" s="1"/>
  <c r="I83" i="14"/>
  <c r="K83" i="14"/>
  <c r="O83" i="14"/>
  <c r="Q83" i="14"/>
  <c r="V83" i="14"/>
  <c r="G90" i="14"/>
  <c r="M90" i="14" s="1"/>
  <c r="I90" i="14"/>
  <c r="K90" i="14"/>
  <c r="O90" i="14"/>
  <c r="Q90" i="14"/>
  <c r="V90" i="14"/>
  <c r="G98" i="14"/>
  <c r="M98" i="14" s="1"/>
  <c r="I98" i="14"/>
  <c r="K98" i="14"/>
  <c r="O98" i="14"/>
  <c r="Q98" i="14"/>
  <c r="V98" i="14"/>
  <c r="G101" i="14"/>
  <c r="M101" i="14" s="1"/>
  <c r="I101" i="14"/>
  <c r="K101" i="14"/>
  <c r="O101" i="14"/>
  <c r="Q101" i="14"/>
  <c r="V101" i="14"/>
  <c r="G104" i="14"/>
  <c r="M104" i="14" s="1"/>
  <c r="I104" i="14"/>
  <c r="K104" i="14"/>
  <c r="O104" i="14"/>
  <c r="Q104" i="14"/>
  <c r="V104" i="14"/>
  <c r="G107" i="14"/>
  <c r="M107" i="14" s="1"/>
  <c r="I107" i="14"/>
  <c r="K107" i="14"/>
  <c r="O107" i="14"/>
  <c r="Q107" i="14"/>
  <c r="V107" i="14"/>
  <c r="G114" i="14"/>
  <c r="M114" i="14" s="1"/>
  <c r="I114" i="14"/>
  <c r="K114" i="14"/>
  <c r="O114" i="14"/>
  <c r="Q114" i="14"/>
  <c r="V114" i="14"/>
  <c r="G120" i="14"/>
  <c r="I120" i="14"/>
  <c r="K120" i="14"/>
  <c r="M120" i="14"/>
  <c r="O120" i="14"/>
  <c r="Q120" i="14"/>
  <c r="V120" i="14"/>
  <c r="G123" i="14"/>
  <c r="M123" i="14" s="1"/>
  <c r="I123" i="14"/>
  <c r="K123" i="14"/>
  <c r="O123" i="14"/>
  <c r="Q123" i="14"/>
  <c r="V123" i="14"/>
  <c r="G127" i="14"/>
  <c r="M127" i="14" s="1"/>
  <c r="I127" i="14"/>
  <c r="K127" i="14"/>
  <c r="O127" i="14"/>
  <c r="Q127" i="14"/>
  <c r="V127" i="14"/>
  <c r="G131" i="14"/>
  <c r="I131" i="14"/>
  <c r="K131" i="14"/>
  <c r="M131" i="14"/>
  <c r="O131" i="14"/>
  <c r="Q131" i="14"/>
  <c r="V131" i="14"/>
  <c r="G133" i="14"/>
  <c r="M133" i="14" s="1"/>
  <c r="I133" i="14"/>
  <c r="K133" i="14"/>
  <c r="O133" i="14"/>
  <c r="Q133" i="14"/>
  <c r="V133" i="14"/>
  <c r="G139" i="14"/>
  <c r="M139" i="14" s="1"/>
  <c r="I139" i="14"/>
  <c r="K139" i="14"/>
  <c r="O139" i="14"/>
  <c r="Q139" i="14"/>
  <c r="V139" i="14"/>
  <c r="G145" i="14"/>
  <c r="M145" i="14" s="1"/>
  <c r="I145" i="14"/>
  <c r="K145" i="14"/>
  <c r="O145" i="14"/>
  <c r="Q145" i="14"/>
  <c r="V145" i="14"/>
  <c r="G148" i="14"/>
  <c r="M148" i="14" s="1"/>
  <c r="I148" i="14"/>
  <c r="K148" i="14"/>
  <c r="O148" i="14"/>
  <c r="Q148" i="14"/>
  <c r="V148" i="14"/>
  <c r="G151" i="14"/>
  <c r="M151" i="14" s="1"/>
  <c r="I151" i="14"/>
  <c r="K151" i="14"/>
  <c r="O151" i="14"/>
  <c r="Q151" i="14"/>
  <c r="V151" i="14"/>
  <c r="G155" i="14"/>
  <c r="I155" i="14"/>
  <c r="K155" i="14"/>
  <c r="O155" i="14"/>
  <c r="Q155" i="14"/>
  <c r="V155" i="14"/>
  <c r="G158" i="14"/>
  <c r="I158" i="14"/>
  <c r="K158" i="14"/>
  <c r="M158" i="14"/>
  <c r="O158" i="14"/>
  <c r="Q158" i="14"/>
  <c r="V158" i="14"/>
  <c r="G160" i="14"/>
  <c r="M160" i="14" s="1"/>
  <c r="I160" i="14"/>
  <c r="K160" i="14"/>
  <c r="O160" i="14"/>
  <c r="Q160" i="14"/>
  <c r="V160" i="14"/>
  <c r="G163" i="14"/>
  <c r="M163" i="14" s="1"/>
  <c r="I163" i="14"/>
  <c r="K163" i="14"/>
  <c r="O163" i="14"/>
  <c r="Q163" i="14"/>
  <c r="V163" i="14"/>
  <c r="G167" i="14"/>
  <c r="I167" i="14"/>
  <c r="K167" i="14"/>
  <c r="M167" i="14"/>
  <c r="O167" i="14"/>
  <c r="Q167" i="14"/>
  <c r="V167" i="14"/>
  <c r="G170" i="14"/>
  <c r="I170" i="14"/>
  <c r="K170" i="14"/>
  <c r="M170" i="14"/>
  <c r="O170" i="14"/>
  <c r="Q170" i="14"/>
  <c r="V170" i="14"/>
  <c r="G172" i="14"/>
  <c r="M172" i="14" s="1"/>
  <c r="I172" i="14"/>
  <c r="K172" i="14"/>
  <c r="O172" i="14"/>
  <c r="Q172" i="14"/>
  <c r="V172" i="14"/>
  <c r="G174" i="14"/>
  <c r="M174" i="14" s="1"/>
  <c r="I174" i="14"/>
  <c r="K174" i="14"/>
  <c r="K171" i="14" s="1"/>
  <c r="O174" i="14"/>
  <c r="O171" i="14" s="1"/>
  <c r="Q174" i="14"/>
  <c r="V174" i="14"/>
  <c r="G178" i="14"/>
  <c r="M178" i="14" s="1"/>
  <c r="I178" i="14"/>
  <c r="K178" i="14"/>
  <c r="O178" i="14"/>
  <c r="Q178" i="14"/>
  <c r="V178" i="14"/>
  <c r="G182" i="14"/>
  <c r="I182" i="14"/>
  <c r="K182" i="14"/>
  <c r="M182" i="14"/>
  <c r="O182" i="14"/>
  <c r="Q182" i="14"/>
  <c r="V182" i="14"/>
  <c r="G187" i="14"/>
  <c r="I187" i="14"/>
  <c r="K187" i="14"/>
  <c r="K181" i="14" s="1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6" i="14"/>
  <c r="I196" i="14"/>
  <c r="K196" i="14"/>
  <c r="M196" i="14"/>
  <c r="O196" i="14"/>
  <c r="Q196" i="14"/>
  <c r="V196" i="14"/>
  <c r="G199" i="14"/>
  <c r="M199" i="14" s="1"/>
  <c r="I199" i="14"/>
  <c r="K199" i="14"/>
  <c r="O199" i="14"/>
  <c r="Q199" i="14"/>
  <c r="V199" i="14"/>
  <c r="G204" i="14"/>
  <c r="M204" i="14" s="1"/>
  <c r="I204" i="14"/>
  <c r="K204" i="14"/>
  <c r="O204" i="14"/>
  <c r="Q204" i="14"/>
  <c r="V204" i="14"/>
  <c r="G206" i="14"/>
  <c r="M206" i="14" s="1"/>
  <c r="I206" i="14"/>
  <c r="I203" i="14" s="1"/>
  <c r="K206" i="14"/>
  <c r="O206" i="14"/>
  <c r="Q206" i="14"/>
  <c r="V206" i="14"/>
  <c r="G209" i="14"/>
  <c r="I161" i="1" s="1"/>
  <c r="I209" i="14"/>
  <c r="K209" i="14"/>
  <c r="O209" i="14"/>
  <c r="G210" i="14"/>
  <c r="I210" i="14"/>
  <c r="K210" i="14"/>
  <c r="M210" i="14"/>
  <c r="M209" i="14" s="1"/>
  <c r="O210" i="14"/>
  <c r="Q210" i="14"/>
  <c r="Q209" i="14" s="1"/>
  <c r="V210" i="14"/>
  <c r="V209" i="14" s="1"/>
  <c r="G214" i="14"/>
  <c r="I214" i="14"/>
  <c r="K214" i="14"/>
  <c r="M214" i="14"/>
  <c r="O214" i="14"/>
  <c r="Q214" i="14"/>
  <c r="Q213" i="14" s="1"/>
  <c r="V214" i="14"/>
  <c r="V213" i="14" s="1"/>
  <c r="G217" i="14"/>
  <c r="G213" i="14" s="1"/>
  <c r="I162" i="1" s="1"/>
  <c r="I217" i="14"/>
  <c r="K217" i="14"/>
  <c r="O217" i="14"/>
  <c r="Q217" i="14"/>
  <c r="V217" i="14"/>
  <c r="G223" i="14"/>
  <c r="M223" i="14" s="1"/>
  <c r="I223" i="14"/>
  <c r="K223" i="14"/>
  <c r="O223" i="14"/>
  <c r="Q223" i="14"/>
  <c r="V223" i="14"/>
  <c r="G226" i="14"/>
  <c r="M226" i="14" s="1"/>
  <c r="I226" i="14"/>
  <c r="K226" i="14"/>
  <c r="O226" i="14"/>
  <c r="Q226" i="14"/>
  <c r="V226" i="14"/>
  <c r="G231" i="14"/>
  <c r="I231" i="14"/>
  <c r="K231" i="14"/>
  <c r="M231" i="14"/>
  <c r="O231" i="14"/>
  <c r="Q231" i="14"/>
  <c r="V231" i="14"/>
  <c r="G233" i="14"/>
  <c r="M233" i="14" s="1"/>
  <c r="I233" i="14"/>
  <c r="K233" i="14"/>
  <c r="O233" i="14"/>
  <c r="Q233" i="14"/>
  <c r="V233" i="14"/>
  <c r="G235" i="14"/>
  <c r="I235" i="14"/>
  <c r="K235" i="14"/>
  <c r="M235" i="14"/>
  <c r="O235" i="14"/>
  <c r="Q235" i="14"/>
  <c r="V235" i="14"/>
  <c r="K237" i="14"/>
  <c r="O237" i="14"/>
  <c r="V237" i="14"/>
  <c r="G238" i="14"/>
  <c r="M238" i="14" s="1"/>
  <c r="M237" i="14" s="1"/>
  <c r="I238" i="14"/>
  <c r="I237" i="14" s="1"/>
  <c r="K238" i="14"/>
  <c r="O238" i="14"/>
  <c r="Q238" i="14"/>
  <c r="Q237" i="14" s="1"/>
  <c r="V238" i="14"/>
  <c r="G242" i="14"/>
  <c r="M242" i="14" s="1"/>
  <c r="I242" i="14"/>
  <c r="K242" i="14"/>
  <c r="O242" i="14"/>
  <c r="Q242" i="14"/>
  <c r="V242" i="14"/>
  <c r="G246" i="14"/>
  <c r="I246" i="14"/>
  <c r="K246" i="14"/>
  <c r="O246" i="14"/>
  <c r="Q246" i="14"/>
  <c r="V246" i="14"/>
  <c r="G249" i="14"/>
  <c r="M249" i="14" s="1"/>
  <c r="I249" i="14"/>
  <c r="K249" i="14"/>
  <c r="O249" i="14"/>
  <c r="Q249" i="14"/>
  <c r="V249" i="14"/>
  <c r="G251" i="14"/>
  <c r="M251" i="14" s="1"/>
  <c r="I251" i="14"/>
  <c r="K251" i="14"/>
  <c r="O251" i="14"/>
  <c r="Q251" i="14"/>
  <c r="V251" i="14"/>
  <c r="G253" i="14"/>
  <c r="I253" i="14"/>
  <c r="K253" i="14"/>
  <c r="M253" i="14"/>
  <c r="O253" i="14"/>
  <c r="Q253" i="14"/>
  <c r="V253" i="14"/>
  <c r="G255" i="14"/>
  <c r="M255" i="14" s="1"/>
  <c r="I255" i="14"/>
  <c r="K255" i="14"/>
  <c r="O255" i="14"/>
  <c r="Q255" i="14"/>
  <c r="V255" i="14"/>
  <c r="G259" i="14"/>
  <c r="I259" i="14"/>
  <c r="K259" i="14"/>
  <c r="M259" i="14"/>
  <c r="O259" i="14"/>
  <c r="Q259" i="14"/>
  <c r="V259" i="14"/>
  <c r="G261" i="14"/>
  <c r="I261" i="14"/>
  <c r="K261" i="14"/>
  <c r="M261" i="14"/>
  <c r="O261" i="14"/>
  <c r="Q261" i="14"/>
  <c r="V261" i="14"/>
  <c r="G263" i="14"/>
  <c r="M263" i="14" s="1"/>
  <c r="I263" i="14"/>
  <c r="K263" i="14"/>
  <c r="O263" i="14"/>
  <c r="Q263" i="14"/>
  <c r="V263" i="14"/>
  <c r="G265" i="14"/>
  <c r="M265" i="14" s="1"/>
  <c r="I265" i="14"/>
  <c r="K265" i="14"/>
  <c r="O265" i="14"/>
  <c r="Q265" i="14"/>
  <c r="V265" i="14"/>
  <c r="G267" i="14"/>
  <c r="M267" i="14" s="1"/>
  <c r="I267" i="14"/>
  <c r="K267" i="14"/>
  <c r="O267" i="14"/>
  <c r="Q267" i="14"/>
  <c r="V267" i="14"/>
  <c r="G269" i="14"/>
  <c r="I269" i="14"/>
  <c r="K269" i="14"/>
  <c r="M269" i="14"/>
  <c r="O269" i="14"/>
  <c r="Q269" i="14"/>
  <c r="V269" i="14"/>
  <c r="G272" i="14"/>
  <c r="I272" i="14"/>
  <c r="K272" i="14"/>
  <c r="K271" i="14" s="1"/>
  <c r="M272" i="14"/>
  <c r="O272" i="14"/>
  <c r="Q272" i="14"/>
  <c r="V272" i="14"/>
  <c r="G278" i="14"/>
  <c r="M278" i="14" s="1"/>
  <c r="I278" i="14"/>
  <c r="K278" i="14"/>
  <c r="O278" i="14"/>
  <c r="O271" i="14" s="1"/>
  <c r="Q278" i="14"/>
  <c r="V278" i="14"/>
  <c r="I284" i="14"/>
  <c r="G285" i="14"/>
  <c r="M285" i="14" s="1"/>
  <c r="M284" i="14" s="1"/>
  <c r="I285" i="14"/>
  <c r="K285" i="14"/>
  <c r="K284" i="14" s="1"/>
  <c r="O285" i="14"/>
  <c r="O284" i="14" s="1"/>
  <c r="Q285" i="14"/>
  <c r="Q284" i="14" s="1"/>
  <c r="V285" i="14"/>
  <c r="V284" i="14" s="1"/>
  <c r="G288" i="14"/>
  <c r="I288" i="14"/>
  <c r="K288" i="14"/>
  <c r="M288" i="14"/>
  <c r="O288" i="14"/>
  <c r="Q288" i="14"/>
  <c r="V288" i="14"/>
  <c r="G294" i="14"/>
  <c r="I294" i="14"/>
  <c r="K294" i="14"/>
  <c r="M294" i="14"/>
  <c r="O294" i="14"/>
  <c r="Q294" i="14"/>
  <c r="V294" i="14"/>
  <c r="G297" i="14"/>
  <c r="M297" i="14" s="1"/>
  <c r="I297" i="14"/>
  <c r="K297" i="14"/>
  <c r="O297" i="14"/>
  <c r="Q297" i="14"/>
  <c r="V297" i="14"/>
  <c r="G303" i="14"/>
  <c r="M303" i="14" s="1"/>
  <c r="I303" i="14"/>
  <c r="K303" i="14"/>
  <c r="O303" i="14"/>
  <c r="Q303" i="14"/>
  <c r="V303" i="14"/>
  <c r="G307" i="14"/>
  <c r="I307" i="14"/>
  <c r="K307" i="14"/>
  <c r="O307" i="14"/>
  <c r="Q307" i="14"/>
  <c r="V307" i="14"/>
  <c r="G310" i="14"/>
  <c r="I310" i="14"/>
  <c r="K310" i="14"/>
  <c r="M310" i="14"/>
  <c r="O310" i="14"/>
  <c r="Q310" i="14"/>
  <c r="V310" i="14"/>
  <c r="G314" i="14"/>
  <c r="M314" i="14" s="1"/>
  <c r="I314" i="14"/>
  <c r="K314" i="14"/>
  <c r="O314" i="14"/>
  <c r="Q314" i="14"/>
  <c r="V314" i="14"/>
  <c r="G320" i="14"/>
  <c r="I320" i="14"/>
  <c r="K320" i="14"/>
  <c r="M320" i="14"/>
  <c r="O320" i="14"/>
  <c r="Q320" i="14"/>
  <c r="V320" i="14"/>
  <c r="G326" i="14"/>
  <c r="M326" i="14" s="1"/>
  <c r="I326" i="14"/>
  <c r="K326" i="14"/>
  <c r="O326" i="14"/>
  <c r="Q326" i="14"/>
  <c r="V326" i="14"/>
  <c r="G329" i="14"/>
  <c r="I329" i="14"/>
  <c r="K329" i="14"/>
  <c r="M329" i="14"/>
  <c r="O329" i="14"/>
  <c r="Q329" i="14"/>
  <c r="V329" i="14"/>
  <c r="G331" i="14"/>
  <c r="M331" i="14" s="1"/>
  <c r="I331" i="14"/>
  <c r="K331" i="14"/>
  <c r="O331" i="14"/>
  <c r="Q331" i="14"/>
  <c r="V331" i="14"/>
  <c r="G335" i="14"/>
  <c r="M335" i="14" s="1"/>
  <c r="I335" i="14"/>
  <c r="K335" i="14"/>
  <c r="O335" i="14"/>
  <c r="Q335" i="14"/>
  <c r="V335" i="14"/>
  <c r="G339" i="14"/>
  <c r="I339" i="14"/>
  <c r="K339" i="14"/>
  <c r="M339" i="14"/>
  <c r="O339" i="14"/>
  <c r="Q339" i="14"/>
  <c r="V339" i="14"/>
  <c r="G342" i="14"/>
  <c r="I342" i="14"/>
  <c r="K342" i="14"/>
  <c r="M342" i="14"/>
  <c r="O342" i="14"/>
  <c r="Q342" i="14"/>
  <c r="V342" i="14"/>
  <c r="G344" i="14"/>
  <c r="M344" i="14" s="1"/>
  <c r="I344" i="14"/>
  <c r="K344" i="14"/>
  <c r="O344" i="14"/>
  <c r="Q344" i="14"/>
  <c r="V344" i="14"/>
  <c r="G347" i="14"/>
  <c r="M347" i="14" s="1"/>
  <c r="I347" i="14"/>
  <c r="K347" i="14"/>
  <c r="O347" i="14"/>
  <c r="Q347" i="14"/>
  <c r="V347" i="14"/>
  <c r="G351" i="14"/>
  <c r="I351" i="14"/>
  <c r="K351" i="14"/>
  <c r="M351" i="14"/>
  <c r="O351" i="14"/>
  <c r="Q351" i="14"/>
  <c r="V351" i="14"/>
  <c r="G355" i="14"/>
  <c r="M355" i="14" s="1"/>
  <c r="I355" i="14"/>
  <c r="K355" i="14"/>
  <c r="O355" i="14"/>
  <c r="Q355" i="14"/>
  <c r="V355" i="14"/>
  <c r="G359" i="14"/>
  <c r="I359" i="14"/>
  <c r="K359" i="14"/>
  <c r="M359" i="14"/>
  <c r="O359" i="14"/>
  <c r="Q359" i="14"/>
  <c r="V359" i="14"/>
  <c r="G363" i="14"/>
  <c r="M363" i="14" s="1"/>
  <c r="I363" i="14"/>
  <c r="K363" i="14"/>
  <c r="O363" i="14"/>
  <c r="Q363" i="14"/>
  <c r="V363" i="14"/>
  <c r="G365" i="14"/>
  <c r="M365" i="14" s="1"/>
  <c r="I365" i="14"/>
  <c r="K365" i="14"/>
  <c r="O365" i="14"/>
  <c r="Q365" i="14"/>
  <c r="V365" i="14"/>
  <c r="G368" i="14"/>
  <c r="M368" i="14" s="1"/>
  <c r="I368" i="14"/>
  <c r="K368" i="14"/>
  <c r="O368" i="14"/>
  <c r="Q368" i="14"/>
  <c r="V368" i="14"/>
  <c r="G371" i="14"/>
  <c r="M371" i="14" s="1"/>
  <c r="I371" i="14"/>
  <c r="K371" i="14"/>
  <c r="O371" i="14"/>
  <c r="Q371" i="14"/>
  <c r="V371" i="14"/>
  <c r="G374" i="14"/>
  <c r="M374" i="14" s="1"/>
  <c r="I374" i="14"/>
  <c r="K374" i="14"/>
  <c r="O374" i="14"/>
  <c r="Q374" i="14"/>
  <c r="V374" i="14"/>
  <c r="G377" i="14"/>
  <c r="I377" i="14"/>
  <c r="K377" i="14"/>
  <c r="M377" i="14"/>
  <c r="O377" i="14"/>
  <c r="Q377" i="14"/>
  <c r="V377" i="14"/>
  <c r="G380" i="14"/>
  <c r="M380" i="14" s="1"/>
  <c r="I380" i="14"/>
  <c r="K380" i="14"/>
  <c r="O380" i="14"/>
  <c r="Q380" i="14"/>
  <c r="V380" i="14"/>
  <c r="G384" i="14"/>
  <c r="M384" i="14" s="1"/>
  <c r="I384" i="14"/>
  <c r="K384" i="14"/>
  <c r="O384" i="14"/>
  <c r="Q384" i="14"/>
  <c r="V384" i="14"/>
  <c r="G387" i="14"/>
  <c r="M387" i="14" s="1"/>
  <c r="I387" i="14"/>
  <c r="K387" i="14"/>
  <c r="O387" i="14"/>
  <c r="Q387" i="14"/>
  <c r="V387" i="14"/>
  <c r="G389" i="14"/>
  <c r="M389" i="14" s="1"/>
  <c r="I389" i="14"/>
  <c r="K389" i="14"/>
  <c r="O389" i="14"/>
  <c r="Q389" i="14"/>
  <c r="V389" i="14"/>
  <c r="G392" i="14"/>
  <c r="M392" i="14" s="1"/>
  <c r="I392" i="14"/>
  <c r="K392" i="14"/>
  <c r="O392" i="14"/>
  <c r="Q392" i="14"/>
  <c r="V392" i="14"/>
  <c r="G402" i="14"/>
  <c r="M402" i="14" s="1"/>
  <c r="I402" i="14"/>
  <c r="K402" i="14"/>
  <c r="O402" i="14"/>
  <c r="Q402" i="14"/>
  <c r="V402" i="14"/>
  <c r="G406" i="14"/>
  <c r="M406" i="14" s="1"/>
  <c r="I406" i="14"/>
  <c r="K406" i="14"/>
  <c r="O406" i="14"/>
  <c r="Q406" i="14"/>
  <c r="V406" i="14"/>
  <c r="G409" i="14"/>
  <c r="M409" i="14" s="1"/>
  <c r="I409" i="14"/>
  <c r="K409" i="14"/>
  <c r="O409" i="14"/>
  <c r="Q409" i="14"/>
  <c r="V409" i="14"/>
  <c r="G411" i="14"/>
  <c r="M411" i="14" s="1"/>
  <c r="I411" i="14"/>
  <c r="K411" i="14"/>
  <c r="O411" i="14"/>
  <c r="Q411" i="14"/>
  <c r="V411" i="14"/>
  <c r="G413" i="14"/>
  <c r="M413" i="14" s="1"/>
  <c r="I413" i="14"/>
  <c r="K413" i="14"/>
  <c r="O413" i="14"/>
  <c r="Q413" i="14"/>
  <c r="V413" i="14"/>
  <c r="G415" i="14"/>
  <c r="M415" i="14" s="1"/>
  <c r="I415" i="14"/>
  <c r="K415" i="14"/>
  <c r="O415" i="14"/>
  <c r="Q415" i="14"/>
  <c r="V415" i="14"/>
  <c r="G417" i="14"/>
  <c r="M417" i="14" s="1"/>
  <c r="I417" i="14"/>
  <c r="K417" i="14"/>
  <c r="O417" i="14"/>
  <c r="Q417" i="14"/>
  <c r="V417" i="14"/>
  <c r="G419" i="14"/>
  <c r="M419" i="14" s="1"/>
  <c r="I419" i="14"/>
  <c r="K419" i="14"/>
  <c r="O419" i="14"/>
  <c r="Q419" i="14"/>
  <c r="V419" i="14"/>
  <c r="G421" i="14"/>
  <c r="M421" i="14" s="1"/>
  <c r="I421" i="14"/>
  <c r="K421" i="14"/>
  <c r="O421" i="14"/>
  <c r="Q421" i="14"/>
  <c r="V421" i="14"/>
  <c r="G423" i="14"/>
  <c r="I423" i="14"/>
  <c r="K423" i="14"/>
  <c r="M423" i="14"/>
  <c r="O423" i="14"/>
  <c r="Q423" i="14"/>
  <c r="V423" i="14"/>
  <c r="G425" i="14"/>
  <c r="M425" i="14" s="1"/>
  <c r="I425" i="14"/>
  <c r="K425" i="14"/>
  <c r="O425" i="14"/>
  <c r="Q425" i="14"/>
  <c r="V425" i="14"/>
  <c r="G427" i="14"/>
  <c r="M427" i="14" s="1"/>
  <c r="I427" i="14"/>
  <c r="K427" i="14"/>
  <c r="O427" i="14"/>
  <c r="Q427" i="14"/>
  <c r="V427" i="14"/>
  <c r="G429" i="14"/>
  <c r="M429" i="14" s="1"/>
  <c r="I429" i="14"/>
  <c r="K429" i="14"/>
  <c r="O429" i="14"/>
  <c r="Q429" i="14"/>
  <c r="V429" i="14"/>
  <c r="G432" i="14"/>
  <c r="I432" i="14"/>
  <c r="K432" i="14"/>
  <c r="M432" i="14"/>
  <c r="O432" i="14"/>
  <c r="Q432" i="14"/>
  <c r="V432" i="14"/>
  <c r="G434" i="14"/>
  <c r="M434" i="14" s="1"/>
  <c r="I434" i="14"/>
  <c r="K434" i="14"/>
  <c r="O434" i="14"/>
  <c r="Q434" i="14"/>
  <c r="V434" i="14"/>
  <c r="G436" i="14"/>
  <c r="I436" i="14"/>
  <c r="K436" i="14"/>
  <c r="M436" i="14"/>
  <c r="O436" i="14"/>
  <c r="Q436" i="14"/>
  <c r="V436" i="14"/>
  <c r="G439" i="14"/>
  <c r="I439" i="14"/>
  <c r="K439" i="14"/>
  <c r="K438" i="14" s="1"/>
  <c r="M439" i="14"/>
  <c r="O439" i="14"/>
  <c r="Q439" i="14"/>
  <c r="Q438" i="14" s="1"/>
  <c r="V439" i="14"/>
  <c r="V438" i="14" s="1"/>
  <c r="G442" i="14"/>
  <c r="I442" i="14"/>
  <c r="K442" i="14"/>
  <c r="M442" i="14"/>
  <c r="O442" i="14"/>
  <c r="Q442" i="14"/>
  <c r="V442" i="14"/>
  <c r="G445" i="14"/>
  <c r="M445" i="14" s="1"/>
  <c r="I445" i="14"/>
  <c r="K445" i="14"/>
  <c r="O445" i="14"/>
  <c r="Q445" i="14"/>
  <c r="V445" i="14"/>
  <c r="G448" i="14"/>
  <c r="M448" i="14" s="1"/>
  <c r="I448" i="14"/>
  <c r="K448" i="14"/>
  <c r="O448" i="14"/>
  <c r="Q448" i="14"/>
  <c r="V448" i="14"/>
  <c r="G453" i="14"/>
  <c r="I453" i="14"/>
  <c r="K453" i="14"/>
  <c r="O453" i="14"/>
  <c r="Q453" i="14"/>
  <c r="V453" i="14"/>
  <c r="G458" i="14"/>
  <c r="M458" i="14" s="1"/>
  <c r="I458" i="14"/>
  <c r="K458" i="14"/>
  <c r="O458" i="14"/>
  <c r="Q458" i="14"/>
  <c r="V458" i="14"/>
  <c r="G463" i="14"/>
  <c r="M463" i="14" s="1"/>
  <c r="I463" i="14"/>
  <c r="K463" i="14"/>
  <c r="O463" i="14"/>
  <c r="Q463" i="14"/>
  <c r="V463" i="14"/>
  <c r="G468" i="14"/>
  <c r="I468" i="14"/>
  <c r="K468" i="14"/>
  <c r="M468" i="14"/>
  <c r="O468" i="14"/>
  <c r="Q468" i="14"/>
  <c r="V468" i="14"/>
  <c r="G471" i="14"/>
  <c r="M471" i="14" s="1"/>
  <c r="I471" i="14"/>
  <c r="K471" i="14"/>
  <c r="O471" i="14"/>
  <c r="Q471" i="14"/>
  <c r="V471" i="14"/>
  <c r="G473" i="14"/>
  <c r="I473" i="14"/>
  <c r="K473" i="14"/>
  <c r="M473" i="14"/>
  <c r="O473" i="14"/>
  <c r="Q473" i="14"/>
  <c r="V473" i="14"/>
  <c r="G475" i="14"/>
  <c r="I475" i="14"/>
  <c r="K475" i="14"/>
  <c r="M475" i="14"/>
  <c r="O475" i="14"/>
  <c r="Q475" i="14"/>
  <c r="V475" i="14"/>
  <c r="G477" i="14"/>
  <c r="M477" i="14" s="1"/>
  <c r="I477" i="14"/>
  <c r="K477" i="14"/>
  <c r="O477" i="14"/>
  <c r="Q477" i="14"/>
  <c r="V477" i="14"/>
  <c r="G479" i="14"/>
  <c r="M479" i="14" s="1"/>
  <c r="I479" i="14"/>
  <c r="K479" i="14"/>
  <c r="O479" i="14"/>
  <c r="O447" i="14" s="1"/>
  <c r="Q479" i="14"/>
  <c r="V479" i="14"/>
  <c r="G482" i="14"/>
  <c r="M482" i="14" s="1"/>
  <c r="I482" i="14"/>
  <c r="K482" i="14"/>
  <c r="O482" i="14"/>
  <c r="O481" i="14" s="1"/>
  <c r="Q482" i="14"/>
  <c r="Q481" i="14" s="1"/>
  <c r="V482" i="14"/>
  <c r="V481" i="14" s="1"/>
  <c r="G484" i="14"/>
  <c r="M484" i="14" s="1"/>
  <c r="I484" i="14"/>
  <c r="K484" i="14"/>
  <c r="O484" i="14"/>
  <c r="Q484" i="14"/>
  <c r="V484" i="14"/>
  <c r="G485" i="14"/>
  <c r="M485" i="14" s="1"/>
  <c r="I485" i="14"/>
  <c r="K485" i="14"/>
  <c r="O485" i="14"/>
  <c r="Q485" i="14"/>
  <c r="V485" i="14"/>
  <c r="G487" i="14"/>
  <c r="M487" i="14" s="1"/>
  <c r="I487" i="14"/>
  <c r="K487" i="14"/>
  <c r="O487" i="14"/>
  <c r="Q487" i="14"/>
  <c r="V487" i="14"/>
  <c r="G490" i="14"/>
  <c r="M490" i="14" s="1"/>
  <c r="M489" i="14" s="1"/>
  <c r="I490" i="14"/>
  <c r="I489" i="14" s="1"/>
  <c r="K490" i="14"/>
  <c r="O490" i="14"/>
  <c r="Q490" i="14"/>
  <c r="V490" i="14"/>
  <c r="G492" i="14"/>
  <c r="M492" i="14" s="1"/>
  <c r="I492" i="14"/>
  <c r="K492" i="14"/>
  <c r="O492" i="14"/>
  <c r="Q492" i="14"/>
  <c r="V492" i="14"/>
  <c r="G494" i="14"/>
  <c r="I494" i="14"/>
  <c r="K494" i="14"/>
  <c r="M494" i="14"/>
  <c r="O494" i="14"/>
  <c r="Q494" i="14"/>
  <c r="V494" i="14"/>
  <c r="G497" i="14"/>
  <c r="M497" i="14" s="1"/>
  <c r="I497" i="14"/>
  <c r="K497" i="14"/>
  <c r="O497" i="14"/>
  <c r="Q497" i="14"/>
  <c r="V497" i="14"/>
  <c r="G500" i="14"/>
  <c r="M500" i="14" s="1"/>
  <c r="I500" i="14"/>
  <c r="K500" i="14"/>
  <c r="O500" i="14"/>
  <c r="Q500" i="14"/>
  <c r="V500" i="14"/>
  <c r="G502" i="14"/>
  <c r="I502" i="14"/>
  <c r="K502" i="14"/>
  <c r="M502" i="14"/>
  <c r="O502" i="14"/>
  <c r="Q502" i="14"/>
  <c r="V502" i="14"/>
  <c r="G504" i="14"/>
  <c r="M504" i="14" s="1"/>
  <c r="I504" i="14"/>
  <c r="K504" i="14"/>
  <c r="O504" i="14"/>
  <c r="Q504" i="14"/>
  <c r="V504" i="14"/>
  <c r="G507" i="14"/>
  <c r="M507" i="14" s="1"/>
  <c r="I507" i="14"/>
  <c r="K507" i="14"/>
  <c r="O507" i="14"/>
  <c r="Q507" i="14"/>
  <c r="V507" i="14"/>
  <c r="G510" i="14"/>
  <c r="I510" i="14"/>
  <c r="K510" i="14"/>
  <c r="K506" i="14" s="1"/>
  <c r="O510" i="14"/>
  <c r="O506" i="14" s="1"/>
  <c r="Q510" i="14"/>
  <c r="V510" i="14"/>
  <c r="G513" i="14"/>
  <c r="M513" i="14" s="1"/>
  <c r="I513" i="14"/>
  <c r="K513" i="14"/>
  <c r="O513" i="14"/>
  <c r="Q513" i="14"/>
  <c r="V513" i="14"/>
  <c r="G515" i="14"/>
  <c r="M515" i="14" s="1"/>
  <c r="I515" i="14"/>
  <c r="K515" i="14"/>
  <c r="O515" i="14"/>
  <c r="Q515" i="14"/>
  <c r="V515" i="14"/>
  <c r="G527" i="14"/>
  <c r="I527" i="14"/>
  <c r="K527" i="14"/>
  <c r="M527" i="14"/>
  <c r="O527" i="14"/>
  <c r="Q527" i="14"/>
  <c r="V527" i="14"/>
  <c r="G530" i="14"/>
  <c r="M530" i="14" s="1"/>
  <c r="I530" i="14"/>
  <c r="K530" i="14"/>
  <c r="O530" i="14"/>
  <c r="Q530" i="14"/>
  <c r="V530" i="14"/>
  <c r="G533" i="14"/>
  <c r="M533" i="14" s="1"/>
  <c r="I533" i="14"/>
  <c r="K533" i="14"/>
  <c r="O533" i="14"/>
  <c r="Q533" i="14"/>
  <c r="V533" i="14"/>
  <c r="G537" i="14"/>
  <c r="I537" i="14"/>
  <c r="K537" i="14"/>
  <c r="M537" i="14"/>
  <c r="O537" i="14"/>
  <c r="Q537" i="14"/>
  <c r="V537" i="14"/>
  <c r="G540" i="14"/>
  <c r="M540" i="14" s="1"/>
  <c r="I540" i="14"/>
  <c r="K540" i="14"/>
  <c r="O540" i="14"/>
  <c r="Q540" i="14"/>
  <c r="V540" i="14"/>
  <c r="G543" i="14"/>
  <c r="M543" i="14" s="1"/>
  <c r="I543" i="14"/>
  <c r="K543" i="14"/>
  <c r="O543" i="14"/>
  <c r="Q543" i="14"/>
  <c r="V543" i="14"/>
  <c r="G555" i="14"/>
  <c r="I555" i="14"/>
  <c r="K555" i="14"/>
  <c r="O555" i="14"/>
  <c r="Q555" i="14"/>
  <c r="V555" i="14"/>
  <c r="G557" i="14"/>
  <c r="M557" i="14" s="1"/>
  <c r="I557" i="14"/>
  <c r="K557" i="14"/>
  <c r="O557" i="14"/>
  <c r="Q557" i="14"/>
  <c r="V557" i="14"/>
  <c r="G561" i="14"/>
  <c r="M561" i="14" s="1"/>
  <c r="I561" i="14"/>
  <c r="K561" i="14"/>
  <c r="O561" i="14"/>
  <c r="Q561" i="14"/>
  <c r="V561" i="14"/>
  <c r="G564" i="14"/>
  <c r="I564" i="14"/>
  <c r="K564" i="14"/>
  <c r="M564" i="14"/>
  <c r="O564" i="14"/>
  <c r="Q564" i="14"/>
  <c r="V564" i="14"/>
  <c r="G566" i="14"/>
  <c r="M566" i="14" s="1"/>
  <c r="I566" i="14"/>
  <c r="K566" i="14"/>
  <c r="O566" i="14"/>
  <c r="Q566" i="14"/>
  <c r="V566" i="14"/>
  <c r="G569" i="14"/>
  <c r="I569" i="14"/>
  <c r="K569" i="14"/>
  <c r="M569" i="14"/>
  <c r="O569" i="14"/>
  <c r="Q569" i="14"/>
  <c r="V569" i="14"/>
  <c r="G578" i="14"/>
  <c r="M578" i="14" s="1"/>
  <c r="I578" i="14"/>
  <c r="K578" i="14"/>
  <c r="O578" i="14"/>
  <c r="Q578" i="14"/>
  <c r="V578" i="14"/>
  <c r="G580" i="14"/>
  <c r="I580" i="14"/>
  <c r="K580" i="14"/>
  <c r="M580" i="14"/>
  <c r="O580" i="14"/>
  <c r="Q580" i="14"/>
  <c r="V580" i="14"/>
  <c r="G582" i="14"/>
  <c r="I582" i="14"/>
  <c r="K582" i="14"/>
  <c r="M582" i="14"/>
  <c r="O582" i="14"/>
  <c r="Q582" i="14"/>
  <c r="V582" i="14"/>
  <c r="G585" i="14"/>
  <c r="I585" i="14"/>
  <c r="K585" i="14"/>
  <c r="M585" i="14"/>
  <c r="O585" i="14"/>
  <c r="Q585" i="14"/>
  <c r="V585" i="14"/>
  <c r="G588" i="14"/>
  <c r="M588" i="14" s="1"/>
  <c r="I588" i="14"/>
  <c r="K588" i="14"/>
  <c r="O588" i="14"/>
  <c r="Q588" i="14"/>
  <c r="V588" i="14"/>
  <c r="G591" i="14"/>
  <c r="M591" i="14" s="1"/>
  <c r="I591" i="14"/>
  <c r="K591" i="14"/>
  <c r="O591" i="14"/>
  <c r="Q591" i="14"/>
  <c r="V591" i="14"/>
  <c r="G594" i="14"/>
  <c r="M594" i="14" s="1"/>
  <c r="I594" i="14"/>
  <c r="K594" i="14"/>
  <c r="O594" i="14"/>
  <c r="Q594" i="14"/>
  <c r="V594" i="14"/>
  <c r="G597" i="14"/>
  <c r="M597" i="14" s="1"/>
  <c r="I597" i="14"/>
  <c r="K597" i="14"/>
  <c r="O597" i="14"/>
  <c r="Q597" i="14"/>
  <c r="V597" i="14"/>
  <c r="G600" i="14"/>
  <c r="M600" i="14" s="1"/>
  <c r="I600" i="14"/>
  <c r="K600" i="14"/>
  <c r="O600" i="14"/>
  <c r="Q600" i="14"/>
  <c r="V600" i="14"/>
  <c r="G603" i="14"/>
  <c r="I603" i="14"/>
  <c r="K603" i="14"/>
  <c r="M603" i="14"/>
  <c r="O603" i="14"/>
  <c r="Q603" i="14"/>
  <c r="V603" i="14"/>
  <c r="G606" i="14"/>
  <c r="M606" i="14" s="1"/>
  <c r="I606" i="14"/>
  <c r="K606" i="14"/>
  <c r="O606" i="14"/>
  <c r="Q606" i="14"/>
  <c r="V606" i="14"/>
  <c r="G609" i="14"/>
  <c r="I609" i="14"/>
  <c r="K609" i="14"/>
  <c r="M609" i="14"/>
  <c r="O609" i="14"/>
  <c r="Q609" i="14"/>
  <c r="V609" i="14"/>
  <c r="G612" i="14"/>
  <c r="M612" i="14" s="1"/>
  <c r="I612" i="14"/>
  <c r="K612" i="14"/>
  <c r="O612" i="14"/>
  <c r="Q612" i="14"/>
  <c r="V612" i="14"/>
  <c r="G615" i="14"/>
  <c r="M615" i="14" s="1"/>
  <c r="I615" i="14"/>
  <c r="K615" i="14"/>
  <c r="O615" i="14"/>
  <c r="Q615" i="14"/>
  <c r="V615" i="14"/>
  <c r="G618" i="14"/>
  <c r="I618" i="14"/>
  <c r="K618" i="14"/>
  <c r="M618" i="14"/>
  <c r="O618" i="14"/>
  <c r="Q618" i="14"/>
  <c r="V618" i="14"/>
  <c r="G621" i="14"/>
  <c r="I621" i="14"/>
  <c r="K621" i="14"/>
  <c r="M621" i="14"/>
  <c r="O621" i="14"/>
  <c r="Q621" i="14"/>
  <c r="V621" i="14"/>
  <c r="G624" i="14"/>
  <c r="M624" i="14" s="1"/>
  <c r="I624" i="14"/>
  <c r="K624" i="14"/>
  <c r="O624" i="14"/>
  <c r="Q624" i="14"/>
  <c r="V624" i="14"/>
  <c r="G627" i="14"/>
  <c r="M627" i="14" s="1"/>
  <c r="I627" i="14"/>
  <c r="K627" i="14"/>
  <c r="O627" i="14"/>
  <c r="Q627" i="14"/>
  <c r="V627" i="14"/>
  <c r="G629" i="14"/>
  <c r="M629" i="14" s="1"/>
  <c r="I629" i="14"/>
  <c r="K629" i="14"/>
  <c r="O629" i="14"/>
  <c r="Q629" i="14"/>
  <c r="V629" i="14"/>
  <c r="G631" i="14"/>
  <c r="M631" i="14" s="1"/>
  <c r="I631" i="14"/>
  <c r="K631" i="14"/>
  <c r="O631" i="14"/>
  <c r="Q631" i="14"/>
  <c r="V631" i="14"/>
  <c r="G636" i="14"/>
  <c r="M636" i="14" s="1"/>
  <c r="I636" i="14"/>
  <c r="K636" i="14"/>
  <c r="O636" i="14"/>
  <c r="Q636" i="14"/>
  <c r="V636" i="14"/>
  <c r="G638" i="14"/>
  <c r="I638" i="14"/>
  <c r="K638" i="14"/>
  <c r="M638" i="14"/>
  <c r="O638" i="14"/>
  <c r="Q638" i="14"/>
  <c r="V638" i="14"/>
  <c r="G645" i="14"/>
  <c r="M645" i="14" s="1"/>
  <c r="I645" i="14"/>
  <c r="K645" i="14"/>
  <c r="O645" i="14"/>
  <c r="Q645" i="14"/>
  <c r="V645" i="14"/>
  <c r="G647" i="14"/>
  <c r="I647" i="14"/>
  <c r="K647" i="14"/>
  <c r="M647" i="14"/>
  <c r="O647" i="14"/>
  <c r="Q647" i="14"/>
  <c r="V647" i="14"/>
  <c r="G650" i="14"/>
  <c r="M650" i="14" s="1"/>
  <c r="I650" i="14"/>
  <c r="K650" i="14"/>
  <c r="O650" i="14"/>
  <c r="Q650" i="14"/>
  <c r="V650" i="14"/>
  <c r="G652" i="14"/>
  <c r="I652" i="14"/>
  <c r="K652" i="14"/>
  <c r="M652" i="14"/>
  <c r="O652" i="14"/>
  <c r="Q652" i="14"/>
  <c r="V652" i="14"/>
  <c r="G654" i="14"/>
  <c r="I654" i="14"/>
  <c r="K654" i="14"/>
  <c r="M654" i="14"/>
  <c r="O654" i="14"/>
  <c r="Q654" i="14"/>
  <c r="V654" i="14"/>
  <c r="G656" i="14"/>
  <c r="I656" i="14"/>
  <c r="K656" i="14"/>
  <c r="M656" i="14"/>
  <c r="O656" i="14"/>
  <c r="Q656" i="14"/>
  <c r="V656" i="14"/>
  <c r="G659" i="14"/>
  <c r="M659" i="14" s="1"/>
  <c r="I659" i="14"/>
  <c r="K659" i="14"/>
  <c r="O659" i="14"/>
  <c r="Q659" i="14"/>
  <c r="V659" i="14"/>
  <c r="G662" i="14"/>
  <c r="M662" i="14" s="1"/>
  <c r="I662" i="14"/>
  <c r="K662" i="14"/>
  <c r="O662" i="14"/>
  <c r="Q662" i="14"/>
  <c r="V662" i="14"/>
  <c r="G664" i="14"/>
  <c r="M664" i="14" s="1"/>
  <c r="I664" i="14"/>
  <c r="K664" i="14"/>
  <c r="O664" i="14"/>
  <c r="Q664" i="14"/>
  <c r="V664" i="14"/>
  <c r="G667" i="14"/>
  <c r="M667" i="14" s="1"/>
  <c r="I667" i="14"/>
  <c r="K667" i="14"/>
  <c r="O667" i="14"/>
  <c r="Q667" i="14"/>
  <c r="V667" i="14"/>
  <c r="G669" i="14"/>
  <c r="M669" i="14" s="1"/>
  <c r="I669" i="14"/>
  <c r="K669" i="14"/>
  <c r="O669" i="14"/>
  <c r="Q669" i="14"/>
  <c r="V669" i="14"/>
  <c r="G671" i="14"/>
  <c r="M671" i="14" s="1"/>
  <c r="I671" i="14"/>
  <c r="K671" i="14"/>
  <c r="O671" i="14"/>
  <c r="Q671" i="14"/>
  <c r="V671" i="14"/>
  <c r="G673" i="14"/>
  <c r="M673" i="14" s="1"/>
  <c r="I673" i="14"/>
  <c r="K673" i="14"/>
  <c r="O673" i="14"/>
  <c r="Q673" i="14"/>
  <c r="V673" i="14"/>
  <c r="G676" i="14"/>
  <c r="M676" i="14" s="1"/>
  <c r="I676" i="14"/>
  <c r="K676" i="14"/>
  <c r="O676" i="14"/>
  <c r="Q676" i="14"/>
  <c r="V676" i="14"/>
  <c r="G680" i="14"/>
  <c r="I680" i="14"/>
  <c r="K680" i="14"/>
  <c r="M680" i="14"/>
  <c r="O680" i="14"/>
  <c r="Q680" i="14"/>
  <c r="V680" i="14"/>
  <c r="G688" i="14"/>
  <c r="I688" i="14"/>
  <c r="K688" i="14"/>
  <c r="M688" i="14"/>
  <c r="O688" i="14"/>
  <c r="Q688" i="14"/>
  <c r="V688" i="14"/>
  <c r="G696" i="14"/>
  <c r="M696" i="14" s="1"/>
  <c r="I696" i="14"/>
  <c r="K696" i="14"/>
  <c r="O696" i="14"/>
  <c r="Q696" i="14"/>
  <c r="V696" i="14"/>
  <c r="G698" i="14"/>
  <c r="M698" i="14" s="1"/>
  <c r="I698" i="14"/>
  <c r="K698" i="14"/>
  <c r="O698" i="14"/>
  <c r="Q698" i="14"/>
  <c r="V698" i="14"/>
  <c r="G700" i="14"/>
  <c r="M700" i="14" s="1"/>
  <c r="I700" i="14"/>
  <c r="K700" i="14"/>
  <c r="O700" i="14"/>
  <c r="Q700" i="14"/>
  <c r="V700" i="14"/>
  <c r="G702" i="14"/>
  <c r="M702" i="14" s="1"/>
  <c r="I702" i="14"/>
  <c r="K702" i="14"/>
  <c r="O702" i="14"/>
  <c r="Q702" i="14"/>
  <c r="V702" i="14"/>
  <c r="G705" i="14"/>
  <c r="M705" i="14" s="1"/>
  <c r="I705" i="14"/>
  <c r="K705" i="14"/>
  <c r="O705" i="14"/>
  <c r="Q705" i="14"/>
  <c r="V705" i="14"/>
  <c r="G708" i="14"/>
  <c r="M708" i="14" s="1"/>
  <c r="I708" i="14"/>
  <c r="K708" i="14"/>
  <c r="O708" i="14"/>
  <c r="Q708" i="14"/>
  <c r="V708" i="14"/>
  <c r="G711" i="14"/>
  <c r="I711" i="14"/>
  <c r="K711" i="14"/>
  <c r="M711" i="14"/>
  <c r="O711" i="14"/>
  <c r="Q711" i="14"/>
  <c r="V711" i="14"/>
  <c r="G713" i="14"/>
  <c r="M713" i="14" s="1"/>
  <c r="I713" i="14"/>
  <c r="K713" i="14"/>
  <c r="O713" i="14"/>
  <c r="Q713" i="14"/>
  <c r="V713" i="14"/>
  <c r="G715" i="14"/>
  <c r="I715" i="14"/>
  <c r="K715" i="14"/>
  <c r="M715" i="14"/>
  <c r="O715" i="14"/>
  <c r="Q715" i="14"/>
  <c r="V715" i="14"/>
  <c r="G717" i="14"/>
  <c r="M717" i="14" s="1"/>
  <c r="I717" i="14"/>
  <c r="K717" i="14"/>
  <c r="O717" i="14"/>
  <c r="Q717" i="14"/>
  <c r="V717" i="14"/>
  <c r="G719" i="14"/>
  <c r="I719" i="14"/>
  <c r="K719" i="14"/>
  <c r="M719" i="14"/>
  <c r="O719" i="14"/>
  <c r="Q719" i="14"/>
  <c r="V719" i="14"/>
  <c r="G722" i="14"/>
  <c r="I722" i="14"/>
  <c r="K722" i="14"/>
  <c r="M722" i="14"/>
  <c r="O722" i="14"/>
  <c r="Q722" i="14"/>
  <c r="V722" i="14"/>
  <c r="G724" i="14"/>
  <c r="I724" i="14"/>
  <c r="K724" i="14"/>
  <c r="M724" i="14"/>
  <c r="O724" i="14"/>
  <c r="Q724" i="14"/>
  <c r="V724" i="14"/>
  <c r="G733" i="14"/>
  <c r="I733" i="14"/>
  <c r="K733" i="14"/>
  <c r="M733" i="14"/>
  <c r="O733" i="14"/>
  <c r="Q733" i="14"/>
  <c r="V733" i="14"/>
  <c r="G736" i="14"/>
  <c r="M736" i="14" s="1"/>
  <c r="I736" i="14"/>
  <c r="K736" i="14"/>
  <c r="K735" i="14" s="1"/>
  <c r="O736" i="14"/>
  <c r="Q736" i="14"/>
  <c r="V736" i="14"/>
  <c r="G738" i="14"/>
  <c r="M738" i="14" s="1"/>
  <c r="I738" i="14"/>
  <c r="K738" i="14"/>
  <c r="O738" i="14"/>
  <c r="Q738" i="14"/>
  <c r="V738" i="14"/>
  <c r="G740" i="14"/>
  <c r="M740" i="14" s="1"/>
  <c r="I740" i="14"/>
  <c r="K740" i="14"/>
  <c r="O740" i="14"/>
  <c r="Q740" i="14"/>
  <c r="V740" i="14"/>
  <c r="G747" i="14"/>
  <c r="M747" i="14" s="1"/>
  <c r="I747" i="14"/>
  <c r="K747" i="14"/>
  <c r="O747" i="14"/>
  <c r="Q747" i="14"/>
  <c r="V747" i="14"/>
  <c r="G754" i="14"/>
  <c r="M754" i="14" s="1"/>
  <c r="I754" i="14"/>
  <c r="K754" i="14"/>
  <c r="O754" i="14"/>
  <c r="Q754" i="14"/>
  <c r="V754" i="14"/>
  <c r="G756" i="14"/>
  <c r="M756" i="14" s="1"/>
  <c r="I756" i="14"/>
  <c r="K756" i="14"/>
  <c r="O756" i="14"/>
  <c r="Q756" i="14"/>
  <c r="V756" i="14"/>
  <c r="G758" i="14"/>
  <c r="M758" i="14" s="1"/>
  <c r="I758" i="14"/>
  <c r="K758" i="14"/>
  <c r="O758" i="14"/>
  <c r="Q758" i="14"/>
  <c r="V758" i="14"/>
  <c r="G760" i="14"/>
  <c r="M760" i="14" s="1"/>
  <c r="I760" i="14"/>
  <c r="K760" i="14"/>
  <c r="O760" i="14"/>
  <c r="Q760" i="14"/>
  <c r="V760" i="14"/>
  <c r="G762" i="14"/>
  <c r="M762" i="14" s="1"/>
  <c r="I762" i="14"/>
  <c r="K762" i="14"/>
  <c r="O762" i="14"/>
  <c r="Q762" i="14"/>
  <c r="V762" i="14"/>
  <c r="G765" i="14"/>
  <c r="M765" i="14" s="1"/>
  <c r="I765" i="14"/>
  <c r="K765" i="14"/>
  <c r="O765" i="14"/>
  <c r="Q765" i="14"/>
  <c r="V765" i="14"/>
  <c r="O767" i="14"/>
  <c r="G768" i="14"/>
  <c r="M768" i="14" s="1"/>
  <c r="M767" i="14" s="1"/>
  <c r="I768" i="14"/>
  <c r="K768" i="14"/>
  <c r="O768" i="14"/>
  <c r="Q768" i="14"/>
  <c r="Q767" i="14" s="1"/>
  <c r="V768" i="14"/>
  <c r="G771" i="14"/>
  <c r="M771" i="14" s="1"/>
  <c r="I771" i="14"/>
  <c r="K771" i="14"/>
  <c r="O771" i="14"/>
  <c r="Q771" i="14"/>
  <c r="V771" i="14"/>
  <c r="G774" i="14"/>
  <c r="M774" i="14" s="1"/>
  <c r="I774" i="14"/>
  <c r="K774" i="14"/>
  <c r="O774" i="14"/>
  <c r="Q774" i="14"/>
  <c r="V774" i="14"/>
  <c r="G781" i="14"/>
  <c r="M781" i="14" s="1"/>
  <c r="I781" i="14"/>
  <c r="K781" i="14"/>
  <c r="O781" i="14"/>
  <c r="Q781" i="14"/>
  <c r="V781" i="14"/>
  <c r="G783" i="14"/>
  <c r="I783" i="14"/>
  <c r="K783" i="14"/>
  <c r="M783" i="14"/>
  <c r="O783" i="14"/>
  <c r="Q783" i="14"/>
  <c r="V783" i="14"/>
  <c r="G785" i="14"/>
  <c r="M785" i="14" s="1"/>
  <c r="I785" i="14"/>
  <c r="K785" i="14"/>
  <c r="O785" i="14"/>
  <c r="Q785" i="14"/>
  <c r="V785" i="14"/>
  <c r="G787" i="14"/>
  <c r="I787" i="14"/>
  <c r="K787" i="14"/>
  <c r="M787" i="14"/>
  <c r="O787" i="14"/>
  <c r="Q787" i="14"/>
  <c r="V787" i="14"/>
  <c r="G789" i="14"/>
  <c r="M789" i="14" s="1"/>
  <c r="I789" i="14"/>
  <c r="K789" i="14"/>
  <c r="O789" i="14"/>
  <c r="Q789" i="14"/>
  <c r="V789" i="14"/>
  <c r="G791" i="14"/>
  <c r="I791" i="14"/>
  <c r="K791" i="14"/>
  <c r="M791" i="14"/>
  <c r="O791" i="14"/>
  <c r="Q791" i="14"/>
  <c r="V791" i="14"/>
  <c r="G794" i="14"/>
  <c r="I794" i="14"/>
  <c r="I793" i="14" s="1"/>
  <c r="K794" i="14"/>
  <c r="K793" i="14" s="1"/>
  <c r="M794" i="14"/>
  <c r="O794" i="14"/>
  <c r="Q794" i="14"/>
  <c r="V794" i="14"/>
  <c r="V793" i="14" s="1"/>
  <c r="G797" i="14"/>
  <c r="M797" i="14" s="1"/>
  <c r="I797" i="14"/>
  <c r="K797" i="14"/>
  <c r="O797" i="14"/>
  <c r="Q797" i="14"/>
  <c r="V797" i="14"/>
  <c r="G799" i="14"/>
  <c r="I799" i="14"/>
  <c r="K799" i="14"/>
  <c r="O799" i="14"/>
  <c r="Q799" i="14"/>
  <c r="V799" i="14"/>
  <c r="G806" i="14"/>
  <c r="M806" i="14" s="1"/>
  <c r="I806" i="14"/>
  <c r="K806" i="14"/>
  <c r="O806" i="14"/>
  <c r="Q806" i="14"/>
  <c r="V806" i="14"/>
  <c r="G811" i="14"/>
  <c r="I811" i="14"/>
  <c r="K811" i="14"/>
  <c r="M811" i="14"/>
  <c r="O811" i="14"/>
  <c r="Q811" i="14"/>
  <c r="V811" i="14"/>
  <c r="G813" i="14"/>
  <c r="M813" i="14" s="1"/>
  <c r="I813" i="14"/>
  <c r="K813" i="14"/>
  <c r="O813" i="14"/>
  <c r="Q813" i="14"/>
  <c r="V813" i="14"/>
  <c r="G815" i="14"/>
  <c r="M815" i="14" s="1"/>
  <c r="M814" i="14" s="1"/>
  <c r="I815" i="14"/>
  <c r="I814" i="14" s="1"/>
  <c r="K815" i="14"/>
  <c r="K814" i="14" s="1"/>
  <c r="O815" i="14"/>
  <c r="O814" i="14" s="1"/>
  <c r="Q815" i="14"/>
  <c r="Q814" i="14" s="1"/>
  <c r="V815" i="14"/>
  <c r="V814" i="14" s="1"/>
  <c r="G817" i="14"/>
  <c r="M817" i="14" s="1"/>
  <c r="I817" i="14"/>
  <c r="K817" i="14"/>
  <c r="O817" i="14"/>
  <c r="Q817" i="14"/>
  <c r="V817" i="14"/>
  <c r="G837" i="14"/>
  <c r="I837" i="14"/>
  <c r="K837" i="14"/>
  <c r="O837" i="14"/>
  <c r="Q837" i="14"/>
  <c r="V837" i="14"/>
  <c r="G844" i="14"/>
  <c r="I844" i="14"/>
  <c r="K844" i="14"/>
  <c r="K836" i="14" s="1"/>
  <c r="M844" i="14"/>
  <c r="O844" i="14"/>
  <c r="Q844" i="14"/>
  <c r="V844" i="14"/>
  <c r="G847" i="14"/>
  <c r="G846" i="14" s="1"/>
  <c r="I200" i="1" s="1"/>
  <c r="I847" i="14"/>
  <c r="I846" i="14" s="1"/>
  <c r="K847" i="14"/>
  <c r="K846" i="14" s="1"/>
  <c r="M847" i="14"/>
  <c r="M846" i="14" s="1"/>
  <c r="O847" i="14"/>
  <c r="O846" i="14" s="1"/>
  <c r="Q847" i="14"/>
  <c r="Q846" i="14" s="1"/>
  <c r="V847" i="14"/>
  <c r="V846" i="14" s="1"/>
  <c r="AE851" i="14"/>
  <c r="F46" i="1" s="1"/>
  <c r="BA14" i="13"/>
  <c r="Q8" i="13"/>
  <c r="G9" i="13"/>
  <c r="AF32" i="13" s="1"/>
  <c r="I9" i="13"/>
  <c r="I8" i="13" s="1"/>
  <c r="K9" i="13"/>
  <c r="K8" i="13" s="1"/>
  <c r="M9" i="13"/>
  <c r="O9" i="13"/>
  <c r="Q9" i="13"/>
  <c r="V9" i="13"/>
  <c r="G11" i="13"/>
  <c r="I11" i="13"/>
  <c r="K11" i="13"/>
  <c r="M11" i="13"/>
  <c r="O11" i="13"/>
  <c r="Q11" i="13"/>
  <c r="V11" i="13"/>
  <c r="G13" i="13"/>
  <c r="M13" i="13" s="1"/>
  <c r="I13" i="13"/>
  <c r="K13" i="13"/>
  <c r="O13" i="13"/>
  <c r="Q13" i="13"/>
  <c r="V13" i="13"/>
  <c r="G16" i="13"/>
  <c r="I16" i="13"/>
  <c r="K16" i="13"/>
  <c r="Q16" i="13"/>
  <c r="G17" i="13"/>
  <c r="I17" i="13"/>
  <c r="K17" i="13"/>
  <c r="M17" i="13"/>
  <c r="M16" i="13" s="1"/>
  <c r="O17" i="13"/>
  <c r="O16" i="13" s="1"/>
  <c r="Q17" i="13"/>
  <c r="V17" i="13"/>
  <c r="V16" i="13" s="1"/>
  <c r="G19" i="13"/>
  <c r="I19" i="13"/>
  <c r="K19" i="13"/>
  <c r="M19" i="13"/>
  <c r="O19" i="13"/>
  <c r="Q19" i="13"/>
  <c r="V19" i="13"/>
  <c r="V18" i="13" s="1"/>
  <c r="G21" i="13"/>
  <c r="I21" i="13"/>
  <c r="K21" i="13"/>
  <c r="O21" i="13"/>
  <c r="Q21" i="13"/>
  <c r="V21" i="13"/>
  <c r="G23" i="13"/>
  <c r="I23" i="13"/>
  <c r="K23" i="13"/>
  <c r="M23" i="13"/>
  <c r="O23" i="13"/>
  <c r="Q23" i="13"/>
  <c r="V23" i="13"/>
  <c r="G26" i="13"/>
  <c r="M26" i="13" s="1"/>
  <c r="I26" i="13"/>
  <c r="K26" i="13"/>
  <c r="O26" i="13"/>
  <c r="Q26" i="13"/>
  <c r="Q25" i="13" s="1"/>
  <c r="V26" i="13"/>
  <c r="G28" i="13"/>
  <c r="I28" i="13"/>
  <c r="K28" i="13"/>
  <c r="M28" i="13"/>
  <c r="O28" i="13"/>
  <c r="Q28" i="13"/>
  <c r="V28" i="13"/>
  <c r="G29" i="13"/>
  <c r="I29" i="13"/>
  <c r="K29" i="13"/>
  <c r="M29" i="13"/>
  <c r="O29" i="13"/>
  <c r="Q29" i="13"/>
  <c r="V29" i="13"/>
  <c r="AE32" i="13"/>
  <c r="BA51" i="12"/>
  <c r="BA49" i="12"/>
  <c r="BA47" i="12"/>
  <c r="BA45" i="12"/>
  <c r="BA43" i="12"/>
  <c r="BA41" i="12"/>
  <c r="BA39" i="12"/>
  <c r="BA37" i="12"/>
  <c r="BA35" i="12"/>
  <c r="BA25" i="12"/>
  <c r="BA23" i="12"/>
  <c r="BA21" i="12"/>
  <c r="BA19" i="12"/>
  <c r="BA13" i="12"/>
  <c r="BA11" i="12"/>
  <c r="G9" i="12"/>
  <c r="M9" i="12" s="1"/>
  <c r="I9" i="12"/>
  <c r="K9" i="12"/>
  <c r="O9" i="12"/>
  <c r="Q9" i="12"/>
  <c r="V9" i="12"/>
  <c r="G12" i="12"/>
  <c r="I12" i="12"/>
  <c r="K12" i="12"/>
  <c r="M12" i="12"/>
  <c r="O12" i="12"/>
  <c r="Q12" i="12"/>
  <c r="V12" i="12"/>
  <c r="G14" i="12"/>
  <c r="I14" i="12"/>
  <c r="K14" i="12"/>
  <c r="M14" i="12"/>
  <c r="O14" i="12"/>
  <c r="Q14" i="12"/>
  <c r="V14" i="12"/>
  <c r="G18" i="12"/>
  <c r="I18" i="12"/>
  <c r="K18" i="12"/>
  <c r="M18" i="12"/>
  <c r="O18" i="12"/>
  <c r="Q18" i="12"/>
  <c r="V18" i="12"/>
  <c r="G20" i="12"/>
  <c r="I20" i="12"/>
  <c r="K20" i="12"/>
  <c r="M20" i="12"/>
  <c r="O20" i="12"/>
  <c r="Q20" i="12"/>
  <c r="V20" i="12"/>
  <c r="G22" i="12"/>
  <c r="M22" i="12" s="1"/>
  <c r="I22" i="12"/>
  <c r="K22" i="12"/>
  <c r="O22" i="12"/>
  <c r="Q22" i="12"/>
  <c r="V22" i="12"/>
  <c r="G24" i="12"/>
  <c r="M24" i="12" s="1"/>
  <c r="I24" i="12"/>
  <c r="K24" i="12"/>
  <c r="O24" i="12"/>
  <c r="Q24" i="12"/>
  <c r="V24" i="12"/>
  <c r="G26" i="12"/>
  <c r="M26" i="12" s="1"/>
  <c r="I26" i="12"/>
  <c r="K26" i="12"/>
  <c r="O26" i="12"/>
  <c r="Q26" i="12"/>
  <c r="V26" i="12"/>
  <c r="G28" i="12"/>
  <c r="M28" i="12" s="1"/>
  <c r="I28" i="12"/>
  <c r="K28" i="12"/>
  <c r="O28" i="12"/>
  <c r="Q28" i="12"/>
  <c r="V28" i="12"/>
  <c r="G29" i="12"/>
  <c r="M29" i="12" s="1"/>
  <c r="I29" i="12"/>
  <c r="K29" i="12"/>
  <c r="O29" i="12"/>
  <c r="Q29" i="12"/>
  <c r="V29" i="12"/>
  <c r="G30" i="12"/>
  <c r="M30" i="12" s="1"/>
  <c r="I30" i="12"/>
  <c r="K30" i="12"/>
  <c r="O30" i="12"/>
  <c r="Q30" i="12"/>
  <c r="V30" i="12"/>
  <c r="G32" i="12"/>
  <c r="M32" i="12" s="1"/>
  <c r="I32" i="12"/>
  <c r="K32" i="12"/>
  <c r="O32" i="12"/>
  <c r="Q32" i="12"/>
  <c r="V32" i="12"/>
  <c r="G34" i="12"/>
  <c r="M34" i="12" s="1"/>
  <c r="I34" i="12"/>
  <c r="K34" i="12"/>
  <c r="O34" i="12"/>
  <c r="Q34" i="12"/>
  <c r="V34" i="12"/>
  <c r="G36" i="12"/>
  <c r="M36" i="12" s="1"/>
  <c r="I36" i="12"/>
  <c r="K36" i="12"/>
  <c r="O36" i="12"/>
  <c r="Q36" i="12"/>
  <c r="V36" i="12"/>
  <c r="G38" i="12"/>
  <c r="I38" i="12"/>
  <c r="K38" i="12"/>
  <c r="M38" i="12"/>
  <c r="O38" i="12"/>
  <c r="Q38" i="12"/>
  <c r="V38" i="12"/>
  <c r="G40" i="12"/>
  <c r="I40" i="12"/>
  <c r="K40" i="12"/>
  <c r="M40" i="12"/>
  <c r="O40" i="12"/>
  <c r="Q40" i="12"/>
  <c r="V40" i="12"/>
  <c r="G42" i="12"/>
  <c r="M42" i="12" s="1"/>
  <c r="I42" i="12"/>
  <c r="K42" i="12"/>
  <c r="O42" i="12"/>
  <c r="Q42" i="12"/>
  <c r="V42" i="12"/>
  <c r="G44" i="12"/>
  <c r="M44" i="12" s="1"/>
  <c r="I44" i="12"/>
  <c r="K44" i="12"/>
  <c r="O44" i="12"/>
  <c r="Q44" i="12"/>
  <c r="V44" i="12"/>
  <c r="G46" i="12"/>
  <c r="M46" i="12" s="1"/>
  <c r="I46" i="12"/>
  <c r="K46" i="12"/>
  <c r="O46" i="12"/>
  <c r="Q46" i="12"/>
  <c r="V46" i="12"/>
  <c r="G48" i="12"/>
  <c r="I48" i="12"/>
  <c r="K48" i="12"/>
  <c r="M48" i="12"/>
  <c r="O48" i="12"/>
  <c r="Q48" i="12"/>
  <c r="V48" i="12"/>
  <c r="G50" i="12"/>
  <c r="M50" i="12" s="1"/>
  <c r="I50" i="12"/>
  <c r="K50" i="12"/>
  <c r="O50" i="12"/>
  <c r="Q50" i="12"/>
  <c r="V50" i="12"/>
  <c r="G52" i="12"/>
  <c r="M52" i="12" s="1"/>
  <c r="I52" i="12"/>
  <c r="K52" i="12"/>
  <c r="O52" i="12"/>
  <c r="Q52" i="12"/>
  <c r="V52" i="12"/>
  <c r="G53" i="12"/>
  <c r="M53" i="12" s="1"/>
  <c r="I53" i="12"/>
  <c r="K53" i="12"/>
  <c r="O53" i="12"/>
  <c r="Q53" i="12"/>
  <c r="V53" i="12"/>
  <c r="G54" i="12"/>
  <c r="M54" i="12" s="1"/>
  <c r="I54" i="12"/>
  <c r="K54" i="12"/>
  <c r="O54" i="12"/>
  <c r="Q54" i="12"/>
  <c r="V54" i="12"/>
  <c r="G55" i="12"/>
  <c r="M55" i="12" s="1"/>
  <c r="I55" i="12"/>
  <c r="I31" i="12" s="1"/>
  <c r="K55" i="12"/>
  <c r="O55" i="12"/>
  <c r="Q55" i="12"/>
  <c r="V55" i="12"/>
  <c r="G56" i="12"/>
  <c r="I56" i="12"/>
  <c r="K56" i="12"/>
  <c r="M56" i="12"/>
  <c r="O56" i="12"/>
  <c r="Q56" i="12"/>
  <c r="V56" i="12"/>
  <c r="G57" i="12"/>
  <c r="M57" i="12" s="1"/>
  <c r="I57" i="12"/>
  <c r="K57" i="12"/>
  <c r="O57" i="12"/>
  <c r="Q57" i="12"/>
  <c r="V57" i="12"/>
  <c r="G58" i="12"/>
  <c r="M58" i="12" s="1"/>
  <c r="I58" i="12"/>
  <c r="K58" i="12"/>
  <c r="O58" i="12"/>
  <c r="Q58" i="12"/>
  <c r="V58" i="12"/>
  <c r="AE60" i="12"/>
  <c r="H42" i="1"/>
  <c r="J28" i="1"/>
  <c r="J26" i="1"/>
  <c r="G38" i="1"/>
  <c r="F38" i="1"/>
  <c r="J23" i="1"/>
  <c r="J24" i="1"/>
  <c r="J25" i="1"/>
  <c r="J27" i="1"/>
  <c r="E24" i="1"/>
  <c r="E26" i="1"/>
  <c r="F45" i="1" l="1"/>
  <c r="G43" i="1"/>
  <c r="H43" i="1" s="1"/>
  <c r="I43" i="1" s="1"/>
  <c r="G44" i="1"/>
  <c r="H44" i="1" s="1"/>
  <c r="I44" i="1" s="1"/>
  <c r="O130" i="16"/>
  <c r="AF314" i="16"/>
  <c r="G48" i="1" s="1"/>
  <c r="K675" i="14"/>
  <c r="M190" i="16"/>
  <c r="G189" i="16"/>
  <c r="I202" i="1" s="1"/>
  <c r="O8" i="20"/>
  <c r="K56" i="30"/>
  <c r="V8" i="20"/>
  <c r="K25" i="21"/>
  <c r="K112" i="27"/>
  <c r="G8" i="13"/>
  <c r="I54" i="19"/>
  <c r="O50" i="25"/>
  <c r="O836" i="14"/>
  <c r="K199" i="16"/>
  <c r="I57" i="16"/>
  <c r="G50" i="25"/>
  <c r="I157" i="1" s="1"/>
  <c r="K303" i="16"/>
  <c r="I199" i="16"/>
  <c r="I30" i="18"/>
  <c r="M123" i="25"/>
  <c r="G92" i="25"/>
  <c r="I159" i="1" s="1"/>
  <c r="M93" i="25"/>
  <c r="V8" i="29"/>
  <c r="O56" i="30"/>
  <c r="AF851" i="14"/>
  <c r="K489" i="14"/>
  <c r="K241" i="14"/>
  <c r="K213" i="14"/>
  <c r="V99" i="15"/>
  <c r="O89" i="15"/>
  <c r="Q79" i="15"/>
  <c r="O20" i="19"/>
  <c r="I8" i="19"/>
  <c r="O25" i="21"/>
  <c r="O8" i="21"/>
  <c r="I8" i="21"/>
  <c r="V123" i="25"/>
  <c r="I51" i="29"/>
  <c r="G75" i="30"/>
  <c r="G8" i="12"/>
  <c r="O18" i="13"/>
  <c r="V8" i="12"/>
  <c r="O25" i="13"/>
  <c r="G836" i="14"/>
  <c r="I197" i="1" s="1"/>
  <c r="M837" i="14"/>
  <c r="M836" i="14" s="1"/>
  <c r="Q675" i="14"/>
  <c r="I241" i="14"/>
  <c r="I213" i="14"/>
  <c r="O38" i="21"/>
  <c r="Q123" i="25"/>
  <c r="G8" i="25"/>
  <c r="G156" i="25" s="1"/>
  <c r="V31" i="12"/>
  <c r="K287" i="14"/>
  <c r="Q169" i="15"/>
  <c r="K8" i="17"/>
  <c r="V43" i="21"/>
  <c r="O79" i="26"/>
  <c r="K212" i="15"/>
  <c r="H49" i="1"/>
  <c r="I49" i="1" s="1"/>
  <c r="K8" i="30"/>
  <c r="V8" i="25"/>
  <c r="O8" i="12"/>
  <c r="Q8" i="20"/>
  <c r="H48" i="1"/>
  <c r="I48" i="1" s="1"/>
  <c r="I481" i="14"/>
  <c r="Q171" i="14"/>
  <c r="O8" i="25"/>
  <c r="M438" i="14"/>
  <c r="K43" i="19"/>
  <c r="Q18" i="13"/>
  <c r="Q86" i="16"/>
  <c r="M57" i="16"/>
  <c r="Q8" i="12"/>
  <c r="K25" i="13"/>
  <c r="K18" i="13"/>
  <c r="G506" i="14"/>
  <c r="I187" i="1" s="1"/>
  <c r="G241" i="14"/>
  <c r="I169" i="1" s="1"/>
  <c r="O212" i="15"/>
  <c r="AF51" i="21"/>
  <c r="G53" i="1" s="1"/>
  <c r="M38" i="21"/>
  <c r="O123" i="25"/>
  <c r="Q506" i="14"/>
  <c r="O341" i="14"/>
  <c r="O164" i="15"/>
  <c r="O169" i="15"/>
  <c r="Q89" i="15"/>
  <c r="K8" i="15"/>
  <c r="V86" i="16"/>
  <c r="O138" i="17"/>
  <c r="K124" i="17"/>
  <c r="I52" i="18"/>
  <c r="V8" i="23"/>
  <c r="Q17" i="24"/>
  <c r="G8" i="24"/>
  <c r="O303" i="16"/>
  <c r="H53" i="1"/>
  <c r="I53" i="1" s="1"/>
  <c r="O124" i="17"/>
  <c r="V735" i="14"/>
  <c r="O258" i="14"/>
  <c r="O213" i="14"/>
  <c r="Q8" i="14"/>
  <c r="O86" i="16"/>
  <c r="V57" i="16"/>
  <c r="I76" i="18"/>
  <c r="O54" i="19"/>
  <c r="I43" i="19"/>
  <c r="G8" i="21"/>
  <c r="M9" i="21"/>
  <c r="M8" i="21" s="1"/>
  <c r="O8" i="22"/>
  <c r="Q8" i="23"/>
  <c r="V60" i="24"/>
  <c r="O17" i="24"/>
  <c r="K79" i="26"/>
  <c r="G8" i="17"/>
  <c r="G181" i="14"/>
  <c r="I154" i="1" s="1"/>
  <c r="K8" i="12"/>
  <c r="I532" i="14"/>
  <c r="I212" i="15"/>
  <c r="V79" i="15"/>
  <c r="V17" i="24"/>
  <c r="F40" i="1"/>
  <c r="F39" i="1"/>
  <c r="I106" i="14"/>
  <c r="I138" i="17"/>
  <c r="I120" i="18"/>
  <c r="Q52" i="28"/>
  <c r="F55" i="1"/>
  <c r="F54" i="1"/>
  <c r="I133" i="15"/>
  <c r="K189" i="16"/>
  <c r="V29" i="19"/>
  <c r="G489" i="14"/>
  <c r="I186" i="1" s="1"/>
  <c r="V101" i="18"/>
  <c r="AF36" i="20"/>
  <c r="G52" i="1" s="1"/>
  <c r="H52" i="1" s="1"/>
  <c r="I52" i="1" s="1"/>
  <c r="K106" i="14"/>
  <c r="O99" i="15"/>
  <c r="I130" i="16"/>
  <c r="V24" i="20"/>
  <c r="V171" i="14"/>
  <c r="Q8" i="25"/>
  <c r="K8" i="32"/>
  <c r="M21" i="13"/>
  <c r="M18" i="13" s="1"/>
  <c r="G18" i="13"/>
  <c r="I203" i="1" s="1"/>
  <c r="Q836" i="14"/>
  <c r="V181" i="14"/>
  <c r="Q26" i="31"/>
  <c r="K30" i="18"/>
  <c r="O8" i="26"/>
  <c r="K447" i="14"/>
  <c r="I25" i="13"/>
  <c r="I506" i="14"/>
  <c r="Q341" i="14"/>
  <c r="O24" i="20"/>
  <c r="I17" i="24"/>
  <c r="K15" i="31"/>
  <c r="I15" i="31"/>
  <c r="O52" i="18"/>
  <c r="I8" i="23"/>
  <c r="K8" i="27"/>
  <c r="I8" i="16"/>
  <c r="O76" i="18"/>
  <c r="Q20" i="19"/>
  <c r="I8" i="27"/>
  <c r="AF60" i="12"/>
  <c r="O31" i="12"/>
  <c r="V532" i="14"/>
  <c r="Q379" i="14"/>
  <c r="V8" i="14"/>
  <c r="Q735" i="14"/>
  <c r="O8" i="14"/>
  <c r="Q57" i="16"/>
  <c r="V836" i="14"/>
  <c r="I767" i="14"/>
  <c r="I735" i="14"/>
  <c r="O735" i="14"/>
  <c r="K532" i="14"/>
  <c r="Q8" i="16"/>
  <c r="M121" i="18"/>
  <c r="M120" i="18" s="1"/>
  <c r="G120" i="18"/>
  <c r="I146" i="1" s="1"/>
  <c r="Q101" i="18"/>
  <c r="K8" i="18"/>
  <c r="M45" i="21"/>
  <c r="M43" i="21" s="1"/>
  <c r="AF36" i="22"/>
  <c r="G79" i="26"/>
  <c r="I164" i="1" s="1"/>
  <c r="F41" i="1"/>
  <c r="F73" i="1"/>
  <c r="V379" i="14"/>
  <c r="K341" i="14"/>
  <c r="G287" i="14"/>
  <c r="I176" i="1" s="1"/>
  <c r="I124" i="17"/>
  <c r="G88" i="17"/>
  <c r="I123" i="1" s="1"/>
  <c r="K101" i="18"/>
  <c r="Q8" i="29"/>
  <c r="V8" i="13"/>
  <c r="Q447" i="14"/>
  <c r="V287" i="14"/>
  <c r="Q241" i="14"/>
  <c r="Q203" i="14"/>
  <c r="K79" i="15"/>
  <c r="G303" i="16"/>
  <c r="I207" i="1" s="1"/>
  <c r="V199" i="16"/>
  <c r="K130" i="16"/>
  <c r="Q115" i="16"/>
  <c r="V159" i="17"/>
  <c r="K60" i="24"/>
  <c r="Q112" i="27"/>
  <c r="I20" i="29"/>
  <c r="K31" i="12"/>
  <c r="G25" i="13"/>
  <c r="I205" i="1" s="1"/>
  <c r="I379" i="14"/>
  <c r="G341" i="14"/>
  <c r="I177" i="1" s="1"/>
  <c r="Q271" i="14"/>
  <c r="V258" i="14"/>
  <c r="O241" i="14"/>
  <c r="O203" i="14"/>
  <c r="I89" i="15"/>
  <c r="Q8" i="15"/>
  <c r="Q199" i="16"/>
  <c r="V189" i="16"/>
  <c r="O115" i="16"/>
  <c r="O57" i="16"/>
  <c r="V138" i="17"/>
  <c r="V88" i="17"/>
  <c r="V8" i="18"/>
  <c r="V54" i="19"/>
  <c r="G8" i="22"/>
  <c r="I60" i="24"/>
  <c r="V8" i="26"/>
  <c r="Q92" i="27"/>
  <c r="G8" i="31"/>
  <c r="I258" i="14"/>
  <c r="V203" i="14"/>
  <c r="Q181" i="14"/>
  <c r="V212" i="15"/>
  <c r="I169" i="15"/>
  <c r="O79" i="15"/>
  <c r="I303" i="16"/>
  <c r="G8" i="19"/>
  <c r="K8" i="22"/>
  <c r="O60" i="24"/>
  <c r="I79" i="26"/>
  <c r="V112" i="27"/>
  <c r="K20" i="29"/>
  <c r="K26" i="31"/>
  <c r="M25" i="13"/>
  <c r="I18" i="13"/>
  <c r="V271" i="14"/>
  <c r="AF268" i="17"/>
  <c r="G49" i="1" s="1"/>
  <c r="K8" i="23"/>
  <c r="K8" i="25"/>
  <c r="G52" i="28"/>
  <c r="O8" i="13"/>
  <c r="I836" i="14"/>
  <c r="I341" i="14"/>
  <c r="O287" i="14"/>
  <c r="K203" i="14"/>
  <c r="O8" i="15"/>
  <c r="V154" i="17"/>
  <c r="Q124" i="17"/>
  <c r="V30" i="18"/>
  <c r="Q24" i="20"/>
  <c r="G8" i="23"/>
  <c r="AF70" i="24"/>
  <c r="Q8" i="26"/>
  <c r="Q8" i="32"/>
  <c r="K8" i="26"/>
  <c r="I271" i="14"/>
  <c r="G99" i="15"/>
  <c r="I135" i="1" s="1"/>
  <c r="K54" i="19"/>
  <c r="Q15" i="28"/>
  <c r="V767" i="14"/>
  <c r="V489" i="14"/>
  <c r="G271" i="14"/>
  <c r="I171" i="1" s="1"/>
  <c r="Q106" i="14"/>
  <c r="G164" i="15"/>
  <c r="I147" i="1" s="1"/>
  <c r="G8" i="15"/>
  <c r="O159" i="17"/>
  <c r="K154" i="17"/>
  <c r="G76" i="18"/>
  <c r="I142" i="1" s="1"/>
  <c r="G8" i="18"/>
  <c r="M9" i="18"/>
  <c r="M8" i="18" s="1"/>
  <c r="I25" i="21"/>
  <c r="G8" i="26"/>
  <c r="G133" i="26" s="1"/>
  <c r="K145" i="27"/>
  <c r="O55" i="28"/>
  <c r="Q11" i="28"/>
  <c r="I675" i="14"/>
  <c r="K258" i="14"/>
  <c r="G438" i="14"/>
  <c r="I179" i="1" s="1"/>
  <c r="V675" i="14"/>
  <c r="Q532" i="14"/>
  <c r="Q489" i="14"/>
  <c r="V447" i="14"/>
  <c r="O181" i="14"/>
  <c r="O106" i="14"/>
  <c r="G8" i="14"/>
  <c r="Q133" i="15"/>
  <c r="K89" i="15"/>
  <c r="O8" i="16"/>
  <c r="K159" i="17"/>
  <c r="O120" i="18"/>
  <c r="I101" i="18"/>
  <c r="V76" i="18"/>
  <c r="G54" i="19"/>
  <c r="I140" i="1" s="1"/>
  <c r="O82" i="29"/>
  <c r="Q37" i="29"/>
  <c r="G20" i="29"/>
  <c r="I183" i="1" s="1"/>
  <c r="I8" i="30"/>
  <c r="G15" i="31"/>
  <c r="I182" i="1" s="1"/>
  <c r="G212" i="15"/>
  <c r="I206" i="1" s="1"/>
  <c r="I8" i="15"/>
  <c r="O101" i="18"/>
  <c r="K52" i="18"/>
  <c r="V8" i="21"/>
  <c r="F70" i="1"/>
  <c r="F69" i="1"/>
  <c r="I8" i="12"/>
  <c r="V506" i="14"/>
  <c r="V25" i="13"/>
  <c r="Q793" i="14"/>
  <c r="O793" i="14"/>
  <c r="O489" i="14"/>
  <c r="O379" i="14"/>
  <c r="Q287" i="14"/>
  <c r="V241" i="14"/>
  <c r="V169" i="15"/>
  <c r="O133" i="15"/>
  <c r="V130" i="16"/>
  <c r="G154" i="17"/>
  <c r="I139" i="1" s="1"/>
  <c r="Q88" i="17"/>
  <c r="M101" i="18"/>
  <c r="V109" i="25"/>
  <c r="K15" i="28"/>
  <c r="O37" i="29"/>
  <c r="V51" i="29"/>
  <c r="Q31" i="12"/>
  <c r="G793" i="14"/>
  <c r="I194" i="1" s="1"/>
  <c r="I438" i="14"/>
  <c r="V106" i="14"/>
  <c r="K55" i="28"/>
  <c r="K767" i="14"/>
  <c r="O675" i="14"/>
  <c r="K8" i="14"/>
  <c r="K133" i="15"/>
  <c r="Q130" i="16"/>
  <c r="I159" i="17"/>
  <c r="K88" i="17"/>
  <c r="AF126" i="18"/>
  <c r="G50" i="1" s="1"/>
  <c r="H50" i="1" s="1"/>
  <c r="I50" i="1" s="1"/>
  <c r="Q30" i="18"/>
  <c r="Q54" i="19"/>
  <c r="G29" i="19"/>
  <c r="I131" i="1" s="1"/>
  <c r="Q25" i="21"/>
  <c r="K8" i="21"/>
  <c r="V8" i="22"/>
  <c r="G119" i="25"/>
  <c r="I166" i="1" s="1"/>
  <c r="Q109" i="25"/>
  <c r="I92" i="25"/>
  <c r="I15" i="28"/>
  <c r="Q56" i="30"/>
  <c r="K17" i="24"/>
  <c r="Q8" i="24"/>
  <c r="V92" i="25"/>
  <c r="V50" i="25"/>
  <c r="I145" i="27"/>
  <c r="O92" i="27"/>
  <c r="AF159" i="27"/>
  <c r="Q51" i="29"/>
  <c r="O8" i="29"/>
  <c r="O8" i="32"/>
  <c r="G532" i="14"/>
  <c r="I188" i="1" s="1"/>
  <c r="K481" i="14"/>
  <c r="O438" i="14"/>
  <c r="I171" i="14"/>
  <c r="I164" i="15"/>
  <c r="K8" i="16"/>
  <c r="Q159" i="17"/>
  <c r="V8" i="17"/>
  <c r="O8" i="18"/>
  <c r="V43" i="19"/>
  <c r="I20" i="19"/>
  <c r="V8" i="19"/>
  <c r="K24" i="20"/>
  <c r="K8" i="20"/>
  <c r="I43" i="21"/>
  <c r="I38" i="21"/>
  <c r="Q92" i="25"/>
  <c r="Q79" i="26"/>
  <c r="K92" i="27"/>
  <c r="V8" i="27"/>
  <c r="M53" i="28"/>
  <c r="O15" i="28"/>
  <c r="M9" i="28"/>
  <c r="M8" i="28" s="1"/>
  <c r="O51" i="29"/>
  <c r="V8" i="30"/>
  <c r="I181" i="14"/>
  <c r="I8" i="14"/>
  <c r="I99" i="15"/>
  <c r="V303" i="16"/>
  <c r="K115" i="16"/>
  <c r="K86" i="16"/>
  <c r="I24" i="20"/>
  <c r="I8" i="20"/>
  <c r="G25" i="21"/>
  <c r="I125" i="1" s="1"/>
  <c r="G17" i="24"/>
  <c r="I152" i="1" s="1"/>
  <c r="G123" i="25"/>
  <c r="I168" i="1" s="1"/>
  <c r="O92" i="25"/>
  <c r="I92" i="27"/>
  <c r="K52" i="28"/>
  <c r="I37" i="29"/>
  <c r="Q8" i="30"/>
  <c r="K379" i="14"/>
  <c r="I287" i="14"/>
  <c r="Q258" i="14"/>
  <c r="G106" i="14"/>
  <c r="Q212" i="15"/>
  <c r="G169" i="15"/>
  <c r="I148" i="1" s="1"/>
  <c r="Q303" i="16"/>
  <c r="I86" i="16"/>
  <c r="I88" i="17"/>
  <c r="Q8" i="17"/>
  <c r="Q43" i="19"/>
  <c r="O43" i="19"/>
  <c r="I29" i="19"/>
  <c r="V20" i="19"/>
  <c r="O8" i="19"/>
  <c r="G8" i="20"/>
  <c r="V38" i="21"/>
  <c r="V25" i="21"/>
  <c r="I8" i="26"/>
  <c r="O112" i="27"/>
  <c r="O8" i="27"/>
  <c r="V55" i="28"/>
  <c r="I52" i="28"/>
  <c r="K51" i="29"/>
  <c r="V20" i="29"/>
  <c r="I8" i="29"/>
  <c r="O8" i="30"/>
  <c r="V26" i="31"/>
  <c r="I8" i="32"/>
  <c r="O532" i="14"/>
  <c r="I447" i="14"/>
  <c r="G447" i="14"/>
  <c r="I180" i="1" s="1"/>
  <c r="V341" i="14"/>
  <c r="V133" i="15"/>
  <c r="O199" i="16"/>
  <c r="Q189" i="16"/>
  <c r="V115" i="16"/>
  <c r="G86" i="16"/>
  <c r="I175" i="1" s="1"/>
  <c r="V8" i="16"/>
  <c r="Q52" i="18"/>
  <c r="I8" i="18"/>
  <c r="K8" i="19"/>
  <c r="G24" i="20"/>
  <c r="I124" i="1" s="1"/>
  <c r="Q38" i="21"/>
  <c r="Q8" i="22"/>
  <c r="I8" i="24"/>
  <c r="K92" i="25"/>
  <c r="Q55" i="28"/>
  <c r="G15" i="28"/>
  <c r="I201" i="1" s="1"/>
  <c r="I18" i="1" s="1"/>
  <c r="V37" i="29"/>
  <c r="G8" i="29"/>
  <c r="G39" i="32"/>
  <c r="K99" i="15"/>
  <c r="V8" i="15"/>
  <c r="I189" i="16"/>
  <c r="G124" i="17"/>
  <c r="I129" i="1" s="1"/>
  <c r="O88" i="17"/>
  <c r="I8" i="17"/>
  <c r="Q76" i="18"/>
  <c r="Q8" i="18"/>
  <c r="G43" i="19"/>
  <c r="I136" i="1" s="1"/>
  <c r="O29" i="19"/>
  <c r="K38" i="21"/>
  <c r="I8" i="22"/>
  <c r="O8" i="23"/>
  <c r="O66" i="25"/>
  <c r="Q50" i="25"/>
  <c r="V79" i="26"/>
  <c r="G145" i="27"/>
  <c r="I165" i="1" s="1"/>
  <c r="O11" i="28"/>
  <c r="K82" i="29"/>
  <c r="K37" i="29"/>
  <c r="G8" i="30"/>
  <c r="G79" i="30" s="1"/>
  <c r="I26" i="31"/>
  <c r="V8" i="31"/>
  <c r="F59" i="1"/>
  <c r="I112" i="27"/>
  <c r="I82" i="29"/>
  <c r="Q20" i="29"/>
  <c r="V32" i="31"/>
  <c r="M26" i="31"/>
  <c r="V15" i="31"/>
  <c r="Q8" i="31"/>
  <c r="I115" i="16"/>
  <c r="K57" i="16"/>
  <c r="Q138" i="17"/>
  <c r="V124" i="17"/>
  <c r="K76" i="18"/>
  <c r="V52" i="18"/>
  <c r="O30" i="18"/>
  <c r="G38" i="21"/>
  <c r="I133" i="1" s="1"/>
  <c r="Q8" i="21"/>
  <c r="Q60" i="24"/>
  <c r="I66" i="25"/>
  <c r="K50" i="25"/>
  <c r="I8" i="25"/>
  <c r="Q8" i="27"/>
  <c r="G82" i="29"/>
  <c r="O20" i="29"/>
  <c r="K8" i="29"/>
  <c r="G50" i="30"/>
  <c r="Q32" i="31"/>
  <c r="Q15" i="31"/>
  <c r="O8" i="31"/>
  <c r="O32" i="31"/>
  <c r="O15" i="31"/>
  <c r="K8" i="31"/>
  <c r="V11" i="28"/>
  <c r="V56" i="30"/>
  <c r="K32" i="31"/>
  <c r="O26" i="31"/>
  <c r="V8" i="32"/>
  <c r="M8" i="32"/>
  <c r="AF42" i="32"/>
  <c r="G8" i="32"/>
  <c r="M33" i="31"/>
  <c r="M32" i="31" s="1"/>
  <c r="M9" i="31"/>
  <c r="M8" i="31" s="1"/>
  <c r="AF48" i="31"/>
  <c r="G26" i="31"/>
  <c r="M25" i="31"/>
  <c r="M15" i="31" s="1"/>
  <c r="M56" i="30"/>
  <c r="G56" i="30"/>
  <c r="I167" i="1" s="1"/>
  <c r="AF79" i="30"/>
  <c r="M43" i="30"/>
  <c r="M8" i="30" s="1"/>
  <c r="M82" i="29"/>
  <c r="M37" i="29"/>
  <c r="M8" i="29"/>
  <c r="G37" i="29"/>
  <c r="AF90" i="29"/>
  <c r="M22" i="29"/>
  <c r="M20" i="29" s="1"/>
  <c r="M72" i="29"/>
  <c r="M51" i="29" s="1"/>
  <c r="M11" i="28"/>
  <c r="M55" i="28"/>
  <c r="M52" i="28"/>
  <c r="M22" i="28"/>
  <c r="M15" i="28" s="1"/>
  <c r="AF65" i="28"/>
  <c r="G11" i="28"/>
  <c r="I130" i="1" s="1"/>
  <c r="M112" i="27"/>
  <c r="G112" i="27"/>
  <c r="M99" i="27"/>
  <c r="M92" i="27" s="1"/>
  <c r="M15" i="27"/>
  <c r="M8" i="27" s="1"/>
  <c r="G8" i="27"/>
  <c r="M79" i="26"/>
  <c r="M9" i="26"/>
  <c r="M8" i="26" s="1"/>
  <c r="G125" i="26"/>
  <c r="G72" i="26"/>
  <c r="AF133" i="26"/>
  <c r="M66" i="25"/>
  <c r="M92" i="25"/>
  <c r="M8" i="25"/>
  <c r="M109" i="25"/>
  <c r="M51" i="25"/>
  <c r="M50" i="25" s="1"/>
  <c r="G109" i="25"/>
  <c r="I160" i="1" s="1"/>
  <c r="AF156" i="25"/>
  <c r="G66" i="25"/>
  <c r="I158" i="1" s="1"/>
  <c r="M17" i="24"/>
  <c r="G60" i="24"/>
  <c r="I195" i="1" s="1"/>
  <c r="M61" i="24"/>
  <c r="M60" i="24" s="1"/>
  <c r="M12" i="24"/>
  <c r="M8" i="24" s="1"/>
  <c r="M8" i="23"/>
  <c r="AF63" i="23"/>
  <c r="G56" i="1" s="1"/>
  <c r="H56" i="1" s="1"/>
  <c r="I56" i="1" s="1"/>
  <c r="M9" i="22"/>
  <c r="M8" i="22" s="1"/>
  <c r="M25" i="21"/>
  <c r="M24" i="20"/>
  <c r="M8" i="20"/>
  <c r="M43" i="19"/>
  <c r="M8" i="19"/>
  <c r="AF60" i="19"/>
  <c r="G51" i="1" s="1"/>
  <c r="H51" i="1" s="1"/>
  <c r="I51" i="1" s="1"/>
  <c r="M41" i="19"/>
  <c r="M29" i="19" s="1"/>
  <c r="M22" i="19"/>
  <c r="M20" i="19" s="1"/>
  <c r="M30" i="18"/>
  <c r="M52" i="18"/>
  <c r="G30" i="18"/>
  <c r="I128" i="1" s="1"/>
  <c r="G101" i="18"/>
  <c r="I144" i="1" s="1"/>
  <c r="G52" i="18"/>
  <c r="I138" i="1" s="1"/>
  <c r="M79" i="18"/>
  <c r="M76" i="18" s="1"/>
  <c r="M159" i="17"/>
  <c r="M138" i="17"/>
  <c r="G159" i="17"/>
  <c r="I143" i="1" s="1"/>
  <c r="M130" i="17"/>
  <c r="M41" i="17"/>
  <c r="M8" i="17" s="1"/>
  <c r="M127" i="17"/>
  <c r="M124" i="17" s="1"/>
  <c r="M97" i="17"/>
  <c r="M88" i="17" s="1"/>
  <c r="G138" i="17"/>
  <c r="I134" i="1" s="1"/>
  <c r="M130" i="16"/>
  <c r="M86" i="16"/>
  <c r="M199" i="16"/>
  <c r="M115" i="16"/>
  <c r="M303" i="16"/>
  <c r="M8" i="16"/>
  <c r="M189" i="16"/>
  <c r="G130" i="16"/>
  <c r="I199" i="1" s="1"/>
  <c r="G115" i="16"/>
  <c r="I198" i="1" s="1"/>
  <c r="G199" i="16"/>
  <c r="I204" i="1" s="1"/>
  <c r="G8" i="16"/>
  <c r="G57" i="16"/>
  <c r="I174" i="1" s="1"/>
  <c r="M133" i="15"/>
  <c r="M169" i="15"/>
  <c r="M79" i="15"/>
  <c r="M164" i="15"/>
  <c r="M8" i="15"/>
  <c r="M212" i="15"/>
  <c r="G133" i="15"/>
  <c r="I141" i="1" s="1"/>
  <c r="M93" i="15"/>
  <c r="M89" i="15" s="1"/>
  <c r="AF232" i="15"/>
  <c r="G47" i="1" s="1"/>
  <c r="H47" i="1" s="1"/>
  <c r="I47" i="1" s="1"/>
  <c r="M113" i="15"/>
  <c r="M99" i="15" s="1"/>
  <c r="G79" i="15"/>
  <c r="I127" i="1" s="1"/>
  <c r="M675" i="14"/>
  <c r="M481" i="14"/>
  <c r="M379" i="14"/>
  <c r="M341" i="14"/>
  <c r="M287" i="14"/>
  <c r="M241" i="14"/>
  <c r="M203" i="14"/>
  <c r="M171" i="14"/>
  <c r="M271" i="14"/>
  <c r="M258" i="14"/>
  <c r="M735" i="14"/>
  <c r="G814" i="14"/>
  <c r="I196" i="1" s="1"/>
  <c r="M217" i="14"/>
  <c r="M213" i="14" s="1"/>
  <c r="M187" i="14"/>
  <c r="M181" i="14" s="1"/>
  <c r="M155" i="14"/>
  <c r="M106" i="14" s="1"/>
  <c r="M54" i="14"/>
  <c r="M8" i="14" s="1"/>
  <c r="G735" i="14"/>
  <c r="I192" i="1" s="1"/>
  <c r="M510" i="14"/>
  <c r="M506" i="14" s="1"/>
  <c r="G481" i="14"/>
  <c r="I185" i="1" s="1"/>
  <c r="M453" i="14"/>
  <c r="M447" i="14" s="1"/>
  <c r="M246" i="14"/>
  <c r="M555" i="14"/>
  <c r="M532" i="14" s="1"/>
  <c r="M307" i="14"/>
  <c r="G203" i="14"/>
  <c r="I156" i="1" s="1"/>
  <c r="G258" i="14"/>
  <c r="I170" i="1" s="1"/>
  <c r="G675" i="14"/>
  <c r="I191" i="1" s="1"/>
  <c r="G284" i="14"/>
  <c r="I172" i="1" s="1"/>
  <c r="G767" i="14"/>
  <c r="I193" i="1" s="1"/>
  <c r="G379" i="14"/>
  <c r="I178" i="1" s="1"/>
  <c r="G237" i="14"/>
  <c r="I163" i="1" s="1"/>
  <c r="G171" i="14"/>
  <c r="I153" i="1" s="1"/>
  <c r="M799" i="14"/>
  <c r="M793" i="14" s="1"/>
  <c r="M8" i="13"/>
  <c r="M8" i="12"/>
  <c r="M31" i="12"/>
  <c r="G31" i="12"/>
  <c r="I209" i="1" s="1"/>
  <c r="I20" i="1" s="1"/>
  <c r="G55" i="1" l="1"/>
  <c r="G54" i="1"/>
  <c r="H54" i="1" s="1"/>
  <c r="I54" i="1" s="1"/>
  <c r="I149" i="1"/>
  <c r="G32" i="13"/>
  <c r="I190" i="1"/>
  <c r="G63" i="23"/>
  <c r="G42" i="32"/>
  <c r="I150" i="1"/>
  <c r="H55" i="1"/>
  <c r="I55" i="1" s="1"/>
  <c r="G60" i="1"/>
  <c r="H60" i="1" s="1"/>
  <c r="I60" i="1" s="1"/>
  <c r="G59" i="1"/>
  <c r="H59" i="1" s="1"/>
  <c r="I59" i="1" s="1"/>
  <c r="I120" i="1"/>
  <c r="G126" i="18"/>
  <c r="F75" i="1"/>
  <c r="H39" i="1"/>
  <c r="G72" i="1"/>
  <c r="H72" i="1" s="1"/>
  <c r="I72" i="1" s="1"/>
  <c r="G71" i="1"/>
  <c r="H71" i="1" s="1"/>
  <c r="I71" i="1" s="1"/>
  <c r="I119" i="1"/>
  <c r="G51" i="21"/>
  <c r="G46" i="1"/>
  <c r="H46" i="1" s="1"/>
  <c r="I46" i="1" s="1"/>
  <c r="G45" i="1"/>
  <c r="H45" i="1" s="1"/>
  <c r="I45" i="1" s="1"/>
  <c r="I184" i="1"/>
  <c r="I151" i="1"/>
  <c r="G62" i="1"/>
  <c r="H62" i="1" s="1"/>
  <c r="I62" i="1" s="1"/>
  <c r="G61" i="1"/>
  <c r="H61" i="1" s="1"/>
  <c r="I61" i="1" s="1"/>
  <c r="I208" i="1"/>
  <c r="G60" i="12"/>
  <c r="I121" i="1"/>
  <c r="G60" i="19"/>
  <c r="I173" i="1"/>
  <c r="G314" i="16"/>
  <c r="G66" i="1"/>
  <c r="H66" i="1" s="1"/>
  <c r="I66" i="1" s="1"/>
  <c r="G65" i="1"/>
  <c r="H65" i="1" s="1"/>
  <c r="I65" i="1" s="1"/>
  <c r="I181" i="1"/>
  <c r="I17" i="1" s="1"/>
  <c r="G90" i="29"/>
  <c r="G73" i="1"/>
  <c r="H73" i="1" s="1"/>
  <c r="I73" i="1" s="1"/>
  <c r="G74" i="1"/>
  <c r="H74" i="1" s="1"/>
  <c r="I74" i="1" s="1"/>
  <c r="G851" i="14"/>
  <c r="G65" i="28"/>
  <c r="I19" i="1"/>
  <c r="G48" i="31"/>
  <c r="G70" i="24"/>
  <c r="G57" i="1"/>
  <c r="H57" i="1" s="1"/>
  <c r="I57" i="1" s="1"/>
  <c r="G58" i="1"/>
  <c r="H58" i="1" s="1"/>
  <c r="I58" i="1" s="1"/>
  <c r="G39" i="1"/>
  <c r="G75" i="1" s="1"/>
  <c r="G25" i="1" s="1"/>
  <c r="A25" i="1" s="1"/>
  <c r="G40" i="1"/>
  <c r="G41" i="1"/>
  <c r="H41" i="1" s="1"/>
  <c r="I41" i="1" s="1"/>
  <c r="H40" i="1"/>
  <c r="I40" i="1" s="1"/>
  <c r="G268" i="17"/>
  <c r="I117" i="1"/>
  <c r="G70" i="1"/>
  <c r="H70" i="1" s="1"/>
  <c r="I70" i="1" s="1"/>
  <c r="G69" i="1"/>
  <c r="H69" i="1" s="1"/>
  <c r="I69" i="1" s="1"/>
  <c r="I122" i="1"/>
  <c r="G232" i="15"/>
  <c r="G67" i="1"/>
  <c r="H67" i="1" s="1"/>
  <c r="I67" i="1" s="1"/>
  <c r="G68" i="1"/>
  <c r="H68" i="1" s="1"/>
  <c r="I68" i="1" s="1"/>
  <c r="G159" i="27"/>
  <c r="G36" i="20"/>
  <c r="I118" i="1"/>
  <c r="G64" i="1"/>
  <c r="H64" i="1" s="1"/>
  <c r="I64" i="1" s="1"/>
  <c r="G63" i="1"/>
  <c r="H63" i="1" s="1"/>
  <c r="I63" i="1" s="1"/>
  <c r="I189" i="1"/>
  <c r="G36" i="22"/>
  <c r="I210" i="1" l="1"/>
  <c r="I16" i="1"/>
  <c r="I21" i="1" s="1"/>
  <c r="G26" i="1"/>
  <c r="A26" i="1"/>
  <c r="I39" i="1"/>
  <c r="I75" i="1" s="1"/>
  <c r="H75" i="1"/>
  <c r="G23" i="1"/>
  <c r="A23" i="1" s="1"/>
  <c r="G28" i="1"/>
  <c r="G24" i="1" l="1"/>
  <c r="A27" i="1" s="1"/>
  <c r="A24" i="1"/>
  <c r="J54" i="1"/>
  <c r="J55" i="1"/>
  <c r="J49" i="1"/>
  <c r="J59" i="1"/>
  <c r="J50" i="1"/>
  <c r="J60" i="1"/>
  <c r="J46" i="1"/>
  <c r="J63" i="1"/>
  <c r="J74" i="1"/>
  <c r="J68" i="1"/>
  <c r="J48" i="1"/>
  <c r="J47" i="1"/>
  <c r="J52" i="1"/>
  <c r="J43" i="1"/>
  <c r="J57" i="1"/>
  <c r="J73" i="1"/>
  <c r="J72" i="1"/>
  <c r="J69" i="1"/>
  <c r="J40" i="1"/>
  <c r="J61" i="1"/>
  <c r="J53" i="1"/>
  <c r="J45" i="1"/>
  <c r="J39" i="1"/>
  <c r="J75" i="1" s="1"/>
  <c r="J71" i="1"/>
  <c r="J41" i="1"/>
  <c r="J67" i="1"/>
  <c r="J66" i="1"/>
  <c r="J64" i="1"/>
  <c r="J56" i="1"/>
  <c r="J62" i="1"/>
  <c r="J51" i="1"/>
  <c r="J65" i="1"/>
  <c r="J70" i="1"/>
  <c r="J58" i="1"/>
  <c r="J44" i="1"/>
  <c r="J207" i="1"/>
  <c r="J157" i="1"/>
  <c r="J191" i="1"/>
  <c r="J205" i="1"/>
  <c r="J194" i="1"/>
  <c r="J153" i="1"/>
  <c r="J170" i="1"/>
  <c r="J128" i="1"/>
  <c r="J165" i="1"/>
  <c r="J171" i="1"/>
  <c r="J199" i="1"/>
  <c r="J161" i="1"/>
  <c r="J198" i="1"/>
  <c r="J177" i="1"/>
  <c r="J131" i="1"/>
  <c r="J202" i="1"/>
  <c r="J172" i="1"/>
  <c r="J186" i="1"/>
  <c r="J184" i="1"/>
  <c r="J159" i="1"/>
  <c r="J166" i="1"/>
  <c r="J158" i="1"/>
  <c r="J130" i="1"/>
  <c r="J148" i="1"/>
  <c r="J139" i="1"/>
  <c r="J182" i="1"/>
  <c r="J127" i="1"/>
  <c r="J180" i="1"/>
  <c r="J126" i="1"/>
  <c r="J138" i="1"/>
  <c r="J204" i="1"/>
  <c r="J160" i="1"/>
  <c r="J187" i="1"/>
  <c r="J189" i="1"/>
  <c r="J193" i="1"/>
  <c r="J132" i="1"/>
  <c r="J176" i="1"/>
  <c r="J168" i="1"/>
  <c r="J203" i="1"/>
  <c r="J174" i="1"/>
  <c r="J120" i="1"/>
  <c r="J119" i="1"/>
  <c r="J162" i="1"/>
  <c r="J124" i="1"/>
  <c r="J152" i="1"/>
  <c r="J155" i="1"/>
  <c r="J121" i="1"/>
  <c r="J183" i="1"/>
  <c r="J134" i="1"/>
  <c r="J149" i="1"/>
  <c r="J178" i="1"/>
  <c r="J175" i="1"/>
  <c r="J156" i="1"/>
  <c r="J185" i="1"/>
  <c r="J135" i="1"/>
  <c r="J146" i="1"/>
  <c r="J197" i="1"/>
  <c r="J192" i="1"/>
  <c r="J208" i="1"/>
  <c r="J143" i="1"/>
  <c r="J154" i="1"/>
  <c r="J200" i="1"/>
  <c r="J173" i="1"/>
  <c r="J195" i="1"/>
  <c r="J190" i="1"/>
  <c r="J167" i="1"/>
  <c r="J164" i="1"/>
  <c r="J136" i="1"/>
  <c r="J201" i="1"/>
  <c r="J118" i="1"/>
  <c r="J144" i="1"/>
  <c r="J206" i="1"/>
  <c r="J137" i="1"/>
  <c r="J133" i="1"/>
  <c r="J188" i="1"/>
  <c r="J151" i="1"/>
  <c r="J141" i="1"/>
  <c r="J150" i="1"/>
  <c r="J163" i="1"/>
  <c r="J117" i="1"/>
  <c r="J123" i="1"/>
  <c r="J196" i="1"/>
  <c r="J142" i="1"/>
  <c r="J125" i="1"/>
  <c r="J140" i="1"/>
  <c r="J122" i="1"/>
  <c r="J129" i="1"/>
  <c r="J209" i="1"/>
  <c r="J169" i="1"/>
  <c r="J145" i="1"/>
  <c r="J179" i="1"/>
  <c r="J181" i="1"/>
  <c r="J147" i="1"/>
  <c r="J210" i="1" l="1"/>
  <c r="G29" i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22109073-0F8D-46EC-BD2D-75D47626D0E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283211F-8340-4016-9BC7-CB8AA2AEC85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FC9C30F0-C2C4-46DB-9F8D-2D4BAA342B1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20B33E0-41C9-4FB0-9399-641598E4151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08032307-8CD9-4317-AA8D-D3AA17924BF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AB477EA-777E-41BC-9A2C-AA7190D4A34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67B4EAA9-53B7-40BE-9CBB-2642E3D8D5F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507074D-FE8F-4A4C-BFC3-9000ED00756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CEA1D255-6834-48CD-B92B-2D313937DCF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ACE0C25-3113-4C07-80B2-227D217F9C3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3EA452A8-1154-4069-AD47-011DE5B2B01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993F4E9-CF16-41E6-89D6-BB0751D79A7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B1858074-398C-44BC-B776-53B6FF4488F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6C0BEEB-4ABF-4D5E-8BA9-A81EA687BD8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17BC3216-1B89-4F06-A956-F7E90D564A4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48C97AC-23BE-4D4D-81D4-1697EDC59A6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6226BFFF-FDA5-43C2-A811-5950465E938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843F96D-CA56-48CA-8391-3FC46A0F17B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AB33ED73-D0C1-4C5C-BBBC-F10D60239CD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E926E55-3145-46A0-B6A1-93C41085902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0B047CB7-F0D4-43D1-8814-F778DE6E15D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C48DD94-2284-41CF-85FA-642FF8815CF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8155BE39-687F-4F08-8B37-AC468462B8E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1476CBA-8D67-4FF5-964C-557646DDCCB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194D463F-1CB4-4581-B0F7-4CD1AEBFE4F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739AE65-1C41-46DE-8EDB-E0C221D2B44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46CD93C6-5974-43D2-A9EE-819A8739DA2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B10C864-8565-4BA5-B9CE-CBBB5E375C2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6982EFAC-FF5B-42C8-9418-E819FC9B41A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69B1A04-40BA-4678-9619-FA2768B6327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025006DF-7D05-4154-9064-299EF492B63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727F370-C1EB-48A0-94FF-B419D7B7CDD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4529BB8B-0F3F-40AB-BB9C-5004A3BD5D6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1A3F732-4129-4B86-AE72-DD36AB98987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1CA86519-96B0-45AA-A878-D97BD7D4757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CBA74C6-C814-4BAE-BF36-E95BEC7810C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B9410AC3-A426-4945-97DB-C322A2F7373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BDB8352-6753-4D98-8783-00C5498F99F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F8F4DA0C-0C18-475B-A1EF-9EECB5FF03A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3A15546-A3F0-48E6-A634-E8E9568DF80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FB4D0029-2BCD-4D8F-8355-28C8A833AA5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19EF696-B1B4-4AB6-B296-C45A799C34F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<sst xmlns="http://schemas.openxmlformats.org/spreadsheetml/2006/main" count="16094" uniqueCount="3242">
  <si>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</si>
  <si>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</si>
  <si>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</si>
  <si>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</si>
  <si>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</si>
  <si>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</si>
  <si>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</si>
  <si>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</si>
  <si>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</si>
  <si>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</si>
  <si>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</si>
  <si>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</si>
  <si>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</si>
  <si>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</si>
  <si>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</si>
  <si>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</si>
  <si>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</si>
  <si>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</si>
  <si>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</si>
  <si>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</si>
  <si>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</si>
  <si>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</si>
  <si>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</si>
  <si>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</si>
  <si>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</si>
  <si>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</si>
  <si>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</si>
  <si>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</si>
  <si>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</si>
  <si>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</si>
  <si>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</si>
  <si>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</si>
  <si>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</si>
  <si>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</si>
  <si>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</si>
  <si>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</si>
  <si>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</si>
  <si>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</si>
  <si>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</si>
  <si>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</si>
  <si>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</si>
  <si>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</si>
  <si>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</si>
  <si>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Z0382024</t>
  </si>
  <si>
    <t>FN Brno - dětská skupina</t>
  </si>
  <si>
    <t>Fakultní nemocnice Brno</t>
  </si>
  <si>
    <t>Jihlavská 340/20</t>
  </si>
  <si>
    <t>Brno - Bohunice</t>
  </si>
  <si>
    <t>62500</t>
  </si>
  <si>
    <t>65269705</t>
  </si>
  <si>
    <t>CZ65269705</t>
  </si>
  <si>
    <t>Stavba</t>
  </si>
  <si>
    <t>Ostatní a vedlejší náklady</t>
  </si>
  <si>
    <t>OVN</t>
  </si>
  <si>
    <t xml:space="preserve">Ostatní a vedlejší náklady </t>
  </si>
  <si>
    <t>Stavební objekt</t>
  </si>
  <si>
    <t>SO 00</t>
  </si>
  <si>
    <t>Příprava území</t>
  </si>
  <si>
    <t>1</t>
  </si>
  <si>
    <t>SO 01</t>
  </si>
  <si>
    <t>Novostavba dětské skupiny</t>
  </si>
  <si>
    <t>D.1.1</t>
  </si>
  <si>
    <t>Architektonicko-stavební řešení</t>
  </si>
  <si>
    <t>D.1.4.a</t>
  </si>
  <si>
    <t>Vytápění</t>
  </si>
  <si>
    <t>D.1.4.c</t>
  </si>
  <si>
    <t>Vzduchotechnika</t>
  </si>
  <si>
    <t>D.1.4.e</t>
  </si>
  <si>
    <t>Zdravotechnika</t>
  </si>
  <si>
    <t>D.1.4.g</t>
  </si>
  <si>
    <t>Silnoproud</t>
  </si>
  <si>
    <t>D.1.4.h</t>
  </si>
  <si>
    <t>Slaboproud</t>
  </si>
  <si>
    <t>D.1.4.h.1</t>
  </si>
  <si>
    <t>Aktivní prvky - Nevyplňovat, není předmětem zadávacího řízení</t>
  </si>
  <si>
    <t>D.1.4.ch</t>
  </si>
  <si>
    <t>FVE</t>
  </si>
  <si>
    <t>SO 01.1</t>
  </si>
  <si>
    <t>Interiér vybavení</t>
  </si>
  <si>
    <t>Vestavěné výrobky - dodává stavba</t>
  </si>
  <si>
    <t>2</t>
  </si>
  <si>
    <t>Volné výrobky - Nevyplňovat, není předmětem zadávacího řízení</t>
  </si>
  <si>
    <t>SO 02</t>
  </si>
  <si>
    <t>Oplocení</t>
  </si>
  <si>
    <t>SO 03</t>
  </si>
  <si>
    <t>Zpevněné plochy</t>
  </si>
  <si>
    <t>3</t>
  </si>
  <si>
    <t>SO 04</t>
  </si>
  <si>
    <t>Přípojka vodovodu</t>
  </si>
  <si>
    <t>4</t>
  </si>
  <si>
    <t>SO 05</t>
  </si>
  <si>
    <t>Řešení dešťových a splaškových vod</t>
  </si>
  <si>
    <t>5</t>
  </si>
  <si>
    <t>SO 06</t>
  </si>
  <si>
    <t>Přípojka NN</t>
  </si>
  <si>
    <t>6</t>
  </si>
  <si>
    <t>SO 07</t>
  </si>
  <si>
    <t>Přípojka slaboproudu</t>
  </si>
  <si>
    <t>7</t>
  </si>
  <si>
    <t>SO 08</t>
  </si>
  <si>
    <t>Vybavení areálu</t>
  </si>
  <si>
    <t>8</t>
  </si>
  <si>
    <t>SO 09</t>
  </si>
  <si>
    <t>Přeložka sdělovacího vedení</t>
  </si>
  <si>
    <t>9</t>
  </si>
  <si>
    <t>SO 10</t>
  </si>
  <si>
    <t>Vegetační úpravy</t>
  </si>
  <si>
    <t>10</t>
  </si>
  <si>
    <t>Celkem za stavbu</t>
  </si>
  <si>
    <t>CZK</t>
  </si>
  <si>
    <t>#POPS</t>
  </si>
  <si>
    <t>Popis stavby: Z0382024 - FN Brno - dětská skupina</t>
  </si>
  <si>
    <t>#POPO</t>
  </si>
  <si>
    <t xml:space="preserve">Popis objektu: OVN - Ostatní a vedlejší náklady </t>
  </si>
  <si>
    <t>#POPR</t>
  </si>
  <si>
    <t xml:space="preserve">Popis rozpočtu: OVN - Ostatní a vedlejší náklady </t>
  </si>
  <si>
    <t>Popis objektu: SO 00 - Příprava území</t>
  </si>
  <si>
    <t>Popis rozpočtu: 1 - Příprava území</t>
  </si>
  <si>
    <t>Popis objektu: SO 01 - Novostavba dětské skupiny</t>
  </si>
  <si>
    <t>Popis rozpočtu: D.1.1 - Architektonicko-stavební řešení</t>
  </si>
  <si>
    <t>Popis rozpočtu: D.1.4.a - Vytápění</t>
  </si>
  <si>
    <t>Popis rozpočtu: D.1.4.c - Vzduchotechnika</t>
  </si>
  <si>
    <t>Popis rozpočtu: D.1.4.e - Zdravotechnika</t>
  </si>
  <si>
    <t>Popis rozpočtu: D.1.4.g - Silnoproud</t>
  </si>
  <si>
    <t>Popis rozpočtu: D.1.4.h - Slaboproud</t>
  </si>
  <si>
    <t>Popis rozpočtu: D.1.4.h.1 - Aktivní prvky - Nevyplňovat, není předmětem zadávacího řízení</t>
  </si>
  <si>
    <t>Popis rozpočtu: D.1.4.ch - FVE</t>
  </si>
  <si>
    <t>Popis objektu: SO 01.1 - Interiér vybavení</t>
  </si>
  <si>
    <t>Popis rozpočtu: 1 - Vestavěné výrobky - dodává stavba</t>
  </si>
  <si>
    <t>Popis rozpočtu: 2 - Volné výrobky - Nevyplňovat, není předmětem zadávacího řízení</t>
  </si>
  <si>
    <t>Popis objektu: SO 02 - Oplocení</t>
  </si>
  <si>
    <t>Popis rozpočtu: 2 - Oplocení</t>
  </si>
  <si>
    <t>Popis objektu: SO 03 - Zpevněné plochy</t>
  </si>
  <si>
    <t>Popis rozpočtu: 3 - Zpevněné plochy</t>
  </si>
  <si>
    <t>Popis objektu: SO 04 - Přípojka vodovodu</t>
  </si>
  <si>
    <t>Popis rozpočtu: 4 - Přípojka vodovodu</t>
  </si>
  <si>
    <t>Popis objektu: SO 05 - Řešení dešťových a splaškových vod</t>
  </si>
  <si>
    <t>Popis rozpočtu: 5 - Řešení dešťových a splaškových vod</t>
  </si>
  <si>
    <t>Popis objektu: SO 06 - Přípojka NN</t>
  </si>
  <si>
    <t>Popis rozpočtu: 6 - Přípojka NN</t>
  </si>
  <si>
    <t>Popis objektu: SO 07 - Přípojka slaboproudu</t>
  </si>
  <si>
    <t>Popis rozpočtu: 7 - Přípojka slaboproudu</t>
  </si>
  <si>
    <t>Popis objektu: SO 08 - Vybavení areálu</t>
  </si>
  <si>
    <t>Popis rozpočtu: 8 - Vybavení areálu</t>
  </si>
  <si>
    <t>Popis objektu: SO 09 - Přeložka sdělovacího vedení</t>
  </si>
  <si>
    <t>Popis rozpočtu: 9 - Přeložka sdělovacího vedení</t>
  </si>
  <si>
    <t>Popis objektu: SO 10 - Vegetační úpravy</t>
  </si>
  <si>
    <t>Popis rozpočtu: 10 - Vegetační úpravy</t>
  </si>
  <si>
    <t>Rekapitulace dílů</t>
  </si>
  <si>
    <t>Typ dílu</t>
  </si>
  <si>
    <t>_1</t>
  </si>
  <si>
    <t>721 - Vnitřní kanalizace</t>
  </si>
  <si>
    <t>Aktivní prvky Cisco</t>
  </si>
  <si>
    <t>Část AC:</t>
  </si>
  <si>
    <t>Kabeláž :</t>
  </si>
  <si>
    <t>SLABOPROUD</t>
  </si>
  <si>
    <t>Zdroj tepla - tepelné čerpadlo vzduch/voda</t>
  </si>
  <si>
    <t>_2</t>
  </si>
  <si>
    <t>722 - Vodovod</t>
  </si>
  <si>
    <t>Aktivní prvky Switch</t>
  </si>
  <si>
    <t>Část DC:</t>
  </si>
  <si>
    <t>Datové rozvody + WI-FI :</t>
  </si>
  <si>
    <t>Expanzní nádoba</t>
  </si>
  <si>
    <t>Hlavní rozváděč RH obsahuje :</t>
  </si>
  <si>
    <t>_3</t>
  </si>
  <si>
    <t>724 - Strojní zařízení</t>
  </si>
  <si>
    <t>Doplnění stávajícího rozváděče :</t>
  </si>
  <si>
    <t>Elektronický zabezpečovací systém (EZS) :</t>
  </si>
  <si>
    <t>Oběhové čerpadlo</t>
  </si>
  <si>
    <t>Střídače a panely</t>
  </si>
  <si>
    <t>_4</t>
  </si>
  <si>
    <t>713 - Izolace tepelné</t>
  </si>
  <si>
    <t>Armatury</t>
  </si>
  <si>
    <t>Přístupový systém (SKV) + dveřní telefon:</t>
  </si>
  <si>
    <t>Vedlejší rozpočtové položky</t>
  </si>
  <si>
    <t>Zásuvky, spínače, krabice, elektroinstalační materiál :</t>
  </si>
  <si>
    <t>_5</t>
  </si>
  <si>
    <t>767 - Konstrukce zámečnícké</t>
  </si>
  <si>
    <t>Ostatní náklady :</t>
  </si>
  <si>
    <t>Potrubí, izolace, nátěry</t>
  </si>
  <si>
    <t>Svítidla, stropní vývody, apod… společných prostor :</t>
  </si>
  <si>
    <t>_6</t>
  </si>
  <si>
    <t>725 - Zařizovací předměty</t>
  </si>
  <si>
    <t>Hromosvod, uzemnění</t>
  </si>
  <si>
    <t>Revize</t>
  </si>
  <si>
    <t>_7</t>
  </si>
  <si>
    <t>_8</t>
  </si>
  <si>
    <t>Otopná tělesa - koupelnové žebříky, přímotop</t>
  </si>
  <si>
    <t>_9</t>
  </si>
  <si>
    <t>Otopná tělesa</t>
  </si>
  <si>
    <t>Zemní práce</t>
  </si>
  <si>
    <t>18</t>
  </si>
  <si>
    <t>Povrchové úpravy terénu</t>
  </si>
  <si>
    <t>Základy a zvláštní zakládání</t>
  </si>
  <si>
    <t>Svislé a kompletní konstrukce</t>
  </si>
  <si>
    <t>311</t>
  </si>
  <si>
    <t>Stěny obvodové montované lehké</t>
  </si>
  <si>
    <t>342</t>
  </si>
  <si>
    <t>Stěny a příčky montované lehké</t>
  </si>
  <si>
    <t>Vodorovné konstrukce</t>
  </si>
  <si>
    <t>416</t>
  </si>
  <si>
    <t>Podhledy a mezistropy montované lehké</t>
  </si>
  <si>
    <t>46.1</t>
  </si>
  <si>
    <t>Zpevněné plochy - Zatravňovací dlažby</t>
  </si>
  <si>
    <t>46.2</t>
  </si>
  <si>
    <t>Zpevněné plochy - Asfaltová komunikace</t>
  </si>
  <si>
    <t>46.3</t>
  </si>
  <si>
    <t>Zpevněné plochy - Pochozí plochy</t>
  </si>
  <si>
    <t>46.4</t>
  </si>
  <si>
    <t>Zpevněné plochy - Zahradní chodník</t>
  </si>
  <si>
    <t>62</t>
  </si>
  <si>
    <t>Úpravy povrchů vnější</t>
  </si>
  <si>
    <t>63</t>
  </si>
  <si>
    <t>Podlahy a podlahové konstrukce</t>
  </si>
  <si>
    <t>635</t>
  </si>
  <si>
    <t>Suché podlahy</t>
  </si>
  <si>
    <t>Trubní vedení</t>
  </si>
  <si>
    <t>89</t>
  </si>
  <si>
    <t>Ostatní konstrukce na trubním vedení</t>
  </si>
  <si>
    <t>Ostatní konstrukce, bourání</t>
  </si>
  <si>
    <t>9001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</si>
  <si>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</si>
  <si>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</si>
  <si>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</si>
  <si>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</si>
  <si>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</si>
  <si>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</si>
  <si>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954</t>
  </si>
  <si>
    <t>Opláštění konstrukcí sádrokartonovými deskami</t>
  </si>
  <si>
    <t>99</t>
  </si>
  <si>
    <t>Staveništní přesun hmot</t>
  </si>
  <si>
    <t>EF 1.</t>
  </si>
  <si>
    <t>Odvětrání - úklidové místnosti</t>
  </si>
  <si>
    <t>EF 2.</t>
  </si>
  <si>
    <t>EF 3.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</si>
  <si>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</si>
  <si>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</si>
  <si>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</si>
  <si>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</si>
  <si>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</si>
  <si>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</si>
  <si>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</si>
  <si>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</si>
  <si>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721</t>
  </si>
  <si>
    <t>Vnitřní kanalizace</t>
  </si>
  <si>
    <t>742.1</t>
  </si>
  <si>
    <t>Kabelová trasa</t>
  </si>
  <si>
    <t>742.2</t>
  </si>
  <si>
    <t>Kabel</t>
  </si>
  <si>
    <t>Optická kabeláž</t>
  </si>
  <si>
    <t>742.3</t>
  </si>
  <si>
    <t>Ostatní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</si>
  <si>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</si>
  <si>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</si>
  <si>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</si>
  <si>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</si>
  <si>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</si>
  <si>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</si>
  <si>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</si>
  <si>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truhlářské, okna a dveře</t>
  </si>
  <si>
    <t>Výrobky dodáné stavbou</t>
  </si>
  <si>
    <t>Zařizovací předměty</t>
  </si>
  <si>
    <t>767</t>
  </si>
  <si>
    <t>Konstrukce zámečnické</t>
  </si>
  <si>
    <t>771</t>
  </si>
  <si>
    <t>Podlahy z dlaždic a obklady</t>
  </si>
  <si>
    <t>776</t>
  </si>
  <si>
    <t>Podlahy a stěny povlakové</t>
  </si>
  <si>
    <t>781</t>
  </si>
  <si>
    <t>Obklady keramické</t>
  </si>
  <si>
    <t>783</t>
  </si>
  <si>
    <t>Nátěry</t>
  </si>
  <si>
    <t>784</t>
  </si>
  <si>
    <t>Malby</t>
  </si>
  <si>
    <t>786</t>
  </si>
  <si>
    <t>Zastiňující technika</t>
  </si>
  <si>
    <t>ACC 1</t>
  </si>
  <si>
    <t>Zdroj chladu pro VZT jednotku</t>
  </si>
  <si>
    <t>ACC 2.</t>
  </si>
  <si>
    <t>Chlazení objektu</t>
  </si>
  <si>
    <t>M21</t>
  </si>
  <si>
    <t>Elektromontáže</t>
  </si>
  <si>
    <t>M46</t>
  </si>
  <si>
    <t>Zemní práce při montážích</t>
  </si>
  <si>
    <t>MU 1.</t>
  </si>
  <si>
    <t>Parní vyvíječ</t>
  </si>
  <si>
    <t>999</t>
  </si>
  <si>
    <t>Poplatky za skládky</t>
  </si>
  <si>
    <t>PSU</t>
  </si>
  <si>
    <t>AHU 1.</t>
  </si>
  <si>
    <t>Větrání školky</t>
  </si>
  <si>
    <t>D96</t>
  </si>
  <si>
    <t>Přesuny suti a vybouraných hmot</t>
  </si>
  <si>
    <t>_10</t>
  </si>
  <si>
    <t>REKAPITULACE</t>
  </si>
  <si>
    <t>VN</t>
  </si>
  <si>
    <t>999.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</si>
  <si>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</si>
  <si>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</si>
  <si>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</si>
  <si>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</si>
  <si>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</si>
  <si>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</si>
  <si>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</si>
  <si>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</si>
  <si>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</si>
  <si>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</si>
  <si>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</si>
  <si>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</si>
  <si>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</si>
  <si>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</si>
  <si>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</si>
  <si>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</si>
  <si>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</si>
  <si>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</si>
  <si>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</si>
  <si>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</si>
  <si>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</si>
  <si>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</si>
  <si>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</si>
  <si>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</si>
  <si>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</si>
  <si>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</si>
  <si>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</si>
  <si>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</si>
  <si>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</si>
  <si>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</si>
  <si>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</si>
  <si>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005111020R</t>
  </si>
  <si>
    <t>Vytyčení stavby</t>
  </si>
  <si>
    <t>Soubor</t>
  </si>
  <si>
    <t>RTS 25/ I</t>
  </si>
  <si>
    <t>Indiv</t>
  </si>
  <si>
    <t>VRN</t>
  </si>
  <si>
    <t>Běžná</t>
  </si>
  <si>
    <t>POL99_8</t>
  </si>
  <si>
    <t>POP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</si>
  <si>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</si>
  <si>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</si>
  <si>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</si>
  <si>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</si>
  <si>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00511 R</t>
  </si>
  <si>
    <t xml:space="preserve">Geodetické práce </t>
  </si>
  <si>
    <t>Geodetické práce před výstavbou : 1</t>
  </si>
  <si>
    <t>VV</t>
  </si>
  <si>
    <t>Geodetické práce při provádění : 1</t>
  </si>
  <si>
    <t>Geodetické práce po výstavbě : 1</t>
  </si>
  <si>
    <t>005121010R</t>
  </si>
  <si>
    <t>Vybudování zařízení staveniště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</si>
  <si>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</si>
  <si>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</si>
  <si>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</si>
  <si>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</si>
  <si>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</si>
  <si>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</si>
  <si>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</si>
  <si>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005122010R</t>
  </si>
  <si>
    <t xml:space="preserve">Provoz objednatele </t>
  </si>
  <si>
    <t>Náklady na ztížené provádění stavebních prací v důsledku nepřerušeného provozu na staveništi nebo v případech nepřerušeného provozu v objektech v nichž se stavební práce provádí.</t>
  </si>
  <si>
    <t>005124010R</t>
  </si>
  <si>
    <t>Koordinační činnost</t>
  </si>
  <si>
    <t>Koordinace stavebních a technologických dodávek stavby.</t>
  </si>
  <si>
    <t>00511014</t>
  </si>
  <si>
    <t>Pasportizace před zahájením</t>
  </si>
  <si>
    <t>Vlastní</t>
  </si>
  <si>
    <t>00511015</t>
  </si>
  <si>
    <t>Pasportizace po dokončení</t>
  </si>
  <si>
    <t>005124015R</t>
  </si>
  <si>
    <t>Kompletační činnost</t>
  </si>
  <si>
    <t>005211010R</t>
  </si>
  <si>
    <t>Předání a převzetí staveniště</t>
  </si>
  <si>
    <t>Náklady spojené s účastí zhotovitele na předání a převzetí staveniště.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</si>
  <si>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</si>
  <si>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</si>
  <si>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</si>
  <si>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</si>
  <si>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</si>
  <si>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</si>
  <si>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</si>
  <si>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</si>
  <si>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</si>
  <si>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</si>
  <si>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</si>
  <si>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</si>
  <si>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</si>
  <si>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</si>
  <si>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</si>
  <si>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00524 R</t>
  </si>
  <si>
    <t>Předání a převzetí díla</t>
  </si>
  <si>
    <t>Náklady zhotovitele, které vzniknou v souvislosti s povinnostmi zhotovitele při předání a převzetí díla.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</si>
  <si>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</si>
  <si>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</si>
  <si>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</si>
  <si>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</si>
  <si>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</si>
  <si>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</si>
  <si>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</si>
  <si>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</si>
  <si>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</si>
  <si>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>0052401</t>
  </si>
  <si>
    <t>Geometrický plán po dokončení stavby – odsouhlasené KÚ</t>
  </si>
  <si>
    <t>005261R1</t>
  </si>
  <si>
    <t>Fotodokumentace průběžná a z realizace</t>
  </si>
  <si>
    <t>005265R</t>
  </si>
  <si>
    <t>Informační tabule</t>
  </si>
  <si>
    <t>005269R</t>
  </si>
  <si>
    <t>Oplocení staveniště, dočasná staveniště</t>
  </si>
  <si>
    <t>m</t>
  </si>
  <si>
    <t>005271R</t>
  </si>
  <si>
    <t>Trvalé staveniště, dočasné krátkodobé pro např.výkopy přípojek, dopravní značky apod.</t>
  </si>
  <si>
    <t>0053551R</t>
  </si>
  <si>
    <t>Náklady vzniklé v souvislosti s předáním stavby – kolaudace</t>
  </si>
  <si>
    <t>0054550</t>
  </si>
  <si>
    <t>Veškeré výrobní a dílenské dokumentace</t>
  </si>
  <si>
    <t>SUM</t>
  </si>
  <si>
    <t>Geodetické zaměření rohů stavby, stabilizace bodů a sestavení laviček.</t>
  </si>
  <si>
    <t>END</t>
  </si>
  <si>
    <t>Položkový soupis prací a dodávek</t>
  </si>
  <si>
    <t>113107310R00</t>
  </si>
  <si>
    <t>Odstranění podkladů nebo krytů z kameniva těženého, v ploše jednotlivě do 50 m2, tloušťka vrstvy 100 mm</t>
  </si>
  <si>
    <t>m2</t>
  </si>
  <si>
    <t>822-1</t>
  </si>
  <si>
    <t>Práce</t>
  </si>
  <si>
    <t>POL1_</t>
  </si>
  <si>
    <t>viz. situace bouracích prací : 57,7</t>
  </si>
  <si>
    <t>113108310R00</t>
  </si>
  <si>
    <t>Odstranění podkladů nebo krytů živičných, v ploše jednotlivě do 50 m2, tloušťka vrstvy 100 mm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</si>
  <si>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</si>
  <si>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</si>
  <si>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</si>
  <si>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>SPI</t>
  </si>
  <si>
    <t>42</t>
  </si>
  <si>
    <t>90001</t>
  </si>
  <si>
    <t>Přesunutí stávaj. informační tabule vč. základu</t>
  </si>
  <si>
    <t>kus</t>
  </si>
  <si>
    <t>979999973R00</t>
  </si>
  <si>
    <t>Poplatek za uložení, zemina a kamení,  , skupina 17 05 04 z Katalogu odpadů</t>
  </si>
  <si>
    <t>t</t>
  </si>
  <si>
    <t>801-3</t>
  </si>
  <si>
    <t>12,694</t>
  </si>
  <si>
    <t>979999982R00</t>
  </si>
  <si>
    <t>Poplatek za recyklaci, betonu, kusovost nad 1600 cm2, skupina 17 01 01 z Katalogu odpadů</t>
  </si>
  <si>
    <t>11,34</t>
  </si>
  <si>
    <t>979999996R00</t>
  </si>
  <si>
    <t>Poplatek za recyklaci, asfaltu, kusovost nad 1600 cm, kusovost nad 1600 cm2, skupina 17 03 02 z Katalogu odpadů</t>
  </si>
  <si>
    <t>979081111R00</t>
  </si>
  <si>
    <t>Odvoz suti a vybouraných hmot na skládku do 1 km</t>
  </si>
  <si>
    <t>Přesun suti</t>
  </si>
  <si>
    <t>POL8_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</si>
  <si>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</si>
  <si>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</si>
  <si>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</si>
  <si>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979093111R00</t>
  </si>
  <si>
    <t>Uložení suti na skládku bez zhutnění</t>
  </si>
  <si>
    <t>800-6</t>
  </si>
  <si>
    <t>s hrubým urovnáním,</t>
  </si>
  <si>
    <t>121101101R00</t>
  </si>
  <si>
    <t>Sejmutí ornice s přemístěním na vzdálenost do 50 m</t>
  </si>
  <si>
    <t>m3</t>
  </si>
  <si>
    <t>800-1</t>
  </si>
  <si>
    <t>nebo lesní půdy, s vodorovným přemístěním na hromady v místě upotřebení nebo na dočasné či trvalé skládky se složením</t>
  </si>
  <si>
    <t>Skrývka ornice : 20*7*0,1</t>
  </si>
  <si>
    <t>20*15*0,1</t>
  </si>
  <si>
    <t>122201101R00</t>
  </si>
  <si>
    <t>Odkopávky a  prokopávky nezapažené v hornině 3  do 100 m3</t>
  </si>
  <si>
    <t>s přehozením výkopku na vzdálenost do 3 m nebo s naložením na dopravní prostředek,</t>
  </si>
  <si>
    <t xml:space="preserve">Odkop pro zákl.desku vč. podsypu : </t>
  </si>
  <si>
    <t>na k - 0,625 : 19,55*6*0,36</t>
  </si>
  <si>
    <t>7,05*10,7*0,36</t>
  </si>
  <si>
    <t>16*3,8*0,36</t>
  </si>
  <si>
    <t>18,5*3,8*0,36</t>
  </si>
  <si>
    <t>3,3*1,5*0,36</t>
  </si>
  <si>
    <t>122201109R00</t>
  </si>
  <si>
    <t>Odkopávky a  prokopávky nezapažené v hornině 3  příplatek k cenám za lepivost horniny</t>
  </si>
  <si>
    <t>118,36260</t>
  </si>
  <si>
    <t>131201110R00</t>
  </si>
  <si>
    <t>Hloubení nezapažených jam a zářezů do 50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</si>
  <si>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</si>
  <si>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 xml:space="preserve">Pro základové patky : </t>
  </si>
  <si>
    <t>na - 1,525 : 1,6*1,6*0,9*12</t>
  </si>
  <si>
    <t>1,5*1,5*0,9*8</t>
  </si>
  <si>
    <t>131201119R00</t>
  </si>
  <si>
    <t xml:space="preserve">Hloubení nezapažených jam a zářezů příplatek za lepivost, v hornině 3,  </t>
  </si>
  <si>
    <t>43,848</t>
  </si>
  <si>
    <t>132201110R00</t>
  </si>
  <si>
    <t>Hloubení rýh šířky do 60 cm do 50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</si>
  <si>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</si>
  <si>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Kanalizace v základech : 107*0,4*0,4</t>
  </si>
  <si>
    <t>132201119R00</t>
  </si>
  <si>
    <t xml:space="preserve">Hloubení rýh šířky do 60 cm příplatek za lepivost, v hornině 3,  </t>
  </si>
  <si>
    <t>17,12</t>
  </si>
  <si>
    <t>132201211R00</t>
  </si>
  <si>
    <t xml:space="preserve">Hloubení rýh šířky přes 60 do 200 cm do 100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</si>
  <si>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</si>
  <si>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 xml:space="preserve">Monolitický základ : </t>
  </si>
  <si>
    <t>na k - 1,525 : (18,55+4,39+3,29+7,048+5,594+5,38+17,488+2,39+2,84+8,97+6,201+5,458)*1,3*0,9</t>
  </si>
  <si>
    <t>3,3*1,5*0,9</t>
  </si>
  <si>
    <t>vnitřní : 4,8*1,6*0,9</t>
  </si>
  <si>
    <t>132201219R00</t>
  </si>
  <si>
    <t xml:space="preserve">Hloubení rýh šířky přes 60 do 200 cm příplatek za lepivost, v hornině 3,  </t>
  </si>
  <si>
    <t>113,85783</t>
  </si>
  <si>
    <t>161101101R00</t>
  </si>
  <si>
    <t>Svislé přemístění výkopku z horniny 1 až 4, při hloubce výkopu přes 1 do 2,5 m</t>
  </si>
  <si>
    <t>bez naložení do dopravní nádoby, ale s vyprázdněním dopravní nádoby na hromadu nebo na dopravní prostředek,</t>
  </si>
  <si>
    <t>113,85783+43,848+17,12</t>
  </si>
  <si>
    <t>162201102R00</t>
  </si>
  <si>
    <t>Vodorovné přemístění výkopku z horniny 1 až 4, na vzdálenost přes 20  do 50 m</t>
  </si>
  <si>
    <t>po suchu, bez naložení výkopku, avšak se složením bez rozhrnutí, zpáteční cesta vozidla.</t>
  </si>
  <si>
    <t xml:space="preserve">Vnitrostaveništní přesun zeminy : </t>
  </si>
  <si>
    <t>zpětné zásypy : 67,64050+36,9</t>
  </si>
  <si>
    <t>162701105R00</t>
  </si>
  <si>
    <t>Vodorovné přemístění výkopku z horniny 1 až 4, na vzdálenost přes 9 000  do 10 000 m</t>
  </si>
  <si>
    <t>Odvoz přebytečné zeminy na skládku : 157,70583+118,36260+44+17,12</t>
  </si>
  <si>
    <t>-zpětné zásypy a terénní val : -(67,64050+36,9+26)</t>
  </si>
  <si>
    <t>167101102R00</t>
  </si>
  <si>
    <t>Nakládání, skládání, překládání neulehlého výkopku nakládání výkopku  přes 100 m3, z horniny 1 až 4</t>
  </si>
  <si>
    <t>Mezisoučet</t>
  </si>
  <si>
    <t>171201101R00</t>
  </si>
  <si>
    <t>Uložení sypaniny do násypů nezhutněných</t>
  </si>
  <si>
    <t>Uložení sypaniny do násypů nebo na skládku s rozprostřením sypaniny ve vrstvách a s hrubým urovnáním.</t>
  </si>
  <si>
    <t>171201201R00</t>
  </si>
  <si>
    <t>Uložení sypaniny na dočasnou skládku tak, že na 1 m2 plochy připadá přes 2 m3 výkopku nebo ornice</t>
  </si>
  <si>
    <t xml:space="preserve">Provizorní uložení zeminy : </t>
  </si>
  <si>
    <t>pro terénní val - SO 08 : 26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</si>
  <si>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</si>
  <si>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</si>
  <si>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</si>
  <si>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</si>
  <si>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Zásypy základy z vnější strany - zemina : (19,5+6+2,97+7,048+5,294+6,3+18,5+3,8+2,536+8,97+5,902+6,4)*0,5*1,05+10,45</t>
  </si>
  <si>
    <t>základy : 8,25</t>
  </si>
  <si>
    <t>174101102R00</t>
  </si>
  <si>
    <t>Zásyp sypaninou se zhutněním v uzavřených prostorách s urovnáním povrchu zásypu s ručním zhutněním</t>
  </si>
  <si>
    <t>Zásypy základy z vnitřní strany - recyklát : (17,95+4,39+2,97+7,648+5,294+5,38+16,888+2,39+2,536+9,57+5,902+5,458)*0,5*0,85</t>
  </si>
  <si>
    <t>Zásyp patky zeminou : 36,9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</si>
  <si>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</si>
  <si>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</si>
  <si>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</si>
  <si>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Kanalizace v základech : 107*0,4*0,3</t>
  </si>
  <si>
    <t>181101102R00</t>
  </si>
  <si>
    <t>Úprava pláně v zářezech v hornině 1 až 4, se zhutněním</t>
  </si>
  <si>
    <t>vyrovnáním výškových rozdílů, ploch vodorovných a ploch do sklonu 1 : 5.</t>
  </si>
  <si>
    <t>(17,95*4,39-0,4*0,4*5)</t>
  </si>
  <si>
    <t>(7,648*9,058-0,4*0,4*4-3,6*0,4)</t>
  </si>
  <si>
    <t>(14,351*2,99-0,4*0,4*3)</t>
  </si>
  <si>
    <t>16,888*2,39</t>
  </si>
  <si>
    <t>21,98</t>
  </si>
  <si>
    <t>181101111R00</t>
  </si>
  <si>
    <t>Úprava pláně v zářezech bez rozlišení horniny, se zhutněním - ručně</t>
  </si>
  <si>
    <t>1,6*1,6*12</t>
  </si>
  <si>
    <t>1,5*1,5*8</t>
  </si>
  <si>
    <t>(18,55+4,39+3,29+7,048+5,594+5,38+17,488+2,39+2,84+8,97+6,201+5,458)*1,3</t>
  </si>
  <si>
    <t>3,3*1,5</t>
  </si>
  <si>
    <t>4,8*1,6</t>
  </si>
  <si>
    <t>107*0,4</t>
  </si>
  <si>
    <t>199000002R00</t>
  </si>
  <si>
    <t>Poplatky za skládku horniny 1- 4, skupina 17 05 04 z Katalogu odpadů</t>
  </si>
  <si>
    <t>451572111R00</t>
  </si>
  <si>
    <t>Lože pod potrubí, stoky a drobné objekty z kameniva drobného těženého 0÷4 mm</t>
  </si>
  <si>
    <t>827-1</t>
  </si>
  <si>
    <t>v otevřeném výkopu,</t>
  </si>
  <si>
    <t>Kanalizace v základech : 107*0,4*0,1</t>
  </si>
  <si>
    <t>59691002.AR</t>
  </si>
  <si>
    <t>Recyklát betonový; frakce 16,0 až 32,0 mm</t>
  </si>
  <si>
    <t>SPCM</t>
  </si>
  <si>
    <t>Specifikace</t>
  </si>
  <si>
    <t>POL3_</t>
  </si>
  <si>
    <t>36,70980*1,8</t>
  </si>
  <si>
    <t>215901101RT5</t>
  </si>
  <si>
    <t>Zhutnění podloží z rostlé horniny 1 až 4 pod násypy z hornin soudržných do 92% PS a nesoudržných  sypkých relativní ulehlosti l(d) do 0,8 vibrační deskou</t>
  </si>
  <si>
    <t>z rostlé horniny tř.1 - 4 pod násypy z hornin soudržných do 92% PS a hornin nesoudržných sypkých relativní ulehlosti I(d) do 0,8</t>
  </si>
  <si>
    <t xml:space="preserve">S1 : </t>
  </si>
  <si>
    <t>Podsyp pod desku : (17,95*4,39-0,4*0,4*5)</t>
  </si>
  <si>
    <t>271531113R00</t>
  </si>
  <si>
    <t>Polštáře zhutněné pod základy kamenivo hrubé, drcené, frakce 16 - 32 mm</t>
  </si>
  <si>
    <t>800-2</t>
  </si>
  <si>
    <t>Podsyp pod desku : (17,95*4,39-0,4*0,4*5)*0,15</t>
  </si>
  <si>
    <t>(7,648*9,058-0,4*0,4*4-3,6*0,4)*0,15</t>
  </si>
  <si>
    <t>(14,351*2,99-0,4*0,4*3)*0,15</t>
  </si>
  <si>
    <t>16,888*2,39*0,15</t>
  </si>
  <si>
    <t>273321321R00</t>
  </si>
  <si>
    <t>Beton základových desek železový třídy C 20/25</t>
  </si>
  <si>
    <t>801-1</t>
  </si>
  <si>
    <t>bez dodávky a uložení výztuže</t>
  </si>
  <si>
    <t>Základová deska : 52,8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</si>
  <si>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</si>
  <si>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</si>
  <si>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</si>
  <si>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Základová deska : (18,55+4,99+2,97+7,048+5,294+5,98+17,488+2,99+2,536+8,97+5,902+6,058)*0,2</t>
  </si>
  <si>
    <t>273351216R00</t>
  </si>
  <si>
    <t>Bednění stěn základových desek odstranění</t>
  </si>
  <si>
    <t>Včetně očištění, vytřídění a uložení bednicího materiálu.</t>
  </si>
  <si>
    <t>17,75520</t>
  </si>
  <si>
    <t>273361214R00</t>
  </si>
  <si>
    <t>Výztuž základových desek mostů z ocelo B500B, průměru do 12 mm</t>
  </si>
  <si>
    <t>821-1</t>
  </si>
  <si>
    <t>viz PD statika výkaz výztuže : 2,112</t>
  </si>
  <si>
    <t>274272140RT4</t>
  </si>
  <si>
    <t>Zdivo základové z bednicích tvárnic tloušťky 300 mm, výplň betonem C 20/25</t>
  </si>
  <si>
    <t>s výplní betonem, bez výztuže,</t>
  </si>
  <si>
    <t>Monolitický základ : (18,55+4,39+3,29+7,048+5,594+5,38+17,488+2,39+2,84+8,97+6,201+5,458)*0,5</t>
  </si>
  <si>
    <t>2,1*0,5</t>
  </si>
  <si>
    <t>Patky : 0,3*0,75*5</t>
  </si>
  <si>
    <t>274272150RT4</t>
  </si>
  <si>
    <t>Zdivo základové z bednicích tvárnic tloušťky 400 mm, výplň betonem C 20/25</t>
  </si>
  <si>
    <t>vnitřní : 3,6*0,5</t>
  </si>
  <si>
    <t>Patky : 0,4*0,5*8</t>
  </si>
  <si>
    <t>274313621R00</t>
  </si>
  <si>
    <t>Beton základových pasů prostý třídy C 20/25</t>
  </si>
  <si>
    <t>Včetně dodávky a uložení betonu a kamene.</t>
  </si>
  <si>
    <t>Monolitický základ : 28,5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</si>
  <si>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</si>
  <si>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</si>
  <si>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</si>
  <si>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Monolitický základ : 99,5</t>
  </si>
  <si>
    <t>274351216R00</t>
  </si>
  <si>
    <t>Bednění stěn základových pasů odstranění</t>
  </si>
  <si>
    <t>99,5</t>
  </si>
  <si>
    <t>274354042R00</t>
  </si>
  <si>
    <t>Bednění stěn základových pasů Bednění prostupu základy průřezu do 0,1 m2, délky prostupu do 0,5 m</t>
  </si>
  <si>
    <t>svislé nebo šikmé (odkloněné), půdorysně přímé nebo zalomené, stěn základových pasů ve volných nebo zapažených jámách, rýhách, šachtách, včetně případných vzpěr, úprava trouby na potřebný rozměr, uložení a  ukotvení trouby v bednění. Včetně dodávky trouby.</t>
  </si>
  <si>
    <t>275313621R00</t>
  </si>
  <si>
    <t>Beton základových patek prostý třídy C 20/25</t>
  </si>
  <si>
    <t>Monolitické patky : 3,7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</si>
  <si>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</si>
  <si>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</si>
  <si>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</si>
  <si>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Monolitické patky : 24</t>
  </si>
  <si>
    <t>275351216R00</t>
  </si>
  <si>
    <t>Bednění stěn základových patek odstranění</t>
  </si>
  <si>
    <t>Včetně očištění, vytřídění a uložení bednícího materiálu.</t>
  </si>
  <si>
    <t>24</t>
  </si>
  <si>
    <t>279361821R00</t>
  </si>
  <si>
    <t>Výztuž základových zdí z betonářské oceli 10 505(R)</t>
  </si>
  <si>
    <t>včetně distančních prvků</t>
  </si>
  <si>
    <t>viz PD statika výkaz výztuže : 1,26586</t>
  </si>
  <si>
    <t>2101</t>
  </si>
  <si>
    <t>D+M Chráničky DN 110 mm pro vodovod, dl. 10 m</t>
  </si>
  <si>
    <t>342090321R00</t>
  </si>
  <si>
    <t>Úprava nosné konstrukce a opláštění SDK příčky pro zřízení otvoru pro dveře jednokřídlé, při hmotnosti jednoho křídla od 50 kg do 75 kg, v SDK příčce z UA profilů š.75 mm, 1 x opláštěné</t>
  </si>
  <si>
    <t>Otvory : 24</t>
  </si>
  <si>
    <t>31100001R01</t>
  </si>
  <si>
    <t>Stěna sádrovláknitá - 2x deska 12,5 mm + 2x CW 75 + 1x deska 12,5 bez izolace</t>
  </si>
  <si>
    <t>Položka je použita jako vlastní z důvodu, že se jedná o obvodovou nosnou konstrukci ze sádrovláknitých desek, včetně ocelové konstrukce a v položce není obsažena izolace - specifikována v díle 713</t>
  </si>
  <si>
    <t>S4 - fasáda : 3,45*(18,85+6,358+5,902+8,67+2,536+3,29+17,778+6,28+5,294+6,75+3,02+5,29)</t>
  </si>
  <si>
    <t>-otvory : -(1*2,25+1*1,8*4+2,25*1,8*3+2*2,25*3+0,9*2,25+4*0,6+0,9*0,6+1,9*0,6+0,8*1,8+2*1,8+1,55*2,25+0,8*0,6*3+1*2,25*2)</t>
  </si>
  <si>
    <t>31100001R02</t>
  </si>
  <si>
    <t>Stěna sádrovláknitá - 1x deska 12,5 mm + CW + 1x deska 12,5 bez izolace</t>
  </si>
  <si>
    <t>Položka je použita jako vlastní z důvodu, že se jedná o obvodovou nosnou konstrukci ze sádrovláknitých desek atiky, včetně ocelové konstrukce a v položce není obsažena izolace - specifikována v díle 713</t>
  </si>
  <si>
    <t>S8 atika : 0,55*(18,85+6,358+5,902+8,67+2,536+3,29+17,778+6,28+5,294+6,75+3,02+5,29)</t>
  </si>
  <si>
    <t>342012221R00</t>
  </si>
  <si>
    <t>Příčky z desek sádrokartonových jednoduché opláštění, jednoduchá konstrukce CW 75 tloušťka příčky 100 mm, desky standard, tloušťky 12,5 mm, tloušťka izolace 50 mm, požární odolnost EI 30</t>
  </si>
  <si>
    <t>zřízení nosné konstrukce příčky, vložení tepelné izolace tl. do 5 cm, montáž desek, tmelení spár Q2 a úprava rohů. Včetně dodávek materiálu.</t>
  </si>
  <si>
    <t>1.NP : 3,15*(1,665+2,665+1,675+1+0,8+3,6+0,96+3,4+3,275*2+5,75)-(0,9*2,02*2+0,8*2,02*2+1,8*1,97+1*2,02)</t>
  </si>
  <si>
    <t>2,4*1,5</t>
  </si>
  <si>
    <t>3,15*(2,665*2+1,86+2,54+2,411)-(0,8*2,02*3)</t>
  </si>
  <si>
    <t>342013321R00</t>
  </si>
  <si>
    <t>Příčky z desek sádrokartonových dvojité opláštění, jednoduchá konstrukce CW 100 tloušťka příčky 150 mm, desky standard, tloušťky 12,5 mm, tloušťka izolace 80 mm, požární odolnost EI 60</t>
  </si>
  <si>
    <t>1.NP : 3,15*2,665</t>
  </si>
  <si>
    <t>342090211R00</t>
  </si>
  <si>
    <t>Úprava nosné konstrukce a opláštění SDK příčky pro zřízení otvoru pro dveře jednokřídlé, při hmotnosti jednoho křídla od 25 kg do 50 kg, v SDK příčce z UA profilů š. 50 mm, 1 x opláštěné</t>
  </si>
  <si>
    <t>347081243R00</t>
  </si>
  <si>
    <t>Bezpečnostní předstěny opláštěné sádrokartonovými deskami BT 3 předstěny spřažené, ocelová konstrukce CD, 2 x opláštěné, tl.150 mm tloušťka desky 12,5 mm, impregnovaná , tl. izolace 40 mm, požární odolnost EI 30</t>
  </si>
  <si>
    <t>s úpravou rohů, koutů a hran konstrukcí, přebroušení a tmelení spár,</t>
  </si>
  <si>
    <t>0,96*1,5*2</t>
  </si>
  <si>
    <t>3,63*1,5</t>
  </si>
  <si>
    <t>342001R</t>
  </si>
  <si>
    <t>D+M Opláštění regulačních světlíků a výlezů na střechu SDK deskami</t>
  </si>
  <si>
    <t>Položka je použita jako vlastní z důvodu jednoduchého opláštění výstupu u světlíku s jednoduchou OK a 1x deskou SDK RF 12,5 mm</t>
  </si>
  <si>
    <t>342003R01</t>
  </si>
  <si>
    <t>Příčka zdvojená sádrokartonová tl. 100 mm, 1x ocelová konstrukce CW 100, izolace,1x opláštěná, desky diamant tl. 12,5 mm</t>
  </si>
  <si>
    <t>Položka je použita jako vlastní z důvodu, že se jedná o zdvojenou konstrukci SDK příček s 2x ocelových roštem a 1x opláštěnou SDK deskami.</t>
  </si>
  <si>
    <t>Tento typ položky neexistuje v položkách RTS.</t>
  </si>
  <si>
    <t>1.NP : 3,15*(2,02+17,568+8,57)-(0,9*2,02*6+1*2,02)</t>
  </si>
  <si>
    <t>342264021RT2</t>
  </si>
  <si>
    <t>Podhledy na dřevěné konstrukci opláštěné deskami sádrokartonovými zavěšený podhled, dvojitá konstrukce 1x deska, tloušťky 12,5 mm, protipožární, bez izolace</t>
  </si>
  <si>
    <t>133,5</t>
  </si>
  <si>
    <t>416093122R00</t>
  </si>
  <si>
    <t>Doplňkové práce čelo podhledu SDK výšky od 200 do 500 mm, z protipožárních desek, tloušťky 12,5 mm</t>
  </si>
  <si>
    <t>bez dodávky izolace</t>
  </si>
  <si>
    <t>Kastl : 0,275*(5,58+4,6+11,65+5,77*3)</t>
  </si>
  <si>
    <t>620001R</t>
  </si>
  <si>
    <t>Fasáda z vláknocementových fasádních desek tl. 8 mm, D+M</t>
  </si>
  <si>
    <t>S4 - fasáda : 3,95*(18,85+6,358+5,902+8,67+2,536+3,29+17,778+6,28+5,294+6,75+3,02+5,29)</t>
  </si>
  <si>
    <t>568111111R00</t>
  </si>
  <si>
    <t>Vyztužení podkladní vrstvy z geotextilie, sklon povrchu do 1:5, role šířky 3 m</t>
  </si>
  <si>
    <t xml:space="preserve">S13 : </t>
  </si>
  <si>
    <t>Terasa : 21,98</t>
  </si>
  <si>
    <t>631571010R00</t>
  </si>
  <si>
    <t>Násyp  bez dodávky materiálu  bez určení tloušťky</t>
  </si>
  <si>
    <t>pod mazaniny a dlažby, popř. na plochých střechách, vodorovný nebo ve spádu, s udusáním a urovnáním povrchu,</t>
  </si>
  <si>
    <t xml:space="preserve">Terasa : </t>
  </si>
  <si>
    <t>16-32 : 21,98*0,15</t>
  </si>
  <si>
    <t>4-8 : 21,98*0,03</t>
  </si>
  <si>
    <t>632411105R00</t>
  </si>
  <si>
    <t>Potěr ze suchých směsí samonivelační polymercementová stěrka, pevnost v tlaku 20 MPa, tloušťka 5 mm, bez penetrace</t>
  </si>
  <si>
    <t>s rozprostřením a uhlazením</t>
  </si>
  <si>
    <t>S1, S2 : 232,03</t>
  </si>
  <si>
    <t>953921114R00</t>
  </si>
  <si>
    <t>Dlaždice betonové na ploché střechy o rozměru 500 x 500 x 50 mm</t>
  </si>
  <si>
    <t>kladené jednotlivě volně s mezerami nasucho (např. pro schůdnost po měkké krytině, pro trvalé zatížení krytiny)</t>
  </si>
  <si>
    <t xml:space="preserve">Položka obsahuje dodávka + montáž dlaždic : </t>
  </si>
  <si>
    <t>Terasa : 15*6</t>
  </si>
  <si>
    <t>583324801R</t>
  </si>
  <si>
    <t>Kamenivo nestanovené těžené; frakce 4,0 až 8,0 mm</t>
  </si>
  <si>
    <t>4-8 : 0,6594*1,8</t>
  </si>
  <si>
    <t>583326881R</t>
  </si>
  <si>
    <t>Kamenivo nestanovené těžené; frakce 16,0 až 32,0 mm</t>
  </si>
  <si>
    <t>16-32 : 3,297*1,8</t>
  </si>
  <si>
    <t>67352002R</t>
  </si>
  <si>
    <t>Geosyntetika typ: geotextilie; netkaná; materiál: PET; plošná hmotnost = 200 g/m2; Pevnost v tahu podélně = 8,0 kN/m; Pevnost v tahu příčně = 10,0 kN/m</t>
  </si>
  <si>
    <t>21,98*1,1</t>
  </si>
  <si>
    <t>635111022R00</t>
  </si>
  <si>
    <t>Suché podlahy ze sádrovláknitých desek podlahový sádrovláknitý dílec tl. 25 mm</t>
  </si>
  <si>
    <t>Umístění okrajových pásků, úprava dílců na potřebný rozměr, položení dílců, lepení spojů, sešroubování v místě spojů, zatmelení spár.</t>
  </si>
  <si>
    <t>941941032R00</t>
  </si>
  <si>
    <t>Montáž lešení lehkého pracovního řadového s podlahami šířky od 0,80 do 1,00 m, výšky přes 10 do 30 m</t>
  </si>
  <si>
    <t>800-3</t>
  </si>
  <si>
    <t>včetně kotvení</t>
  </si>
  <si>
    <t>Včetně kotvení lešení.</t>
  </si>
  <si>
    <t>4*(19+6,6+6,1+8,9+2,9+3,3+18+6,5+5,3+6,9+3+5,5)</t>
  </si>
  <si>
    <t>941941192R00</t>
  </si>
  <si>
    <t>Montáž lešení lehkého pracovního řadového s podlahami příplatek za každý další i započatý měsíc použití lešení  šířky šířky od 0,80 do 1,00 m a výšky přes 10 do 30 m</t>
  </si>
  <si>
    <t>368*2</t>
  </si>
  <si>
    <t>941941832R00</t>
  </si>
  <si>
    <t>Demontáž lešení lehkého řadového s podlahami šířky od 0,8 do 1 m, výšky přes 10 do 30 m</t>
  </si>
  <si>
    <t>368</t>
  </si>
  <si>
    <t>941955002R00</t>
  </si>
  <si>
    <t>Lešení lehké pracovní pomocné pomocné, o výšce lešeňové podlahy přes 1,2 do 1,9 m</t>
  </si>
  <si>
    <t>232,04</t>
  </si>
  <si>
    <t>941955003R00</t>
  </si>
  <si>
    <t>Lešení lehké pracovní pomocné pomocné, o výšce lešeňové podlahy přes 1,9 do 2,5 m</t>
  </si>
  <si>
    <t>25</t>
  </si>
  <si>
    <t>171156461200R</t>
  </si>
  <si>
    <t>Jeřáb automobilní Tatra 815 AD 28</t>
  </si>
  <si>
    <t>Sh</t>
  </si>
  <si>
    <t>STROJ</t>
  </si>
  <si>
    <t>Stroj</t>
  </si>
  <si>
    <t>POL6_</t>
  </si>
  <si>
    <t>Nosnost 28 t při vyložení 3 m od středu otoče jeřábu.</t>
  </si>
  <si>
    <t>Manipulace s kontejnery a materiál na střechu : 95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</si>
  <si>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</si>
  <si>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</si>
  <si>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232,03</t>
  </si>
  <si>
    <t>952901411R00</t>
  </si>
  <si>
    <t>Vyčištění budov a ostatních objektů ostatních objektů (např. kanálů, zásobníků, kůlen apod.) - vynesení zbytků stavebního rumu, kropení a 2 x zametení podlah, oprášení stěn a výplní otvorů jakékoliv výšky podlaží</t>
  </si>
  <si>
    <t>105</t>
  </si>
  <si>
    <t>952901110R00</t>
  </si>
  <si>
    <t>Čištění budov mytím vnějších ploch oken a dveří</t>
  </si>
  <si>
    <t>801-4</t>
  </si>
  <si>
    <t>Otvory : (1*2,25+1*1,8*4+2,25*1,8*3+2*2,25*3+0,9*2,25+4*0,6+0,9*0,6+1,9*0,6+0,8*1,8+2*1,8+1,55*2,25+0,8*0,6*3+1*2,25*2)</t>
  </si>
  <si>
    <t>953941312R00</t>
  </si>
  <si>
    <t>Osazení předmětů na hmoždinky osazení hasicího přístroje</t>
  </si>
  <si>
    <t>953941391R00</t>
  </si>
  <si>
    <t>Zkoušky a revize revize požárního hasicího přístroje do 5 ks</t>
  </si>
  <si>
    <t>44984102R</t>
  </si>
  <si>
    <t>přístoj hasicí práškový; PG2LE; třída hašení A,B,C; výtlačný prostředek dusík; náplň 2 kg; provozní schopnost od -20 do + 60°C</t>
  </si>
  <si>
    <t>954111202R00</t>
  </si>
  <si>
    <t>Obklady konstrukcí sádrokartonovými deskami obklady ocelových konstrukcí  obklady ocelových sloupů do 500 x 500 mm.   1 x opláštění, třístranný, deska protipožární tloušťky 12,5 mm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</si>
  <si>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</si>
  <si>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</si>
  <si>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</si>
  <si>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3,15*6</t>
  </si>
  <si>
    <t>954111350R</t>
  </si>
  <si>
    <t>Sádrokartonový obklad ocelového sloupu, dvoustranný, ocelová konstrukce, 1x opláštěná, RF tl.12,5 mm</t>
  </si>
  <si>
    <t>3,15*5</t>
  </si>
  <si>
    <t>998012021R00</t>
  </si>
  <si>
    <t>Přesun hmot pro budovy s nosnou konstr. monolit. výšky do 6 m</t>
  </si>
  <si>
    <t>Přesun hmot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</si>
  <si>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</si>
  <si>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</si>
  <si>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>711111001RZ1</t>
  </si>
  <si>
    <t>Provedení izolace proti zemní vlhkosti natěradly za studena na ploše vodorovné nátěrem penetračním, 1 x nátěr, včetně dodávky penetračního laku ALP</t>
  </si>
  <si>
    <t>800-711</t>
  </si>
  <si>
    <t>Základová deska : 18,55*4,99</t>
  </si>
  <si>
    <t>7,048*9,658</t>
  </si>
  <si>
    <t>14,952*2,99</t>
  </si>
  <si>
    <t>17,488*2,99</t>
  </si>
  <si>
    <t>711112001RZ1</t>
  </si>
  <si>
    <t>Provedení izolace proti zemní vlhkosti natěradly za studena na ploše svislé, včetně pomocného lešení o výšce podlahy do 1900 mm a pro zatížení do 1,5 kPa. nátěrem penetračním, 1x nátěr, včetně dodávky penetračního laku ALP</t>
  </si>
  <si>
    <t xml:space="preserve">S9 : </t>
  </si>
  <si>
    <t>Izolace základy : (18,55+4,99+2,97+7,048+5,294+5,98+17,488+2,99+2,536+8,97+5,902+6,058)*1,4</t>
  </si>
  <si>
    <t>711141559RT2</t>
  </si>
  <si>
    <t xml:space="preserve">Provedení izolace proti zemní vlhkosti pásy přitavením vodorovná, 2 vrstvy, bez dodávky izolačních pásů,  </t>
  </si>
  <si>
    <t>711142559RT2</t>
  </si>
  <si>
    <t xml:space="preserve">Provedení izolace proti zemní vlhkosti pásy přitavením svislá, 2 vrstvy, bez dodávky izolačních pásů,  </t>
  </si>
  <si>
    <t>zpětný spoj : (18,55+4,99+2,97+7,048+5,294+5,98+17,488+2,99+2,536+8,97+5,902+6,058)*0,3</t>
  </si>
  <si>
    <t>711212000R00</t>
  </si>
  <si>
    <t>Izolace proti vodě nátěr podkladní pod hydroizolační stěrky</t>
  </si>
  <si>
    <t>Podlahy 1.NP : 4,72+4,62+2,17+3,56+14,36+3,1+9,55</t>
  </si>
  <si>
    <t>vytažení na stěny v hygienách : 10,55</t>
  </si>
  <si>
    <t>711212002R00</t>
  </si>
  <si>
    <t>Izolace proti vodě stěrka hydroizolační  proti zemní vlhkosti</t>
  </si>
  <si>
    <t>dvouvrstvá</t>
  </si>
  <si>
    <t>711212601R00</t>
  </si>
  <si>
    <t>Izolace proti vodě doplňky  těsnicí pás š.120 mm do spoje podlaha-stěna</t>
  </si>
  <si>
    <t>105 : 1,605*2+1,86*4+1,605*2</t>
  </si>
  <si>
    <t>106 : 2,665*2+1,734*2</t>
  </si>
  <si>
    <t>110 : 2,261*2+0,96*2</t>
  </si>
  <si>
    <t>112 : 3,7*2+4,588*2</t>
  </si>
  <si>
    <t>113 : 1,4*2+0,96*2</t>
  </si>
  <si>
    <t>711212602R00</t>
  </si>
  <si>
    <t>Izolace proti vodě doplňky  těsnicí roh do spoje podlaha stěna</t>
  </si>
  <si>
    <t>105 : 8</t>
  </si>
  <si>
    <t>106 : 4</t>
  </si>
  <si>
    <t>110 : 4</t>
  </si>
  <si>
    <t>112 : 5</t>
  </si>
  <si>
    <t>113 : 4</t>
  </si>
  <si>
    <t>711823121RT2</t>
  </si>
  <si>
    <t>Ochrana konstrukcí nopovou fólií svisle, výška nopu 4 mm, včetně dodávky fólie</t>
  </si>
  <si>
    <t>711823129RT2</t>
  </si>
  <si>
    <t>Ochrana konstrukcí nopovou fólií ukončovací lišta,  , včetně dodávky lišty</t>
  </si>
  <si>
    <t>Izolace základy : 18,55+4,99+2,97+7,048+5,294+5,98+17,488+2,99+2,536+8,97+5,902+6,058</t>
  </si>
  <si>
    <t>62852251R</t>
  </si>
  <si>
    <t>Pás hydroizolační asfaltový tl = 4,0 mm; funkce: protiradonová, parobrzdná; nosná vložka: PES rohož; asfalt: modifikovaný; horní strana: minerální posyp; spodní strana: spalitelná fólie</t>
  </si>
  <si>
    <t>257,62968*1,1</t>
  </si>
  <si>
    <t>124,28640*1,1</t>
  </si>
  <si>
    <t>zpětný spoj : 26,63280*1,1</t>
  </si>
  <si>
    <t>62852265R</t>
  </si>
  <si>
    <t>Pás hydroizolační asfaltový tl = 4,0 mm; funkce: protiradonová, parobrzdná; nosná vložka: skelná tkanina; asfalt: modifikovaný; horní strana: minerální posyp; spodní strana: spalitelná fólie</t>
  </si>
  <si>
    <t>998711201R00</t>
  </si>
  <si>
    <t>Přesun hmot pro izolace proti vodě svisle do 6 m</t>
  </si>
  <si>
    <t>50 m vodorovně měřeno od těžiště půdorysné plochy skládky do těžiště půdorysné plochy objektu</t>
  </si>
  <si>
    <t>712371801RZ4</t>
  </si>
  <si>
    <t>Povlakové krytiny střech do 10° z termoplastické fólie volně položené,  ,  , včetně dodávky fólie, tloušťky 1,5 mm</t>
  </si>
  <si>
    <t>Skladba střech : 280</t>
  </si>
  <si>
    <t>712373121R00</t>
  </si>
  <si>
    <t xml:space="preserve">Povlakové krytiny střech do 10° z termoplastické fólie kotvené do profilovaného plechu nebo do bednění, 6 kotev/m2, při tl. izolace do 160 mm, bez dodávky fólie,  </t>
  </si>
  <si>
    <t>včetně ukotvení k podkladu hmoždinkami, svaření všech spojů a překrytí kotev fólií.</t>
  </si>
  <si>
    <t>712378006R00</t>
  </si>
  <si>
    <t>Povlakové krytiny střech do 10° z termoplastické fólie Klempířské doplňky k povlakovým krytinám z fólií rohová lišta vnější, RŠ 100 mm, z pozinkovaného plechu s povrchovou úpravou PVC</t>
  </si>
  <si>
    <t xml:space="preserve">  včetně dodávek výrobků</t>
  </si>
  <si>
    <t>Úprava délky a připevnění rohové lišty natloukacími hmoždinkami včetně dodávky lišty.</t>
  </si>
  <si>
    <t>82,5</t>
  </si>
  <si>
    <t>712378007R00</t>
  </si>
  <si>
    <t>Povlakové krytiny střech do 10° z termoplastické fólie Klempířské doplňky k povlakovým krytinám z fólií rohová lišta vnitřní, RŠ 100 mm, z pozinkovaného plechu s povrchovou úpravou PVC</t>
  </si>
  <si>
    <t>712378101RT2</t>
  </si>
  <si>
    <t>Povlakové krytiny střech do 10° z termoplastické fólie Klempířské doplňky k povlakovým krytinám z fólií odvětrání kanalizace, průměr 75 mm, s manžetou z fólie z měkčeného PVC</t>
  </si>
  <si>
    <t>Osazení a ukotvení komínku, přitavení těsnicí manžety.</t>
  </si>
  <si>
    <t>712378101RT3</t>
  </si>
  <si>
    <t>Povlakové krytiny střech do 10° z termoplastické fólie Klempířské doplňky k povlakovým krytinám z fólií odvětrání kanalizace, průměr 110 mm, s manžetou z fólie z měkčeného PVC</t>
  </si>
  <si>
    <t>712491171RT1</t>
  </si>
  <si>
    <t>Povlaková krytina střech do 30° ostatní textilie podkladní, 1 vrstva, bez dodávky textílie</t>
  </si>
  <si>
    <t>712491172RT1</t>
  </si>
  <si>
    <t>Povlaková krytina střech do 30° ostatní textilie ochranná, 1 vrstva, bez dodávky textílie</t>
  </si>
  <si>
    <t>2 vrstva : 280</t>
  </si>
  <si>
    <t>712861703RT1</t>
  </si>
  <si>
    <t>Samostatné vytažení izolačního povlaku pryžemi fólií přilepenou v plné ploše, fólie ve specifikaci</t>
  </si>
  <si>
    <t>na konstrukce převyšující úroveň střechy,</t>
  </si>
  <si>
    <t>82,5*0,7</t>
  </si>
  <si>
    <t>283220013R</t>
  </si>
  <si>
    <t>Fólie hladká hydroizolační tl = 1,80 mm; materiál: PVC-P; nosná vložka: PES tkanina</t>
  </si>
  <si>
    <t>280*1,1</t>
  </si>
  <si>
    <t>57,75*1,1</t>
  </si>
  <si>
    <t>69366199R</t>
  </si>
  <si>
    <t>Geosyntetika typ: geotextilie; netkaná; materiál: PP; tl (2 kPa) = 4,0 mm; plošná hmotnost = 500 g/m2; Pevnost v tahu podélně = 33,0 kN/m; Pevnost v tahu příčně = 19,0 kN/m</t>
  </si>
  <si>
    <t>280*2*1,1</t>
  </si>
  <si>
    <t>998712201R00</t>
  </si>
  <si>
    <t>Přesun hmot pro povlakové krytiny objektů výšky do 6 m</t>
  </si>
  <si>
    <t>50 m vodorovně</t>
  </si>
  <si>
    <t>713111121RT1</t>
  </si>
  <si>
    <t xml:space="preserve">Montáž tepelné izolace stropů rovných, spodem, uchycení drátem,  </t>
  </si>
  <si>
    <t>800-713</t>
  </si>
  <si>
    <t>Skladba stropu : 245</t>
  </si>
  <si>
    <t>S3a : 1,3*(5,58+4,6+11,65+5,77*3)</t>
  </si>
  <si>
    <t>713111221RK2</t>
  </si>
  <si>
    <t>Montáž tepelné izolace stropů parotěsná zábrana zavěšených podhledů s přelepením spojů, včetně dodávky fólie</t>
  </si>
  <si>
    <t>včetně dodávky fólie a spojovacích prostředků.</t>
  </si>
  <si>
    <t>713121111RT1</t>
  </si>
  <si>
    <t>Montáž tepelné izolace podlah  jednovrstvá, bez dodávky materiálu</t>
  </si>
  <si>
    <t>713121121RT1</t>
  </si>
  <si>
    <t>Montáž tepelné izolace podlah  dvouvrstvá, bez dodávky materiálu</t>
  </si>
  <si>
    <t>Nařezání izolace na potřebný rozměr a položení na podklad ve dvou vrstvách bez dodávky izolace.</t>
  </si>
  <si>
    <t>S1, S2 : 257,62968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</si>
  <si>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</si>
  <si>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</si>
  <si>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</si>
  <si>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</si>
  <si>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</si>
  <si>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</si>
  <si>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>713135114RU2</t>
  </si>
  <si>
    <t>Montáž tepelné izolace stěn Montáž difúzní fólie do stěn (dřevostaveb) se samolepicím spojem, včetně dodávky fólie</t>
  </si>
  <si>
    <t>713141124R00</t>
  </si>
  <si>
    <t>Montáž tepelné izolace plochých střech lepená na pruhy z PU lepidla</t>
  </si>
  <si>
    <t>713141714R00</t>
  </si>
  <si>
    <t>Pokládka střešních spádových klínů na pruhy lepidla, jedné vrstvy desek</t>
  </si>
  <si>
    <t>713191100RT9</t>
  </si>
  <si>
    <t>Izolace tepelné běžných konstrukcí - doplňky položení separační fólie, včetně dodávky PE fólie</t>
  </si>
  <si>
    <t>28375463R</t>
  </si>
  <si>
    <t>Výrobek izolační pro budovy z extrudovaného polystyrenu (XPS) tvar: deska; tl = 80 mm; OH = 35 kg/m3; lambda = 0,035 W/(m.K); pevnost v tlaku = 300 kPa; povrchová úprava: strukturovaná</t>
  </si>
  <si>
    <t>124,28640*1,05</t>
  </si>
  <si>
    <t>283754903R</t>
  </si>
  <si>
    <t>Výrobek izolační pro budovy z extrudovaného polystyrenu (XPS) tvar: deska; tl = 60 mm; lambda = 0,034 W/(m.K); pevnost v tlaku = 300 kPa</t>
  </si>
  <si>
    <t>257,62968*1,05</t>
  </si>
  <si>
    <t>283757080R</t>
  </si>
  <si>
    <t>Výrobek izolační pro budovy z pěnového polystyrenu (EPS) tvar: deska; tl = 100 mm; OH = 20 kg/m3; lambda = 0,037 W/(m.K); pevnost v tlaku = 100 kPa</t>
  </si>
  <si>
    <t>280*1,05</t>
  </si>
  <si>
    <t>283757115R</t>
  </si>
  <si>
    <t>Výrobek izolační pro budovy z pěnového polystyrenu (EPS) tvar: deska; tl = 50 mm; OH = 25 kg/m3; lambda = 0,035 W/(m.K); pevnost v tlaku = 150 kPa</t>
  </si>
  <si>
    <t>232,03*1,05</t>
  </si>
  <si>
    <t>283757124R</t>
  </si>
  <si>
    <t>Výrobek izolační pro budovy z pěnového polystyrenu (EPS) tvar: deska; tl = 140 mm; OH = 25 kg/m3; lambda = 0,035 W/(m.K); pevnost v tlaku = 150 kPa</t>
  </si>
  <si>
    <t>28375971R</t>
  </si>
  <si>
    <t>Výrobek izolační pro budovy z pěnového polystyrenu (EPS) tvar: spádová deska; OH = 20 kg/m3; lambda = 0,037 W/(m.K); pevnost v tlaku = 100 kPa</t>
  </si>
  <si>
    <t>280*0,15*1,05</t>
  </si>
  <si>
    <t>631508591R</t>
  </si>
  <si>
    <t>Výrobek izolační pro budovy z minerální vlny (MW) tvar: rohož; tl = 50 mm; OH = 21 kg/m3; lambda = 0,033 W/(m.K)</t>
  </si>
  <si>
    <t>S3a : 50,882*1,05</t>
  </si>
  <si>
    <t>631508592R</t>
  </si>
  <si>
    <t>Výrobek izolační pro budovy z minerální vlny (MW) tvar: rohož; tl = 100 mm; OH = 21 kg/m3; lambda = 0,033 W/(m.K)</t>
  </si>
  <si>
    <t>49,5099*1,05</t>
  </si>
  <si>
    <t>245*1,05</t>
  </si>
  <si>
    <t>631508593R</t>
  </si>
  <si>
    <t>Výrobek izolační pro budovy z minerální vlny (MW) tvar: rohož; tl = 120 mm; OH = 21 kg/m3; lambda = 0,033 W/(m.K)</t>
  </si>
  <si>
    <t>299,89860*1,05</t>
  </si>
  <si>
    <t>6315085951R</t>
  </si>
  <si>
    <t>Výrobek izolační pro budovy z minerální vlny (MW) tvar: rohož; tl = 160 mm; OH = 21 kg/m3; lambda = 0,033 W/(m.K)</t>
  </si>
  <si>
    <t>254,88960*1,05</t>
  </si>
  <si>
    <t>998713201R00</t>
  </si>
  <si>
    <t>Přesun hmot pro izolace tepelné v objektech výšky do 6 m</t>
  </si>
  <si>
    <t>714211111RT2</t>
  </si>
  <si>
    <t>Montáž akustických podhledů z panelů, ze skelné vlny, připevněné ke stropní konstrukci lepením, včetně dodávky materiálu</t>
  </si>
  <si>
    <t>800-714</t>
  </si>
  <si>
    <t>98,95</t>
  </si>
  <si>
    <t>Zavěšené akustické podhledy : 7,5</t>
  </si>
  <si>
    <t>767586101RT1</t>
  </si>
  <si>
    <t xml:space="preserve">Montáž podhledů lamelových a kazetových Podhledy nosný rošt pro podhledy  rošt pro rovnou, částečně zapuštěnou a poloskrytou hranu desek, v modulu 600 x 600 mm,  </t>
  </si>
  <si>
    <t>800-767</t>
  </si>
  <si>
    <t>Dodávka a montáž hlavního profilu, příčných profilů, obvodového profilu a zavěšovacího prvku.</t>
  </si>
  <si>
    <t>998714201R00</t>
  </si>
  <si>
    <t>Přesun hmot v objektech výšky do 6 m</t>
  </si>
  <si>
    <t>721176212R00</t>
  </si>
  <si>
    <t>Potrubí KG odpadní svislé vnější průměr D 110 mm, tloušťka stěny 3,2 mm, DN 100</t>
  </si>
  <si>
    <t>800-721</t>
  </si>
  <si>
    <t>včetně tvarovek, objímek. Bez zednických výpomocí.</t>
  </si>
  <si>
    <t>Potrubí včetně tvarovek, objímek a vložek pro tlumení hluku. Bez zednických výpomocí.</t>
  </si>
  <si>
    <t>Včetně zřízení a demontáže pomocného lešení.</t>
  </si>
  <si>
    <t>4+1</t>
  </si>
  <si>
    <t>721176213R00</t>
  </si>
  <si>
    <t>Potrubí KG odpadní svislé vnější průměr D 125 mm, tloušťka stěny 3,2 mm, DN 125</t>
  </si>
  <si>
    <t>721176222R00</t>
  </si>
  <si>
    <t>Potrubí KG svodné (ležaté) v zemi vnější průměr D 110 mm, tloušťka stěny 3,2 mm, DN 100</t>
  </si>
  <si>
    <t>Potrubí včetně tvarovek. Bez zednických výpomocí.</t>
  </si>
  <si>
    <t>Dešťová : 9,5+5,5+7,5+25</t>
  </si>
  <si>
    <t>Splašková : 3+1,5</t>
  </si>
  <si>
    <t>721176223R00</t>
  </si>
  <si>
    <t>Potrubí KG svodné (ležaté) v zemi vnější průměr D 125 mm, tloušťka stěny 3,2 mm, DN 125</t>
  </si>
  <si>
    <t>Dešťová : 6,5+5</t>
  </si>
  <si>
    <t>Splašková : 10,5+5,5+4+6+1+4+3,5+1+4*2</t>
  </si>
  <si>
    <t>721194109R00</t>
  </si>
  <si>
    <t>Zřízení přípojek na potrubí D 110  mm</t>
  </si>
  <si>
    <t>vyvedení a upevnění odpadních výpustek,</t>
  </si>
  <si>
    <t>721231114RT4</t>
  </si>
  <si>
    <t>Střešní vtoky vtok pro střechu s povlakovou krytinou, střecha zateplená, výška izolace do 300 mm, D 75, 110, 125 mm, včetně dodávky materiálu</t>
  </si>
  <si>
    <t>PL-1 : 7</t>
  </si>
  <si>
    <t>721231331R00</t>
  </si>
  <si>
    <t>Střešní vtoky Doplňky pro střešní vtoky vyhřívací sada pro střešní vtoky , včetně dodávky materiálu</t>
  </si>
  <si>
    <t>721290112R00</t>
  </si>
  <si>
    <t>Zkouška těsnosti kanalizace v objektech vodou, DN 200</t>
  </si>
  <si>
    <t>52+55</t>
  </si>
  <si>
    <t>721194555</t>
  </si>
  <si>
    <t>Vyvedení odpadních výpustek, D 125 mm</t>
  </si>
  <si>
    <t>998721201R00</t>
  </si>
  <si>
    <t>Přesun hmot pro vnitřní kanalizaci v objektech výšky do 6 m</t>
  </si>
  <si>
    <t>50 m vodorovně, měřeno od těžiště půdorysné plochy skládky do těžiště půdorysné plochy objektu</t>
  </si>
  <si>
    <t>762441113R00</t>
  </si>
  <si>
    <t>Obložení atiky montáž z dřevoštěpkových desek, 1 vrstva, připevnění hmoždinkami a šrouby</t>
  </si>
  <si>
    <t>800-762</t>
  </si>
  <si>
    <t>Atika pod plech : 28</t>
  </si>
  <si>
    <t>76249001</t>
  </si>
  <si>
    <t>Spojovací a ochranné prostř. obložení atiky, kotvení do věnce</t>
  </si>
  <si>
    <t>60725016R</t>
  </si>
  <si>
    <t>Deska z plochých třísek (OSB) typ: 3; tl = 22,0 mm; povrch: nebroušený; hrana: rovná</t>
  </si>
  <si>
    <t>28*1,1</t>
  </si>
  <si>
    <t>998762203R00</t>
  </si>
  <si>
    <t>Přesun hmot pro konstrukce tesařské v objektech výšky do 24 m</t>
  </si>
  <si>
    <t>762395000R00</t>
  </si>
  <si>
    <t>Spojovací a ochranné prostředky svory, prkna, hřebíky, pásová ocel, vruty, impregnace</t>
  </si>
  <si>
    <t>280*0,022</t>
  </si>
  <si>
    <t>762595000R00</t>
  </si>
  <si>
    <t>Spojovací a ochranné prostředky hřebíky, vruty, impregnace</t>
  </si>
  <si>
    <t>257,62968*0,022</t>
  </si>
  <si>
    <t>763611232R00</t>
  </si>
  <si>
    <t>Montáž bednění střech, z desek tl. nad 18 mm, na P+D, šroubováním</t>
  </si>
  <si>
    <t>800-763</t>
  </si>
  <si>
    <t>vč. dodávky a montáže spojovacího materiálu</t>
  </si>
  <si>
    <t>763614232RT1</t>
  </si>
  <si>
    <t>Montáž podlahy, z desek tl. nad 18 mm, na P+D, šroubováním, bez dodávky desky</t>
  </si>
  <si>
    <t>59590742R</t>
  </si>
  <si>
    <t>deska cementotřísková l = 3 350 mm; š = 1 250 mm; tl. 22,0 mm; povrch hladký</t>
  </si>
  <si>
    <t>998763201R00</t>
  </si>
  <si>
    <t>Přesun hmot dřevostaveb v objektech výšky do 6 m</t>
  </si>
  <si>
    <t>764918331R00</t>
  </si>
  <si>
    <t>Lemování na plochých střechách včetně spojů, rohů, lišt a dilatací, z lakovaného pozinkovaného plechu, rš 250 mm, výroba (zhotovení) a montáž</t>
  </si>
  <si>
    <t>800-764</t>
  </si>
  <si>
    <t>včetně zednické výpomoci.</t>
  </si>
  <si>
    <t>K-9 : 10,8</t>
  </si>
  <si>
    <t>764918912R00</t>
  </si>
  <si>
    <t>Závětrná lišta  , z lakovaného pozinkovaného plechu, rš 400 mm, výroba (zhotovení) a montáž</t>
  </si>
  <si>
    <t>K-10 : 143,28</t>
  </si>
  <si>
    <t>764903318R00</t>
  </si>
  <si>
    <t>Ostatní prvky ke střechám větrací mřížka ochranná 60x1000 mm,  ,  , dodávka a montáž</t>
  </si>
  <si>
    <t>143,28</t>
  </si>
  <si>
    <t>764718301R00</t>
  </si>
  <si>
    <t>Oplechování parapetů z hliníkového plechu s povrchovou pravou z polyesteru, rš 210 mm, dodávka a montáž, včetně bočních krytek</t>
  </si>
  <si>
    <t>včetně rohů</t>
  </si>
  <si>
    <t>včetně spojovacích prostředků a zednických výpomocí.</t>
  </si>
  <si>
    <t xml:space="preserve">viz. výpis klempířských výrobků : </t>
  </si>
  <si>
    <t>K-1 : 1*4</t>
  </si>
  <si>
    <t>K-2 : 2,25*2</t>
  </si>
  <si>
    <t>K-3 : 2,5</t>
  </si>
  <si>
    <t>K-4 : 4</t>
  </si>
  <si>
    <t>K-5 : 0,9</t>
  </si>
  <si>
    <t>K-6 : 1,9</t>
  </si>
  <si>
    <t>K-7 : 0,8*4</t>
  </si>
  <si>
    <t>K-8 : 2</t>
  </si>
  <si>
    <t>13851070R</t>
  </si>
  <si>
    <t>Výrobek plochý ocelový s povlakem - plech; hladký; tl = 0,50 mm; povrchová úprava: přírodní pozink</t>
  </si>
  <si>
    <t>10,8*0,22*1,1</t>
  </si>
  <si>
    <t>143,28*0,345*1,1</t>
  </si>
  <si>
    <t>998764201R00</t>
  </si>
  <si>
    <t>Přesun hmot pro konstrukce klempířské v objektech výšky do 6 m</t>
  </si>
  <si>
    <t>766441111R00</t>
  </si>
  <si>
    <t>Montáž dřevěných a kompozitních podlah teras z prken, včetně podkladního roštu</t>
  </si>
  <si>
    <t>800-766</t>
  </si>
  <si>
    <t>včetně položení podkladního roštu do štěrkového lože, nebo na rovný pevný povrch, položení palubek a upevnění nerezovými šrouby skrytým spojem. Bez povrchové úpravy nátěrem.</t>
  </si>
  <si>
    <t>766666112R00</t>
  </si>
  <si>
    <t xml:space="preserve">Montáž dveřních křídel kompletizovaných posuvných,  , do předem osazeného stavebního pouzdra, jednokřídlových,  </t>
  </si>
  <si>
    <t>Bez osazení madla a zámku.</t>
  </si>
  <si>
    <t>T-7P : 1</t>
  </si>
  <si>
    <t>766666114R00</t>
  </si>
  <si>
    <t xml:space="preserve">Montáž dveřních křídel kompletizovaných posuvných,  , do předem osazeného stavebního pouzdra, dvoukřídlových,  </t>
  </si>
  <si>
    <t>T-8 : 1</t>
  </si>
  <si>
    <t>766670011R00</t>
  </si>
  <si>
    <t>Montáž obložkové nebo rámové zárubně a dveřního křídla jednokřídlového</t>
  </si>
  <si>
    <t>T-9P : 2</t>
  </si>
  <si>
    <t>T-22P : 1</t>
  </si>
  <si>
    <t>T-23P : 1</t>
  </si>
  <si>
    <t>T-23L : 1</t>
  </si>
  <si>
    <t>T-9L : 1</t>
  </si>
  <si>
    <t>T-11P : 1</t>
  </si>
  <si>
    <t>T-13P : 1</t>
  </si>
  <si>
    <t>T-15P : 3</t>
  </si>
  <si>
    <t>T-15L : 1</t>
  </si>
  <si>
    <t>T-17L : 1</t>
  </si>
  <si>
    <t>T-17P : 1</t>
  </si>
  <si>
    <t>766670021R00</t>
  </si>
  <si>
    <t xml:space="preserve">Doplňky ke dveřním křídlům - montáž </t>
  </si>
  <si>
    <t>14+2</t>
  </si>
  <si>
    <t>766694111R00</t>
  </si>
  <si>
    <t>Ostatní montáž parapetních desek dřevěných pro jakékoliv upevnění   šířky do 300 mm, délky do 1000 mm</t>
  </si>
  <si>
    <t>T-1 : 1*2</t>
  </si>
  <si>
    <t>T-3 : 1</t>
  </si>
  <si>
    <t>T-5 : 3</t>
  </si>
  <si>
    <t>766694113R00</t>
  </si>
  <si>
    <t>Ostatní montáž parapetních desek dřevěných pro jakékoliv upevnění   šířky do 300 mm, délky přes 1600 do 2600 mm</t>
  </si>
  <si>
    <t>T-4 : 1</t>
  </si>
  <si>
    <t>T-6 : 1</t>
  </si>
  <si>
    <t>766694114R00</t>
  </si>
  <si>
    <t>Ostatní montáž parapetních desek dřevěných pro jakékoliv upevnění   šířky do 300 mm, délky přes 2600 mm</t>
  </si>
  <si>
    <t>T-2 : 1</t>
  </si>
  <si>
    <t>76601R01</t>
  </si>
  <si>
    <t>D+M Panikové kování</t>
  </si>
  <si>
    <t>Není obsaženo v položkách RTS.</t>
  </si>
  <si>
    <t>76602R01</t>
  </si>
  <si>
    <t>D+M Systém generálního klíče</t>
  </si>
  <si>
    <t xml:space="preserve">Interiér : </t>
  </si>
  <si>
    <t>O-14 : 1</t>
  </si>
  <si>
    <t xml:space="preserve">Exteriér : </t>
  </si>
  <si>
    <t>O-12L : 1</t>
  </si>
  <si>
    <t>O-1P : 3</t>
  </si>
  <si>
    <t>O-6P : 1</t>
  </si>
  <si>
    <t>76602R02</t>
  </si>
  <si>
    <t>T-21 D+M Konstrukce sanitárních příček, DTD desky oboustraně potažené laminátem</t>
  </si>
  <si>
    <t>R-766</t>
  </si>
  <si>
    <t>O7, 8, 9, 13 - D+M Mechanická souprava souprava pro otvírání oken</t>
  </si>
  <si>
    <t>R-76601</t>
  </si>
  <si>
    <t>O-1P - Hliníkové dveře, rozměr 900x2100 mm, viz. výpis ostatních výrobků</t>
  </si>
  <si>
    <t>dle CN od subdodavatele</t>
  </si>
  <si>
    <t>R-76602</t>
  </si>
  <si>
    <t>O-2 - Hliníkové okno, rozměr 1000x1800 mm, viz. výpis ostatních výrobků</t>
  </si>
  <si>
    <t>R-76603</t>
  </si>
  <si>
    <t>O-3 - Hliníkové okno, rozměr 2250x1800 mm, viz. výpis ostatních výrobků</t>
  </si>
  <si>
    <t>R-76604</t>
  </si>
  <si>
    <t>O-4 - Hliníkové okno, rozměr 2500x1800 mm, viz. výpis ostatních výrobků</t>
  </si>
  <si>
    <t>R-76605</t>
  </si>
  <si>
    <t>O-5P - Hliníkové francouzské okno, rozměr 2000x2250 mm, viz. výpis ostatních výrobků</t>
  </si>
  <si>
    <t>R-76606</t>
  </si>
  <si>
    <t>O-5L - Hliníkové francouzské okno, rozměr 2000x2250 mm, viz. výpis ostatních výrobků</t>
  </si>
  <si>
    <t>R-76607</t>
  </si>
  <si>
    <t>O-6P - Hliníkové dveře, rozměr 900x2250 mm, viz. výpis ostatních výrobků</t>
  </si>
  <si>
    <t>R-76608</t>
  </si>
  <si>
    <t>O-7 - Hliníkové okno, rozměr 4000x600 mm, viz. výpis ostatních výrobků</t>
  </si>
  <si>
    <t>R-76609</t>
  </si>
  <si>
    <t>O-8 - Hliníkové okno, rozměr 900x600 mm, viz. výpis ostatních výrobků</t>
  </si>
  <si>
    <t>R-76610</t>
  </si>
  <si>
    <t>O-9 - Hliníkové okno, rozměr 1900x600 mm, viz. výpis ostatních výrobků</t>
  </si>
  <si>
    <t>R-76611</t>
  </si>
  <si>
    <t>O-10 - Hliníkové okno, rozměr 800x1800 mm, viz. výpis ostatních výrobků</t>
  </si>
  <si>
    <t>R-76612</t>
  </si>
  <si>
    <t>O-11 - Hliníkové okno fixní, rozměr 2000x1800 mm, viz. výpis ostatních výrobků</t>
  </si>
  <si>
    <t>R-76613</t>
  </si>
  <si>
    <t>O-12L - Hliníkové dveře se světlíkem, rozměr 1550x2250 mm, viz. výpis ostatních výrobků</t>
  </si>
  <si>
    <t>R-76614</t>
  </si>
  <si>
    <t>O-13 - Hliníkové okno, rozměr 800x600 mm, viz. výpis ostatních výrobků</t>
  </si>
  <si>
    <t>R-76615</t>
  </si>
  <si>
    <t>O-14 - Hliníkové interiérové prosklené dveře, rozměr 2665x2590 mm, viz. výpis ostatních výrobků</t>
  </si>
  <si>
    <t>R-76616</t>
  </si>
  <si>
    <t>O-15 - Plastový světlík s kopulí, rozměr 1200x1200 mm, viz. výpis ostatních výrobků</t>
  </si>
  <si>
    <t>R-76617</t>
  </si>
  <si>
    <t>O-16 - Nosná konstrukce pro FVE panely, rozměr 1075x1000 mm, viz. výpis ostatních výrobků</t>
  </si>
  <si>
    <t>38,06</t>
  </si>
  <si>
    <t>54914624R</t>
  </si>
  <si>
    <t>kování interiérové kliky s kruhovými štíty pro klíč; povrch - kliky pochromované; povrch - štíty leštěná nerez</t>
  </si>
  <si>
    <t>2+1+1+1+1</t>
  </si>
  <si>
    <t>1+1</t>
  </si>
  <si>
    <t>3+1</t>
  </si>
  <si>
    <t>549146695R</t>
  </si>
  <si>
    <t>Kování dveřní pro posuvné dveře</t>
  </si>
  <si>
    <t>60775430R</t>
  </si>
  <si>
    <t>parapet vnitřní š = 150 mm; materiál - povrch laminátová fólie; materiál - jádro voděodolá DTD; dekor bílý, mramor, imitace dřeva</t>
  </si>
  <si>
    <t>T-2 : 4</t>
  </si>
  <si>
    <t>T-3 : 0,9</t>
  </si>
  <si>
    <t>T-4 : 1,9</t>
  </si>
  <si>
    <t>T-5 : 0,8*3</t>
  </si>
  <si>
    <t>T-6 : 2</t>
  </si>
  <si>
    <t>61165002R</t>
  </si>
  <si>
    <t>Dveře dřevěné jednostranně otevíravé; šířka = 700 mm; výška = 1 970 mm; počet křídel: 1; povrchová úprava: CPL; struktura povrchu: oboustranně hladká; míra zasklení: plné křídlo</t>
  </si>
  <si>
    <t>61165003R</t>
  </si>
  <si>
    <t>Dveře dřevěné jednostranně otevíravé; šířka = 800 mm; výška = 1 970 mm; počet křídel: 1; povrchová úprava: CPL; struktura povrchu: oboustranně hladká; míra zasklení: plné křídlo</t>
  </si>
  <si>
    <t>61165004R</t>
  </si>
  <si>
    <t>Dveře dřevěné jednostranně otevíravé; šířka = 900 mm; výška = 1 970 mm; počet křídel: 1; povrchová úprava: CPL; struktura povrchu: oboustranně hladká; míra zasklení: plné křídlo</t>
  </si>
  <si>
    <t>61169702R</t>
  </si>
  <si>
    <t>Dveře dřevěné posuvné uvnitř; šířka = 700 mm; výška = 1 970 mm; počet křídel: 1; povrchová úprava: fólie; struktura povrchu: oboustranně hladká; míra zasklení: plné křídlo</t>
  </si>
  <si>
    <t>61169750R01</t>
  </si>
  <si>
    <t>Dveře dřevěné posuvné do pouzdra, rozměr 1800x1970 mm</t>
  </si>
  <si>
    <t>61181506R</t>
  </si>
  <si>
    <t>Zárubeň dřevěná obložková, polodrážková (klasická); průchozí š. = 700 mm; průchozí v. = 1970 mm; tl. stěny 60 až 170 mm; povrchová úprava: dýha</t>
  </si>
  <si>
    <t>T-16P : 3</t>
  </si>
  <si>
    <t>T-16L : 1</t>
  </si>
  <si>
    <t>61181507R</t>
  </si>
  <si>
    <t>Zárubeň dřevěná obložková, polodrážková (klasická); průchozí š. = 800 mm; průchozí v. = 1970 mm; tl. stěny 60 až 170 mm; povrchová úprava: dýha</t>
  </si>
  <si>
    <t>T-18P : 1</t>
  </si>
  <si>
    <t>T-18L : 1</t>
  </si>
  <si>
    <t>61181508R</t>
  </si>
  <si>
    <t>Zárubeň dřevěná obložková, polodrážková (klasická); průchozí š. = 900 mm; průchozí v. = 1970 mm; tl. stěny 60 až 170 mm; povrchová úprava: dýha</t>
  </si>
  <si>
    <t>T-14P : 1</t>
  </si>
  <si>
    <t>61181527R</t>
  </si>
  <si>
    <t>Zárubeň dřevěná obložková, polodrážková (klasická); průchozí š. = 800 mm; průchozí v. = 1970 mm; tl. stěny 180 až 250 mm; povrchová úprava: dýha</t>
  </si>
  <si>
    <t>T-10P : 4</t>
  </si>
  <si>
    <t>T-10L : 2</t>
  </si>
  <si>
    <t>61181528R</t>
  </si>
  <si>
    <t>Zárubeň dřevěná obložková, polodrážková (klasická); průchozí š. = 900 mm; průchozí v. = 1970 mm; tl. stěny 180 až 250 mm; povrchová úprava: dýha</t>
  </si>
  <si>
    <t>T-12P : 1</t>
  </si>
  <si>
    <t>611981855R</t>
  </si>
  <si>
    <t>prkno terasové dřevěné; borovice; tl = 26 mm; š = 140,0 mm; l = 4 200 mm; povrch jemně drážkovaný</t>
  </si>
  <si>
    <t>611981893R</t>
  </si>
  <si>
    <t>Hranolek truhlářský dřevina: BO; opracování: vysušené; tl = 42 mm; š = 68 mm</t>
  </si>
  <si>
    <t>9*6*1,1</t>
  </si>
  <si>
    <t>998766201R00</t>
  </si>
  <si>
    <t>Přesun hmot pro konstrukce truhlářské v objektech výšky do 6 m</t>
  </si>
  <si>
    <t>642941220R00</t>
  </si>
  <si>
    <t>Stavební pouzdra pro posuvné dveře osazené do sádrokartonové příčky, sestavení pouzdra, vložení do stavebního otvoru, vyrovnání do vodorovné a svislé polohy, ukotvení pouzdra k nosné konstrukci příčky pomocí vrutů M 2 x 20, odstranění zaslepení pouzdra tj. víka a polystyrenu z vnitřku pouzdra, upevnění vodícího trnu, vsazení vozíků do kolejnice, upevnění závěsných prvků na vozíky, vsazení brzdy a seřízení dojezdu, připevnění úchytů na horní hranu dveřního křídla, našroubování gumových dorazů na křídlo, zavěšení dveří.  protilehlé  osazení pouzdra bez dodávky</t>
  </si>
  <si>
    <t>z pozinkovaného ocelového profilovaného plechu</t>
  </si>
  <si>
    <t>Z-1 : 1</t>
  </si>
  <si>
    <t>Z-2 : 1</t>
  </si>
  <si>
    <t>767951114R00</t>
  </si>
  <si>
    <t>Pozinkování ocelových výrobků objem zakázky od 100 do 300 kg</t>
  </si>
  <si>
    <t>kg</t>
  </si>
  <si>
    <t xml:space="preserve">Nosná konstrukce kontejnerů : </t>
  </si>
  <si>
    <t>K1 - 3600 x 4990 mm : 2300</t>
  </si>
  <si>
    <t>K2 - 3600 x 7738 mm : 3100</t>
  </si>
  <si>
    <t>K3 - 2990 x 6058 mm : 1740*7</t>
  </si>
  <si>
    <t>K4 - 3600 x 4300 mm : 2020</t>
  </si>
  <si>
    <t>K5 - 2990 x 4594 mm : 2860</t>
  </si>
  <si>
    <t>K6 - 2990 x 8894 mm : 3000*2</t>
  </si>
  <si>
    <t>767995106R00</t>
  </si>
  <si>
    <t>Výroba a montáž atypických kovovových doplňků staveb hmotnosti přes 100 do 250 kg</t>
  </si>
  <si>
    <t>D+M Plotna pod podlahový nosník tl. 10 mm vč. povrchové úpravy</t>
  </si>
  <si>
    <t>R-767</t>
  </si>
  <si>
    <t>D+M Uzavírací spodní plech (kazeta) tl. 10 mm, vč. povrchové úpravy</t>
  </si>
  <si>
    <t>R-767.1</t>
  </si>
  <si>
    <t>D+M Příčné nosníky G profil 120x90 mm, vč. povrchové úpravy</t>
  </si>
  <si>
    <t>R-767.2</t>
  </si>
  <si>
    <t>D+M Fasádní plech profilovaný, vč. povrchové úpravy</t>
  </si>
  <si>
    <t>R-767.3</t>
  </si>
  <si>
    <t>D+M Plechová nosná konstrukce stěn, vč. povchové úpravy</t>
  </si>
  <si>
    <t>S4, S8 - fasáda : 3,95*(18,85+6,358+5,902+8,67+2,536+3,29+17,778+6,28+5,294+6,75+3,02+5,29)</t>
  </si>
  <si>
    <t>R-7670.2</t>
  </si>
  <si>
    <t>Z-2 Dodávka Ocelové pouzdro pro zásuvné dvoukřídlé dveře, rozměr 3600x2020 mm</t>
  </si>
  <si>
    <t>Požadovaný rozměr není v položkách RTS.</t>
  </si>
  <si>
    <t>R-7670.3</t>
  </si>
  <si>
    <t>Z-3 D+M Kotvící bod, sloupek o d= 48 mm</t>
  </si>
  <si>
    <t>R-7670.4</t>
  </si>
  <si>
    <t>Z-4 D+M Ocelové lano nerezová ocel d= 4 mm</t>
  </si>
  <si>
    <t>58</t>
  </si>
  <si>
    <t>R-76701</t>
  </si>
  <si>
    <t>Z-5 D+M Výstupový žebřík s přímým výstupem, ochraným košem v. 4900 mm, š. 600 mm</t>
  </si>
  <si>
    <t>R-76702</t>
  </si>
  <si>
    <t>Z-11 D+M Konstrukce sloupků z ocel. jeklových profilů, jekl 50x50 mm, žár. zinkovaná ocel</t>
  </si>
  <si>
    <t>R-76702.1</t>
  </si>
  <si>
    <t>Z-12 D+M Volně stojící bioklimatická pergola, rozměr 8670x2536 mm</t>
  </si>
  <si>
    <t>553353521R</t>
  </si>
  <si>
    <t>pouzdro pro posuvné dveře protilehlé; š průchodu 1 450 mm; h průchodu 1 970 mm</t>
  </si>
  <si>
    <t>55399992.AR</t>
  </si>
  <si>
    <t>výrobek kovový</t>
  </si>
  <si>
    <t>Koeficient : 0,05</t>
  </si>
  <si>
    <t>998767201R00</t>
  </si>
  <si>
    <t>Přesun hmot pro kovové stavební doplňk. konstrukce v objektech výšky do 6 m</t>
  </si>
  <si>
    <t>771101101R00</t>
  </si>
  <si>
    <t xml:space="preserve">Příprava podkladu pod dlažby vysávání podkladů pod keramickou dlažbu průmyslovým vysavačem </t>
  </si>
  <si>
    <t>800-771</t>
  </si>
  <si>
    <t>54,15</t>
  </si>
  <si>
    <t>771101210R00</t>
  </si>
  <si>
    <t>Příprava podkladu pod dlažby penetrace podkladu pod dlažby</t>
  </si>
  <si>
    <t>771475014R00</t>
  </si>
  <si>
    <t>Montáž soklíků z dlaždic keramických výšky 100 mm, soklíků vodorovných, kladených do flexibilního tmele</t>
  </si>
  <si>
    <t>104 : 2,665*2+1,6*2-0,9</t>
  </si>
  <si>
    <t>111 : 2,411*2+1,48*2-0,9</t>
  </si>
  <si>
    <t>114 : 5,065*2+1,665*2-0,9*2</t>
  </si>
  <si>
    <t>115 : 1,1*2+1,665*2-0,9-1</t>
  </si>
  <si>
    <t>116 : 1*2+1,575*2-1</t>
  </si>
  <si>
    <t>117 : 2,665*2+2,775*2-1</t>
  </si>
  <si>
    <t>771479001R00</t>
  </si>
  <si>
    <t>Montáž soklíků z dlaždic keramických Řezání dlaždic pro soklíky</t>
  </si>
  <si>
    <t>771575118R00</t>
  </si>
  <si>
    <t>Montáž podlah z dlaždic keramických 600 x 600 mm, režných nebo glazovaných, hladkých, kladených do flexibilního tmele</t>
  </si>
  <si>
    <t>S2 - podlahy 1.NP : 4,25+4,72+4,62+2,17+3,56+14,36+3,1+8,43+1,83+1,78+5,33</t>
  </si>
  <si>
    <t>771578011R00</t>
  </si>
  <si>
    <t>Zvláštní úpravy spár spára podlaha-stěna silikonem</t>
  </si>
  <si>
    <t>43,832</t>
  </si>
  <si>
    <t>771579791R00</t>
  </si>
  <si>
    <t>Příplatky k položkám montáže podlah keramických příplatek za plochu podlah keramických do 5 m2 jednotlivě</t>
  </si>
  <si>
    <t>S2 - podlahy 1.NP : 4,25+4,72+4,62+2,17+3,56+3,1+1,83+1,78</t>
  </si>
  <si>
    <t>771579793RT3</t>
  </si>
  <si>
    <t>Příplatky k položkám montáže podlah keramických příplatek za spárovací hmotu - plošně</t>
  </si>
  <si>
    <t>59761005R</t>
  </si>
  <si>
    <t>Dlažba keramická typ: čtvercový; s glazurou (GL); dl = 598 mm; š = 598 mm; tl = 10,0 mm; nasákavost = 0,5 %; mrazuvzdorná; protiskluznost: R10; barva: dle vzorníku</t>
  </si>
  <si>
    <t>54,15*1,1</t>
  </si>
  <si>
    <t>43,832*0,1*1,1</t>
  </si>
  <si>
    <t>998771201R00</t>
  </si>
  <si>
    <t>Přesun hmot pro podlahy z dlaždic v objektech výšky do 6 m</t>
  </si>
  <si>
    <t>776101101R00</t>
  </si>
  <si>
    <t>Přípravné práce vysávání povlakových podlah průmyslovým vysavačem</t>
  </si>
  <si>
    <t>800-775</t>
  </si>
  <si>
    <t>položky neobsahují žádný materiál</t>
  </si>
  <si>
    <t>177,87</t>
  </si>
  <si>
    <t>776101121R00</t>
  </si>
  <si>
    <t>Přípravné práce penetrace podkladu</t>
  </si>
  <si>
    <t>776421100RT1</t>
  </si>
  <si>
    <t>Lepení soklíků PVC a napojení krytiny na stěnu lepení podlahových soklíků z PVC a vinylu</t>
  </si>
  <si>
    <t>101 : 3,625*2+2,665*2-1-1,55-0,9</t>
  </si>
  <si>
    <t>102 : 3,025*2+2,665*2-0,9</t>
  </si>
  <si>
    <t>103 : 4,844*2+2,79*2-1-0,9*3</t>
  </si>
  <si>
    <t>107 : 4,3*2+3,275*2-0,9*3</t>
  </si>
  <si>
    <t>108 : 11,635*2+8,698*2-0,9*4-2</t>
  </si>
  <si>
    <t>109 : 8,745*2+5,733*2-0,9*2-2*2</t>
  </si>
  <si>
    <t>776521200RT1</t>
  </si>
  <si>
    <t>Lepení povlakových podlah z plastů  ve formě čtverců z PVC nebo vinylu, montáž</t>
  </si>
  <si>
    <t>S1 - podlahy 1.NP : 9,66+8,06+13,32+14,06+82,71+50,06</t>
  </si>
  <si>
    <t>776994111R00</t>
  </si>
  <si>
    <t>Ostatní práce svařování povlakových podlah  z pásů nebo čtverců</t>
  </si>
  <si>
    <t>177,87*0,5</t>
  </si>
  <si>
    <t>24696906.AR</t>
  </si>
  <si>
    <t>Penetrace epoxidová (EP); funkce: zpevnění povrchu, úprava savosti, adhezní můstek; ředidlo: voda (disperzní)</t>
  </si>
  <si>
    <t>177,87*0,15</t>
  </si>
  <si>
    <t>28342459R</t>
  </si>
  <si>
    <t>lišta soklová; pro vinylové podlahy; materiál měkké PVC; š = 30,0 mm; h = 30,0 mm; samolepicí; ořech, buk, světlý buk</t>
  </si>
  <si>
    <t>101,85*1,1</t>
  </si>
  <si>
    <t>284122075R</t>
  </si>
  <si>
    <t>Krytina podlahová vinylová heterogenní; lamely; tl = 2,50 mm; š = 180 mm; nášlapná vrstva = 0,55 mm; zatížení: 23, 33, 42; protiskluznost: R10; Lw = 4 dB; trvalá deformace do 0,10 mm; rozměrová stálost do 0,15 %; RtF: Bfl; - s1</t>
  </si>
  <si>
    <t>177,87*1,1</t>
  </si>
  <si>
    <t>998776201R00</t>
  </si>
  <si>
    <t>Přesun hmot pro podlahy povlakové v objektech výšky do 6 m</t>
  </si>
  <si>
    <t>vodorovně do 50 m</t>
  </si>
  <si>
    <t>781101210RT1</t>
  </si>
  <si>
    <t>Příprava podkladu pod obklady penetrace podkladu pod obklady</t>
  </si>
  <si>
    <t>včetně dodávky materiálu.</t>
  </si>
  <si>
    <t>98,90972</t>
  </si>
  <si>
    <t>781419706R00</t>
  </si>
  <si>
    <t>Montáž obkladů vnitřních z obkládaček pórovinových příplatky k položkám montáže obkladů vnitřních z obkladaček pórovinových příplatek za spárovací vodotěsnou hmotu - plošně</t>
  </si>
  <si>
    <t>781475120R00</t>
  </si>
  <si>
    <t>Montáž obkladů vnitřních z dlaždic keramických kladených do tmele 300 x 600 mm,  , kladených do flexibilního tmele</t>
  </si>
  <si>
    <t>105 : 2,7*(1,605*2+1,86*4+1,605*2)-(0,95*0,6+0,8*2,02*3)</t>
  </si>
  <si>
    <t>106 : 2,02*(2,665*2+1,734*2)-(0,9*0,6+0,9*2,02)</t>
  </si>
  <si>
    <t>110 : 2,02*(2,261*2+0,96*2)-(0,8*2,02)</t>
  </si>
  <si>
    <t>112 : 2,02*(3,7*2+4,588*2)-(0,9*2,02*2+0,8*0,6+0,8*2,02)</t>
  </si>
  <si>
    <t>113 : 2,02*(1,4*2+0,96*2)-(0,8*2,02)</t>
  </si>
  <si>
    <t>114 : 0,6*(3,6+0,76+1,465+1,55)</t>
  </si>
  <si>
    <t>781497121R00</t>
  </si>
  <si>
    <t xml:space="preserve">Lišty k obkladům profil rohový eloxovaný hliník, uložení do tmele,  , výška profilu 6 mm,  </t>
  </si>
  <si>
    <t>110 : 0,96</t>
  </si>
  <si>
    <t>112 : 2,7*3+5,5</t>
  </si>
  <si>
    <t>113 : 0,96</t>
  </si>
  <si>
    <t>114 : 0,6</t>
  </si>
  <si>
    <t>59761001R</t>
  </si>
  <si>
    <t>Obklad keramický s glazurou (GL); dl = 598 mm; š = 298 mm; tl = 8,0 mm; barva: dle vzorníku</t>
  </si>
  <si>
    <t>98,90972*1,1</t>
  </si>
  <si>
    <t>998781201R00</t>
  </si>
  <si>
    <t>Přesun hmot pro obklady keramické v objektech výšky do 6 m</t>
  </si>
  <si>
    <t>784161401R00</t>
  </si>
  <si>
    <t>Příprava povrchu Penetrace (napouštění) podkladu disperzní, jednonásobná</t>
  </si>
  <si>
    <t>800-784</t>
  </si>
  <si>
    <t>713,58042</t>
  </si>
  <si>
    <t>784165522R00</t>
  </si>
  <si>
    <t>Malby z malířských směsí disperzních,  , barevné, dvojnásobné</t>
  </si>
  <si>
    <t>101 : 2,98*(3,625*2+2,665*2)-(2*1,8+1,55*2,25+0,9*2,02)</t>
  </si>
  <si>
    <t>102 : 2,98*(3,025*2+2,665*2)-(0,9*2,02+0,8*0,8)</t>
  </si>
  <si>
    <t>103 : 2,98*(4,844*2+2,79*2)-(1*2,02*2-0,9*2,02*2)</t>
  </si>
  <si>
    <t>104 : 2,98*(2,665*2+1,6*2)-(0,9*2,02+0,85*0,9)</t>
  </si>
  <si>
    <t>106 : 0,96*(2,665*2+1,734*2)</t>
  </si>
  <si>
    <t>107 : 2,98*(4,3*2+3,275*2)-(0,9*2,02*3+0,8*0,6*2)</t>
  </si>
  <si>
    <t>108 : 2,98*(11,635*2+8,698*2)-(0,9*2,02*4+1*1,8*2+2,25*1,8*2+2,5*1,8)</t>
  </si>
  <si>
    <t>109 : 2,98*(8,745*2+5,733*2)-(0,9*2,02*2+2*2,25*2+4*0,6)</t>
  </si>
  <si>
    <t>110 : 0,96*(2,261*2+0,96*2)</t>
  </si>
  <si>
    <t>111 : 2,98*(2,411*2+1,48*2)-(0,9*2,25+0,8*2,02)</t>
  </si>
  <si>
    <t>112 : 0,96*(3,7*2+4,588*2)</t>
  </si>
  <si>
    <t>113 : 0,96*(1,4*2+0,96*2)</t>
  </si>
  <si>
    <t>114 : 2,98*(5,065*2+2,375*2)-(0,9*2,02*2+1*1,8)</t>
  </si>
  <si>
    <t>115 : 2,98*(2,425*2+1,1*2)-(0,9*2,02+1*2,25)</t>
  </si>
  <si>
    <t>116 : 2,98*(2,015*2+1,1*2)-1*2,25</t>
  </si>
  <si>
    <t>117 : 2,98*(1,565*2+2,015*2)-1*2,25</t>
  </si>
  <si>
    <t>Strop : 232,04</t>
  </si>
  <si>
    <t>786623111R00</t>
  </si>
  <si>
    <t>Zastiňující zařízení lamelové žaluzie venkovní, pro okna dřevěná</t>
  </si>
  <si>
    <t>800-786</t>
  </si>
  <si>
    <t xml:space="preserve">viz. výpis zámečnických výrobků : </t>
  </si>
  <si>
    <t>Z-6 : 1*1,8*3</t>
  </si>
  <si>
    <t>Z-7 : 2,25*1,8*2</t>
  </si>
  <si>
    <t>Z-8 : 2,5*1,8</t>
  </si>
  <si>
    <t>Z-9 : 1*1,8*3</t>
  </si>
  <si>
    <t>Z-10 : 2*2,25</t>
  </si>
  <si>
    <t>998786201R00</t>
  </si>
  <si>
    <t>Přesun hmot pro čalounické úpravy v objektech výšky do 6 m</t>
  </si>
  <si>
    <t>210220021RT1</t>
  </si>
  <si>
    <t>Montáž uzemňovacího vedení v zemi, včetně svorek, propojení a izolace spojů, z profilů ocelových pozinkovaných  (FeZn),  , včetně dodávky pásku 30 x 4 mm, bez nátěru</t>
  </si>
  <si>
    <t>včetně montáže svorek spojovacích, odbočných, upevňovacích a spojovacího materiálu.</t>
  </si>
  <si>
    <t>V základech : 98</t>
  </si>
  <si>
    <t>Včetně:</t>
  </si>
  <si>
    <t>Nařezání izolace na potřebný rouzměr. Vložení izolace do stěny bez dodávky tepelné izolace.</t>
  </si>
  <si>
    <t>731303111R00</t>
  </si>
  <si>
    <t>Montáž tepelného čerpadla vzduch-voda, monoblokových, vnitřní jednotka, o výkonu do 20 kW</t>
  </si>
  <si>
    <t>800-731</t>
  </si>
  <si>
    <t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t>
  </si>
  <si>
    <t>Položky neobsahují základ, zemní kolektor, vrty nebo zdroje vody, revizi elektroinstalace, topnou zkoušku a volitelné příslušenství tepelného čerpadla.</t>
  </si>
  <si>
    <t>venkovní kondenzační jednotka splitová jednotka.</t>
  </si>
  <si>
    <t>nominální výkon: Qtop 12,00kW + 6,00 kW - ele ohřev.</t>
  </si>
  <si>
    <t>referenční el. příkon pro návrh kabeláže Pel=3,10kW</t>
  </si>
  <si>
    <t>typ chladiva R32</t>
  </si>
  <si>
    <t>rozměry (šířka x výška x hloubka): 940 x 1420 x 330mm</t>
  </si>
  <si>
    <t>hmotnost jednotky 120kg.</t>
  </si>
  <si>
    <t>provozní rozsah chlazení/vytápění -5~50°C/-25~24°C.</t>
  </si>
  <si>
    <t>Včetně karty pro napojení na nadřazenou MaR - komunikační protokol Modbuss.</t>
  </si>
  <si>
    <t>4847631112R</t>
  </si>
  <si>
    <t>Čerpadlo tepelné vzduch-voda (MONOBLOK); tepelný výkon (+7/+35 °C) = 6,00 kW; COP = 4,83; chladicí výkon (+35/+18 °C) = 6,00 kW; EER = 4,26; chladivo: R410a; příslušenství: elektrokotel 9 kW</t>
  </si>
  <si>
    <t>dle PD : 1</t>
  </si>
  <si>
    <t>Vnitřní  jednotka.</t>
  </si>
  <si>
    <t>- 6,00 kW - ele ohřev.</t>
  </si>
  <si>
    <t>rozměry (šířka x výška x hloubka): 510 x 850 x 315mm</t>
  </si>
  <si>
    <t>hmotnost jednotky 50kg.</t>
  </si>
  <si>
    <t>- včetně čerpadla,</t>
  </si>
  <si>
    <t>- včetně autonomní MaR - spínání a ovldání 2 separátních čerpadel + dvakrát 3 cestný ventil.</t>
  </si>
  <si>
    <t>4847621101R</t>
  </si>
  <si>
    <t>Čerpadlo tepelné vzduch-voda (SPLIT); tepelný výkon (+7/+35 °C) = 4,60 kW; COP = 5,20; chladicí výkon (+35/+18 °C) = 7,10 kW; EER = 3,60; chladivo: R32</t>
  </si>
  <si>
    <t>724251101R00</t>
  </si>
  <si>
    <t>Montáž akumulačního zásobníku teplé vody ocelového, o objemu do 500 l</t>
  </si>
  <si>
    <t>soubor</t>
  </si>
  <si>
    <t>osazení zásobníku na betonový základ s napojením na potrubní rozvody, bez dodávky zásobníku, beznákladů na podkladní konstrukci</t>
  </si>
  <si>
    <t>Šířka = 790mm</t>
  </si>
  <si>
    <t>Výška = 2001mm</t>
  </si>
  <si>
    <t>V = 400l</t>
  </si>
  <si>
    <t>Nádoba zásobníku z oceli S235JR+AR, v provedení podle normy DIN EN 12897 a v souladu se směrnicí pro tlaková zařízení 2014/68/EU. Smaltovaný povrch pro zajištění hygienické nezávadnosti pitné vody podle DIN 4753 T3.</t>
  </si>
  <si>
    <t>48433103R</t>
  </si>
  <si>
    <t>ohřívač užitkové vody zásobníkový  OVS; stojatý; objem 400 l; celk. výška 1 720 mm; průměr 550 mm; výhř.plocha Cu 1,0 m2; přetlak v plášti do 0,6 MPa; přetlak ve vložce do 1,0 MPa</t>
  </si>
  <si>
    <t>Zásobník teplé vody dle PD : 1</t>
  </si>
  <si>
    <t>3.1</t>
  </si>
  <si>
    <t>Elektrická topná patrona pro ohřev teplé vody.</t>
  </si>
  <si>
    <t>ks</t>
  </si>
  <si>
    <t>POL1_1</t>
  </si>
  <si>
    <t>Qvtp = 10 kW</t>
  </si>
  <si>
    <t>Naptěí = 400V</t>
  </si>
  <si>
    <t>732241101RT3</t>
  </si>
  <si>
    <t>Zásobník akumulační pro vytápění nebo chlazení stojatý, o objemu 300 l, s tepelnou izolací tl. 100 mm, max. provozního tlaku 3 bary, se závitovým připojením 6/4", s revizním otvorem</t>
  </si>
  <si>
    <t>dodávka a montáž zásobníku a připojovacího šroubení, montáž ukotvení zásobníku do betonového základu, bez dodávky kotvícího materiálu, bez pomocného lešení</t>
  </si>
  <si>
    <t>Stojatý zásobník pro akumulaci topného média, revizní otvor, včetně navlečené snímatelné tepelné izolace</t>
  </si>
  <si>
    <t>z polyuretanové tuhé pěny 300l.</t>
  </si>
  <si>
    <t>4.1</t>
  </si>
  <si>
    <t>Qvtp = 5,0 kW</t>
  </si>
  <si>
    <t>5513808040R</t>
  </si>
  <si>
    <t>čidlo vnější teploty pro regulátor vytápění</t>
  </si>
  <si>
    <t>732339104R00</t>
  </si>
  <si>
    <t>Nádoby expanzní tlakové Montáž nádob expanzních tlakových o obsahu 50 l</t>
  </si>
  <si>
    <t>50 litrů</t>
  </si>
  <si>
    <t>48466414R</t>
  </si>
  <si>
    <t>Nádoba expanzní s membránou; provedení: stojaté; objem = 50 l; v = 620 mm; d = 380 mm; připojení: 3/4" M; max. provozní tlak = 6 bar</t>
  </si>
  <si>
    <t>734231614R00</t>
  </si>
  <si>
    <t>Ventil uzavírací přímý, litinový, DN 20, PN 6, vnitřní-vnitřní, včetně dodávky materiálu</t>
  </si>
  <si>
    <t>5.2</t>
  </si>
  <si>
    <t>Filtrační patrona.</t>
  </si>
  <si>
    <t>5.3</t>
  </si>
  <si>
    <t>Potrubní oddělovač.</t>
  </si>
  <si>
    <t>5.4</t>
  </si>
  <si>
    <t>Uvedení do provozu.</t>
  </si>
  <si>
    <t>732429111R00</t>
  </si>
  <si>
    <t>Čerpadla teplovodní Montáž čerpadel teplovodních oběhových spirálních DN 25</t>
  </si>
  <si>
    <t>V=0,55m3/h; H=9,5 m;</t>
  </si>
  <si>
    <t>P=0,2 W; I=0,6 A; U=230 V</t>
  </si>
  <si>
    <t>42610650R</t>
  </si>
  <si>
    <t>Čerpadlo oběhové průtok do 3,60 m3/h; spoj: závitový; 3/4"; teplota média -10 až 110 °C</t>
  </si>
  <si>
    <t>733132112R00</t>
  </si>
  <si>
    <t>Kompenzátory včetně dodávky materiálu  závitový pryžový kompenzátor, DN 25</t>
  </si>
  <si>
    <t>42274531R</t>
  </si>
  <si>
    <t>kompenzátor pryžový závitový; pro průmysl.dodávky vody, topné a ventilační systémy; 1"; l = 175 mm; stlačený vzduch a čerpací systémy; provozní tlak do 16,0 bar; provozní teplota  -10 až 90 °C</t>
  </si>
  <si>
    <t>5513809153R</t>
  </si>
  <si>
    <t>kohout kulový; páka; závit vnitřní-vnější; pro neagresivní média; DN 20 mm; PN 50,0</t>
  </si>
  <si>
    <t>723235113R00</t>
  </si>
  <si>
    <t>Kohout kulový  , mosazný, závit vnitřní-vnitřní, DN 25, PN 8, včetně dodávky materiálu</t>
  </si>
  <si>
    <t>DN 32</t>
  </si>
  <si>
    <t>Kulový kohout</t>
  </si>
  <si>
    <t>5513809155R</t>
  </si>
  <si>
    <t>kohout kulový; páka; závit vnitřní-vnější; pro neagresivní média; DN 32 mm; PN 40,0</t>
  </si>
  <si>
    <t>723235114R00</t>
  </si>
  <si>
    <t>Kohout kulový  , mosazný, závit vnitřní-vnitřní, DN 32, PN 8, včetně dodávky materiálu</t>
  </si>
  <si>
    <t>551100204R</t>
  </si>
  <si>
    <t>klapka zpětná pro vodovod; PN 10; vodorovná, vnitřní-vnitřní závit FF; 5/4"; pracovní teplota do 80 ° C; těleso mosaz</t>
  </si>
  <si>
    <t>734243413R00</t>
  </si>
  <si>
    <t>Klapka zpětná, mosazná, DN 25, PN 10, vnitřní-vnitřní závit, včetně dodávky materiálu</t>
  </si>
  <si>
    <t>551100205R</t>
  </si>
  <si>
    <t>klapka zpětná pro vodovod; PN 10; vodorovná, vnitřní-vnitřní závit FF; 6/4"; pracovní teplota do 80 ° C; těleso mosaz</t>
  </si>
  <si>
    <t>734243414R00</t>
  </si>
  <si>
    <t>Klapka zpětná, mosazná, DN 32, PN 10, vnitřní-vnitřní závit, včetně dodávky materiálu</t>
  </si>
  <si>
    <t>5511361551R</t>
  </si>
  <si>
    <t>filtr závitový pro topné systémy; 1"; PN 30; závit vnitřní - vnitřní</t>
  </si>
  <si>
    <t>5511361552R</t>
  </si>
  <si>
    <t>filtr závitový pro topné systémy; 1 1/4"; PN 30; závit vnitřní - vnitřní</t>
  </si>
  <si>
    <t>734299101R00</t>
  </si>
  <si>
    <t>Montáž filtru závitového, do G 1", bez dodávky materiálu</t>
  </si>
  <si>
    <t>55129063R</t>
  </si>
  <si>
    <t>sestava směšovací pro podlahové vytápění; 230 V; PN 10; 35 až 60 °C</t>
  </si>
  <si>
    <t>222611211R00</t>
  </si>
  <si>
    <t xml:space="preserve">Montáž servopohonu 230/ 24 V, 0-10 V/ 4-20 mA, včetně zapojení </t>
  </si>
  <si>
    <t>734223812R00</t>
  </si>
  <si>
    <t>Ventil vyvažovací (regulační), bez měřících ventilků, šikmý, mosazný, DN 20,  , PN 20, vnitřní-vnitřní, včetně dodávky materiálu</t>
  </si>
  <si>
    <t>55121701R</t>
  </si>
  <si>
    <t>ventil vyvažovací DN 20; 3/4"; jmenovitý tlak PN 20; pracovní teplota -10 až 100 ° C; těleso mosaz; závit vnitřní; jmen. průtok 7,28 m3/hod</t>
  </si>
  <si>
    <t>734223813R00</t>
  </si>
  <si>
    <t>Ventil vyvažovací (regulační), bez měřících ventilků, šikmý, mosazný, DN 25,  , PN 20, vnitřní-vnitřní, včetně dodávky materiálu</t>
  </si>
  <si>
    <t>55121702R</t>
  </si>
  <si>
    <t>ventil vyvažovací DN 25; 1"; jmenovitý tlak PN 20; pracovní teplota -10 až 100 ° C; těleso mosaz; závit vnitřní; jmen. průtok 11,76 m3/hod</t>
  </si>
  <si>
    <t>38832105R</t>
  </si>
  <si>
    <t>teploměr axiální pr.hlavice 63 mm; délka jímky 50 mm; rozsah stupnice 0 až 120 °C; způsob napojení zadní 1/2"; max teplota 120 °C; max tlak 1 MPa</t>
  </si>
  <si>
    <t>734413122R00</t>
  </si>
  <si>
    <t>Teploměr s jímkou D 63 mm, délka jímky 50 mm, T = 0 až 120°C, včetně dodávky materiálu</t>
  </si>
  <si>
    <t>42233650R</t>
  </si>
  <si>
    <t>kohout tlakoměrový M 12 x 1,5 mm</t>
  </si>
  <si>
    <t>734429101R00</t>
  </si>
  <si>
    <t>Montáž tlakoměru deformačního 0-10 MPa, bez dodávky materiálu</t>
  </si>
  <si>
    <t>5513809002R</t>
  </si>
  <si>
    <t>kohout pro napouštění a vypouštění kotlů; DN 15 mm; Dim. 1/2"</t>
  </si>
  <si>
    <t>734213123R00</t>
  </si>
  <si>
    <t>Ventil odvzdušňovací, ruční, mosazný, PN 10, DN 15, včetně dodávky materiálu</t>
  </si>
  <si>
    <t>42260624R</t>
  </si>
  <si>
    <t>ventil odvzdušňovací 1/2"; pro topení, vodovod; automatický; těleso mosaz</t>
  </si>
  <si>
    <t>388220722R</t>
  </si>
  <si>
    <t>měřič tepla ultrazvukový; Q = 1,5 m3/hod; PN 16; připojení: závitové; G 1"; stavební délka 190 mm</t>
  </si>
  <si>
    <t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t>
  </si>
  <si>
    <t>388220721R</t>
  </si>
  <si>
    <t>měřič tepla ultrazvukový; Q = 1,5 m3/hod; PN 16; připojení: závitové; G 3/4"; stavební délka 110 mm</t>
  </si>
  <si>
    <t>734419131R00</t>
  </si>
  <si>
    <t>Montáž kompaktního měřiče tepla závitového  G 1/2", bez dodávky materiálu</t>
  </si>
  <si>
    <t>733111103R00</t>
  </si>
  <si>
    <t>Potrubí z trubek závitových ocelových bezešvých, běžných, nízkotlaké, DN 15</t>
  </si>
  <si>
    <t>Potrubí včetně tvarovek a zednických výpomocí.</t>
  </si>
  <si>
    <t>733111104R00</t>
  </si>
  <si>
    <t>Potrubí z trubek závitových ocelových bezešvých, běžných, nízkotlaké, DN 20</t>
  </si>
  <si>
    <t>733111105R00</t>
  </si>
  <si>
    <t>Potrubí z trubek závitových ocelových bezešvých, běžných, nízkotlaké, DN 25</t>
  </si>
  <si>
    <t>733111106R00</t>
  </si>
  <si>
    <t>Potrubí z trubek závitových ocelových bezešvých, běžných, nízkotlaké, DN 32</t>
  </si>
  <si>
    <t>733111107R00</t>
  </si>
  <si>
    <t>Potrubí z trubek závitových ocelových bezešvých, běžných, nízkotlaké, DN 40</t>
  </si>
  <si>
    <t>733163103R00</t>
  </si>
  <si>
    <t>Potrubí pro vytápění a chlazení z trubek měděných spojovaných svařováním nebo lepením pájení pomocí kapilárních pájecích tvarovek, D 18 mm, s 1,0 mm</t>
  </si>
  <si>
    <t>montáž a dodávka trubek a tvarovek, s montážním lešením, bez zednické přípomoci, bez kotvení</t>
  </si>
  <si>
    <t>CU potrubí - vč izolace + ochrana proti UV záření. : 25</t>
  </si>
  <si>
    <t>283771008R</t>
  </si>
  <si>
    <t>pouzdro potrubní tvarovatelné; pěnový polyetylén; vnitřní průměr 15,0 mm; tl. izolace 20,0 mm; provozní teplota  -65 až 90 °C; tepelná vodivost (10°C) 0,0380 W/mK</t>
  </si>
  <si>
    <t>283771021R</t>
  </si>
  <si>
    <t>pouzdro potrubní tvarovatelné; pěnový polyetylén; vnitřní průměr 18,0 mm; tl. izolace 20,0 mm; provozní teplota  -65 až 90 °C; tepelná vodivost (10°C) 0,0380 W/mK</t>
  </si>
  <si>
    <t>283771028R</t>
  </si>
  <si>
    <t>pouzdro potrubní tvarovatelné; pěnový polyetylén; vnitřní průměr 20,0 mm; tl. izolace 20,0 mm; provozní teplota  -65 až 90 °C; tepelná vodivost (10°C) 0,0380 W/mK</t>
  </si>
  <si>
    <t>283771094R</t>
  </si>
  <si>
    <t>pouzdro potrubní tvarovatelné; pěnový polyetylén; vnitřní průměr 25,0 mm; tl. izolace 25,0 mm; provozní teplota  -65 až 90 °C; tepelná vodivost (10°C) 0,0380 W/mK</t>
  </si>
  <si>
    <t>283771129R</t>
  </si>
  <si>
    <t>pouzdro potrubní tvarovatelné; pěnový polyetylén; vnitřní průměr 32,0 mm; tl. izolace 25,0 mm; provozní teplota  -65 až 90 °C; tepelná vodivost (10°C) 0,0380 W/mK</t>
  </si>
  <si>
    <t>713492416R00</t>
  </si>
  <si>
    <t>Izolace tepelné potrubí a ohybů - doplňky obalení  jednostranně, izolační vložkou připevněnou ocelovým drátem včetně prošití drátem (vložka ve specifikaci)</t>
  </si>
  <si>
    <t>27244526R</t>
  </si>
  <si>
    <t>Výrobek izolační pro instalace z elastomerní pěny (FEF) tvar: pouzdro; vnitřní d = 18 mm; tl = 25 mm</t>
  </si>
  <si>
    <t>28600433R</t>
  </si>
  <si>
    <t>deska izolační nosič trubek; pěnový polystyren; povrch s nopy; polodrážka; tl. 60,0 mm; tl. po zatížení 30,0 mm; kašírování krycí fólie; R = 0,850 m2K/W; obj. hmotnost 30,00 kg/m3; tl. kašír. 0,6 mm</t>
  </si>
  <si>
    <t>736312122R00</t>
  </si>
  <si>
    <t>Podlahové vytápění/chlazení - podkladní systém systémová deska, celková tlouštka desky 55 mm, rozteč ukládání potrubí násobky 75 mm, pro potrubí D 16-18 mm, včetně dodávky materiálu</t>
  </si>
  <si>
    <t>Včetně dilatačního pásku, bez úpravy podkladu.</t>
  </si>
  <si>
    <t>733190107R00</t>
  </si>
  <si>
    <t>Tlaková zkouška potrubí ocelových závitových, plastových, měděných přes DN 32 do DN 40</t>
  </si>
  <si>
    <t>Včetně dodávky vody, uzavření a zabezpečení konců potrubí.</t>
  </si>
  <si>
    <t>230120042R00</t>
  </si>
  <si>
    <t>Čištění potrubí profukováním nebo proplach. DN 40</t>
  </si>
  <si>
    <t>783424140R00</t>
  </si>
  <si>
    <t>Nátěry potrubí a armatur syntetické potrubí, do DN 50 mm, dvojnásobné se základním nátěrem</t>
  </si>
  <si>
    <t>800-783</t>
  </si>
  <si>
    <t>na vzduchu schnoucí</t>
  </si>
  <si>
    <t>735191910R00</t>
  </si>
  <si>
    <t>Ostatní opravy otopných těles napuštění vody do otopného systému včetně potrubí (bez kotle a ohříváků)  otopných těles</t>
  </si>
  <si>
    <t>484566212R</t>
  </si>
  <si>
    <t>konvektor přímotopný s LDC displejem, umístění na zeď; výkon 600 W; délka x výška 589 x 370 mm; přívodní šňůra, držák na zeď</t>
  </si>
  <si>
    <t>54132152R</t>
  </si>
  <si>
    <t>těleso otopné trubkové el. přímotopné jmen. tep. výkon 500 W; v = 1 820 mm; l = 450 mm</t>
  </si>
  <si>
    <t>54152726R</t>
  </si>
  <si>
    <t>tyč topná s integrovaným regulátorem teploty, bílá barva; výkon 800 W</t>
  </si>
  <si>
    <t>24554244R</t>
  </si>
  <si>
    <t>kapalina chladicí skupenství při 20°C kapalné; chemická charakteristika ethandiol s inhibitory koroze; 1 120 až 1 140 kg/m3; nažloutlá; mrazuvzdorná; 3,00 l</t>
  </si>
  <si>
    <t>735159523R00</t>
  </si>
  <si>
    <t>Otopná tělesa panelová montáž třířadých, délky přes 1140 mm do 1500 mm, bez dodávky materiálu</t>
  </si>
  <si>
    <t>22 - 600/700 : 2</t>
  </si>
  <si>
    <t>22 - 600/800 : 1</t>
  </si>
  <si>
    <t>22 - 600/900 : 1</t>
  </si>
  <si>
    <t>22 - 600/1100 : 2</t>
  </si>
  <si>
    <t>33 - 300/1100 : 2</t>
  </si>
  <si>
    <t>33 - 900/500 : 1</t>
  </si>
  <si>
    <t>33 - 900/700 : 4</t>
  </si>
  <si>
    <t>33 - 900/800 : 1</t>
  </si>
  <si>
    <t>33 - 900/900 : 3</t>
  </si>
  <si>
    <t>735159240R00</t>
  </si>
  <si>
    <t>Otopná tělesa panelová montáž dvouřadých, délky přes 1980 do 2820 mm, bez dodávky materiálu</t>
  </si>
  <si>
    <t>22 - 600/2600 : 1</t>
  </si>
  <si>
    <t>33 - 300/1400 : 1</t>
  </si>
  <si>
    <t>33 - 300/1800 : 3</t>
  </si>
  <si>
    <t>48460604.OR</t>
  </si>
  <si>
    <t>Těleso otopné s přirozeným prouděním - deskové; materiál: uhlíková ocel; typ: 22; H = 600 mm; B = 105 mm; L = 720 mm; l = 546 mm; tepelný výkon (50) = 1 233 W</t>
  </si>
  <si>
    <t>48460605.OR</t>
  </si>
  <si>
    <t>Těleso otopné s přirozeným prouděním - deskové; materiál: uhlíková ocel; typ: 22; H = 600 mm; B = 105 mm; L = 800 mm; l = 546 mm; tepelný výkon (50) = 1 370 W</t>
  </si>
  <si>
    <t>48460606.OR</t>
  </si>
  <si>
    <t>Těleso otopné s přirozeným prouděním - deskové; materiál: uhlíková ocel; typ: 22; H = 600 mm; B = 105 mm; L = 920 mm; l = 546 mm; tepelný výkon (50) = 1 576 W</t>
  </si>
  <si>
    <t>48460853.OR</t>
  </si>
  <si>
    <t>Těleso otopné s přirozeným prouděním - deskové; materiál: uhlíková ocel; typ: 33; H = 600 mm; B = 166 mm; L = 1 200 mm; l = 546 mm; tepelný výkon (50) = 2 944 W</t>
  </si>
  <si>
    <t>4845734202R</t>
  </si>
  <si>
    <t>Těleso otopné s přirozeným prouděním - deskové; materiál: uhlíková ocel; typ: 33; H = 600 mm; B = 155 mm; L = 2 600 mm; l = 546 mm; tepelný výkon (50) = 6 256 W</t>
  </si>
  <si>
    <t>484573040R</t>
  </si>
  <si>
    <t>Těleso otopné s přirozeným prouděním - deskové; materiál: uhlíková ocel; typ: 33; H = 300 mm; B = 155 mm; L = 1 100 mm; l = 246 mm; tepelný výkon (50) = 1 517 W</t>
  </si>
  <si>
    <t>48457305R</t>
  </si>
  <si>
    <t>Těleso otopné s přirozeným prouděním - deskové; materiál: uhlíková ocel; typ: 33; H = 300 mm; B = 155 mm; L = 1 400 mm; l = 246 mm; tepelný výkon (50) = 1 931 W</t>
  </si>
  <si>
    <t>48457307R</t>
  </si>
  <si>
    <t>Těleso otopné s přirozeným prouděním - deskové; materiál: uhlíková ocel; typ: 33; H = 300 mm; B = 155 mm; L = 1 800 mm; l = 246 mm; tepelný výkon (50) = 2 482 W</t>
  </si>
  <si>
    <t>48457342R</t>
  </si>
  <si>
    <t>Těleso otopné s přirozeným prouděním - deskové; materiál: uhlíková ocel; typ: 33; H = 900 mm; B = 155 mm; L = 500 mm; l = 846 mm; tepelný výkon (50) = 1 664 W</t>
  </si>
  <si>
    <t>48457344R</t>
  </si>
  <si>
    <t>Těleso otopné s přirozeným prouděním - deskové; materiál: uhlíková ocel; typ: 33; H = 900 mm; B = 155 mm; L = 700 mm; l = 846 mm; tepelný výkon (50) = 2 330 W</t>
  </si>
  <si>
    <t>48457345R</t>
  </si>
  <si>
    <t>Těleso otopné s přirozeným prouděním - deskové; materiál: uhlíková ocel; typ: 33; H = 900 mm; B = 155 mm; L = 800 mm; l = 846 mm; tepelný výkon (50) = 2 662 W</t>
  </si>
  <si>
    <t>48457346R</t>
  </si>
  <si>
    <t>Těleso otopné s přirozeným prouděním - deskové; materiál: uhlíková ocel; typ: 33; H = 900 mm; B = 155 mm; L = 900 mm; l = 846 mm; tepelný výkon (50) = 2 995 W</t>
  </si>
  <si>
    <t>55137340R</t>
  </si>
  <si>
    <t>hlavice termostatická se západkovým upevněním; regulační rozsah 8 až 28 °C</t>
  </si>
  <si>
    <t>734263215R00</t>
  </si>
  <si>
    <t>Šroubení pro radiátory typu VK dvoutrubkový systém, rohové, mosazné, DN M 24x20, PN 10, včetně dodávky materiálu</t>
  </si>
  <si>
    <t>5512001801R</t>
  </si>
  <si>
    <t>sada pro otopná tělesa k připojení na ocelové potrubí; složení termostatická hlavice, termostatický ventil, regulační šroubení; 1/2"; provedení rohové; PN 10; T 120 °C</t>
  </si>
  <si>
    <t>901      R00</t>
  </si>
  <si>
    <t>Hzs-předběžná obhlídka     čl.17-1a</t>
  </si>
  <si>
    <t>Prav.M</t>
  </si>
  <si>
    <t>HZS</t>
  </si>
  <si>
    <t>POL10_</t>
  </si>
  <si>
    <t>902      R00</t>
  </si>
  <si>
    <t>Hzs-průzk.práce na památkách</t>
  </si>
  <si>
    <t>903      R00</t>
  </si>
  <si>
    <t>Hzs-mont.prace ve stolach a tunel.</t>
  </si>
  <si>
    <t>905      R00</t>
  </si>
  <si>
    <t>Hzs-revize provoz.souboru a st.obj.</t>
  </si>
  <si>
    <t>738119153R00</t>
  </si>
  <si>
    <t>Příslušenství solárních panelů regulace možnost připojení až 3 teplotních čidel, 2 výstupní relé pro ovládání čerpadla nebo 3cestného ventilu, 25 hydraulických schemat,vč. 3 teplotních čidel, včetně dodávky materiálu</t>
  </si>
  <si>
    <t>907      R00</t>
  </si>
  <si>
    <t>Hzs-mont.prace v uran.dolech a okr</t>
  </si>
  <si>
    <t>914      R00</t>
  </si>
  <si>
    <t>HZS, tarifní třída 4</t>
  </si>
  <si>
    <t>h</t>
  </si>
  <si>
    <t>RTS 16/ I</t>
  </si>
  <si>
    <t>911      R00</t>
  </si>
  <si>
    <t>Hzs - prace vyskovych specialistu</t>
  </si>
  <si>
    <t>912      R00</t>
  </si>
  <si>
    <t>Hzs - Zedník tř.7</t>
  </si>
  <si>
    <t>230320122R00</t>
  </si>
  <si>
    <t>Tlaková zkouška</t>
  </si>
  <si>
    <t>RTS 22/ I</t>
  </si>
  <si>
    <t>915      R00</t>
  </si>
  <si>
    <t>HZS, tarifní třída 5</t>
  </si>
  <si>
    <t>222619131R00</t>
  </si>
  <si>
    <t xml:space="preserve">Topná zkouška (72 hod), protokol o uskutečnění TZ, grafy </t>
  </si>
  <si>
    <t>917      R00</t>
  </si>
  <si>
    <t>HZS, tarifní třída 7</t>
  </si>
  <si>
    <t>921</t>
  </si>
  <si>
    <t>Zaměření před objednáním.</t>
  </si>
  <si>
    <t>hod</t>
  </si>
  <si>
    <t>923</t>
  </si>
  <si>
    <t>Zprovoznění čerpadel - dodavatelem.</t>
  </si>
  <si>
    <t>722236412R00</t>
  </si>
  <si>
    <t xml:space="preserve">Ventil vodovodní, regulační, přímý, s měřicími ventilky, 2x vnitřní závit, PN 16, DN 20, </t>
  </si>
  <si>
    <t>929</t>
  </si>
  <si>
    <t>Požární ucpávky</t>
  </si>
  <si>
    <t>bm</t>
  </si>
  <si>
    <t>napájení 400V, MCA=16A,</t>
  </si>
  <si>
    <t>EF 1.001</t>
  </si>
  <si>
    <t>Potrubní ventilátor - DN 160.</t>
  </si>
  <si>
    <t>Vo = 130 m3/h, Po  = 150 Pa</t>
  </si>
  <si>
    <t>Hladina akustického tlaku ve 3m = 38 dB(A)</t>
  </si>
  <si>
    <t>Třída krytí IP44</t>
  </si>
  <si>
    <t>Příkon: 0,053kW</t>
  </si>
  <si>
    <t>Napětí: 1f/230V</t>
  </si>
  <si>
    <t>Proud: 0,231A</t>
  </si>
  <si>
    <t>728614212R00</t>
  </si>
  <si>
    <t>Montáž axiálního nízkotlakého ventilátoru potrubního do kruhového potrubí, do průměru d 200 mm</t>
  </si>
  <si>
    <t>800-728</t>
  </si>
  <si>
    <t>EF 1.002</t>
  </si>
  <si>
    <t>Pružná manžeta</t>
  </si>
  <si>
    <t>DN 160</t>
  </si>
  <si>
    <t>EF 1.002a</t>
  </si>
  <si>
    <t>Montáž pružné manžety.</t>
  </si>
  <si>
    <t>EF 1.101</t>
  </si>
  <si>
    <t>Zpětná / samočinná klapka, čtyřhranná, do potrubí, pozinkovaná.</t>
  </si>
  <si>
    <t>200x200</t>
  </si>
  <si>
    <t>728211413R00</t>
  </si>
  <si>
    <t>Montáž tvarovky pro čtyřhranné plechové potrubí klapky uzavírací, škrtící nebo regulační s manuálním ovládáním, do průřezu 0,07 m2</t>
  </si>
  <si>
    <t>EF 1.051</t>
  </si>
  <si>
    <t>Kruhový tlumič hluku pevný.</t>
  </si>
  <si>
    <t>DN 160/600</t>
  </si>
  <si>
    <t>728312122R00</t>
  </si>
  <si>
    <t>Montáž tlumiče hluku do kruhového potrubí,  , do průměru d 200 mm</t>
  </si>
  <si>
    <t>EF 1.102</t>
  </si>
  <si>
    <t>Regulační klapka kruhová, jednolistá - ruční.</t>
  </si>
  <si>
    <t>DN 125</t>
  </si>
  <si>
    <t>728212412R00</t>
  </si>
  <si>
    <t>Montáž tvarovky pro kruhové plechové potrubí do průměru d 200 mm, - škrticí nebo zpětné klapky</t>
  </si>
  <si>
    <t>montáž klapky do kruhového potrubí</t>
  </si>
  <si>
    <t>EF 1.103</t>
  </si>
  <si>
    <t>EF 1.251</t>
  </si>
  <si>
    <t>Talířový ventil odvodní kovový. Včetně montážního kroužku s těsněním.</t>
  </si>
  <si>
    <t>728413522R00</t>
  </si>
  <si>
    <t>Montáž talířového ventilu kruhového, do průměru d 200 mm</t>
  </si>
  <si>
    <t>EF 1.252</t>
  </si>
  <si>
    <t>EF 1.501</t>
  </si>
  <si>
    <t>Výfuková protidešťová žaluzie, včetně sýta proti hmyzu.Propustnost 75%.</t>
  </si>
  <si>
    <t>728314111R00</t>
  </si>
  <si>
    <t>Montáž protidešťové žaluzie do čtyřhranného potrubí, do průřezu 0,15 m2</t>
  </si>
  <si>
    <t>728115112RT2</t>
  </si>
  <si>
    <t>Potrubí ohebné kruhové z hliníkového laminátu na ocelové drátěné kostře, bez tepelné izolace, bez zvukové izolace, o průměru 127 mm</t>
  </si>
  <si>
    <t>dodávka a montáž potrubí, dodávka a montáž spojovacího a kotvicího materiálu, bez pomocného lešení</t>
  </si>
  <si>
    <t>DN125</t>
  </si>
  <si>
    <t>728115112RT4</t>
  </si>
  <si>
    <t>Potrubí ohebné kruhové z hliníkového laminátu na ocelové drátěné kostře, bez tepelné izolace, bez zvukové izolace, o průměru d 160 mm</t>
  </si>
  <si>
    <t>DN160</t>
  </si>
  <si>
    <t>EF 1.701</t>
  </si>
  <si>
    <t>Kruhové potrubí vodotěsné spádované SPIRO.Pozinkovaný plech sk. I v běžném provedení v třídě,, těsnosti C (I, II). 20% tvarovek.</t>
  </si>
  <si>
    <t>Kruhové potrubí vodotěsné spádované SPIRO.Pozinkovaný plech sk. I v běžném provedení v třídě,, těsnosti C (I, II). 40% tvarovek.</t>
  </si>
  <si>
    <t>R-položka</t>
  </si>
  <si>
    <t>POL12_1</t>
  </si>
  <si>
    <t>728112112R00</t>
  </si>
  <si>
    <t>Montáž potrubí plechového kruhového do průměru d 200 mm</t>
  </si>
  <si>
    <t>EF 1.801</t>
  </si>
  <si>
    <t>Pozinkované čtyřhranné potrubí sk.I tl. (1+4) s těsností C –  ROVNÉ</t>
  </si>
  <si>
    <t>EF 1.802</t>
  </si>
  <si>
    <t>Pozinkované čtyřhranné potrubí sk.I tl. (1+4) s těsností C –  TVAROVKY</t>
  </si>
  <si>
    <t>728111114R00</t>
  </si>
  <si>
    <t>Montáž potrubí plechového čtyřhranného do průřezu 0,13 m2</t>
  </si>
  <si>
    <t>EF 2.001</t>
  </si>
  <si>
    <t>EF 2.002</t>
  </si>
  <si>
    <t>EF 2.002a</t>
  </si>
  <si>
    <t>EF 2.101</t>
  </si>
  <si>
    <t>Zpětná / samočinná klapka, kruhová, do potrubí, těsná.</t>
  </si>
  <si>
    <t>EF 2.051</t>
  </si>
  <si>
    <t>EF 2.251</t>
  </si>
  <si>
    <t>Krycí mřížka odvodní - tahokov.Propustnost 75%.</t>
  </si>
  <si>
    <t>728415111R00</t>
  </si>
  <si>
    <t xml:space="preserve">Mřížky, regulátory montáž čtyřhranné větrací nebo ventilační mřížky, do průřezu 0,04 m2,  </t>
  </si>
  <si>
    <t>EF 2.501</t>
  </si>
  <si>
    <t>Výfukový kus sešikmený kruhový , včetně sýta proti hmyzu.</t>
  </si>
  <si>
    <t>728212712R00</t>
  </si>
  <si>
    <t>Montáž tvarovky pro kruhové plechové potrubí do průměru d 200 mm, - protidešťové střišky nebo výfukové hlavice do kruhového plechového potrubí</t>
  </si>
  <si>
    <t>EF 3.001</t>
  </si>
  <si>
    <t>EF 3.002</t>
  </si>
  <si>
    <t>EF 3.002a</t>
  </si>
  <si>
    <t>EF 3.101</t>
  </si>
  <si>
    <t>Zpětná / samočinná klapka, kruhová, do potrubí, pozinkovaná.</t>
  </si>
  <si>
    <t>EF 3.051</t>
  </si>
  <si>
    <t>EF 3.251</t>
  </si>
  <si>
    <t>EF 3.501</t>
  </si>
  <si>
    <t>EF 3.701</t>
  </si>
  <si>
    <t>ACC 1.001</t>
  </si>
  <si>
    <t>Zdroj chladu pro VZT jednotku - jednotka typu split. D+M</t>
  </si>
  <si>
    <t>Qch./top.= 12,1kW/13,5kW; Příkon 3,29 kW, proud 15,0 A  - 230V; max. velikost jističe 20 A. Chlazení při ext. teplotách - 5 po + 48°C. Akust. výkon venkovní jednotky 71 dBa. Automatický restart.</t>
  </si>
  <si>
    <t>Chladivo R32.</t>
  </si>
  <si>
    <t>ACE 1.001</t>
  </si>
  <si>
    <t>Karta pro napojení na nadřazenou MaR - Modbuss. D+M</t>
  </si>
  <si>
    <t>ACC 1.002</t>
  </si>
  <si>
    <t>Komunikační protokol na propojení autonomní MaR + chladící jednotky. D+M</t>
  </si>
  <si>
    <t>ACC 1.003</t>
  </si>
  <si>
    <t>AHU komunikační protokol. D+M</t>
  </si>
  <si>
    <t>ACC 1.004</t>
  </si>
  <si>
    <t>Kabelový ovladač. D+M</t>
  </si>
  <si>
    <t>ACC 1.005</t>
  </si>
  <si>
    <t>Ochrana CU potrubí proti slunci - exteriér - střecha. D+M</t>
  </si>
  <si>
    <t>ACC 1.006</t>
  </si>
  <si>
    <t>Doplnění chladiva R32. D+M</t>
  </si>
  <si>
    <t>ACC 1.007</t>
  </si>
  <si>
    <t>Spuštění autorizovaným technikem. D+M</t>
  </si>
  <si>
    <t>ACC 1.008</t>
  </si>
  <si>
    <t>Kniha chladiva. D+M</t>
  </si>
  <si>
    <t>733163102R00</t>
  </si>
  <si>
    <t>Potrubí pro vytápění a chlazení z trubek měděných spojovaných svařováním nebo lepením pájení pomocí kapilárních pájecích tvarovek, D 15 mm, s 1,0 mm</t>
  </si>
  <si>
    <t>196 31831.R</t>
  </si>
  <si>
    <t>CU potrubí včetně izolace</t>
  </si>
  <si>
    <t>ACC 2.001</t>
  </si>
  <si>
    <t>Venkovní multi-split jednotka. D+M</t>
  </si>
  <si>
    <t>Qch.= 10,5kW/ Příkon 3,60 kW, proud 19,0 A  - 230; max. velikost jističe 25 A. Chlazení při ext. teplotách - 5 po + 48°C. Akust. výkon venkovní jednotky 71 dBa. Automatický restart.</t>
  </si>
  <si>
    <t>ACE 2.001</t>
  </si>
  <si>
    <t>Vnitřní chladící jednotka nástěnná.Vč. Infra ovladače. D+M</t>
  </si>
  <si>
    <t>Qchl=3,5kW,</t>
  </si>
  <si>
    <t>R 32</t>
  </si>
  <si>
    <t>196 31826.R</t>
  </si>
  <si>
    <t>ACE 2.003</t>
  </si>
  <si>
    <t>ACE 2.004</t>
  </si>
  <si>
    <t>Uvedení do provozu. D+M</t>
  </si>
  <si>
    <t>ACE 2.005</t>
  </si>
  <si>
    <t>Doplnění chladiva R32.  D+M</t>
  </si>
  <si>
    <t>ACE 2.006</t>
  </si>
  <si>
    <t>Ochrana potrubí na střeše.  D+M</t>
  </si>
  <si>
    <t>ACE 2.007</t>
  </si>
  <si>
    <t>ACE 2.008</t>
  </si>
  <si>
    <t>Prostup střechou. D+M</t>
  </si>
  <si>
    <t>100x100</t>
  </si>
  <si>
    <t>ACE 2.009</t>
  </si>
  <si>
    <t>Konstrukce pro potrubí na střeše.</t>
  </si>
  <si>
    <t>ACE 2.010</t>
  </si>
  <si>
    <t>Komunikační karta - pro připojení na nadřazenou MAR - protokol MODBUS.</t>
  </si>
  <si>
    <t>ACC 3.001</t>
  </si>
  <si>
    <t>"Qch.= 3,7kW/ Příkon 1,60 kW, proud 7,0 A  - 230; max. velikost jističe 15 A. Chlazení při ext. teplotách - 15 po + 48°C. Akust. výkon venkovní jednotky 69 dBa. Automatický restart.</t>
  </si>
  <si>
    <t>Chladivo R32."</t>
  </si>
  <si>
    <t>ACE 32.001</t>
  </si>
  <si>
    <t>Qchl=3,7kW,</t>
  </si>
  <si>
    <t>POL1_0</t>
  </si>
  <si>
    <t>ACE 3.010</t>
  </si>
  <si>
    <t>MU 1.001</t>
  </si>
  <si>
    <t>Parní zvlhčovač.- výkon 10kg/h,- napájení topení 1x400V/3f,- napájení regulace 230V/1f,-, maximální, příkon 7,5 kW,- maximální proud 11,0 A,- jištění 16A.  D+M</t>
  </si>
  <si>
    <t>POL1_9</t>
  </si>
  <si>
    <t>MU 1.002</t>
  </si>
  <si>
    <t>Venkovní box pro parní zvlhčovač.- včetně provětrání,- včetně topného tělesa pro zimní období.  D+M</t>
  </si>
  <si>
    <t>MU 1.003</t>
  </si>
  <si>
    <t>Potrubní díl pro parní zvlhčení vzduchu.Nerezový s napojením na odpad - s odolností proti teplotám,, cca 100°C.  D+M</t>
  </si>
  <si>
    <t>600x300-600</t>
  </si>
  <si>
    <t>AxB-C</t>
  </si>
  <si>
    <t>MU 1.004</t>
  </si>
  <si>
    <t>Trubice 81-550.- Min. šíře potrubí 600mm.  D+M</t>
  </si>
  <si>
    <t>MU 1.005</t>
  </si>
  <si>
    <t>Parní hadice.D=57/45mm  D+M</t>
  </si>
  <si>
    <t>MU 1.006</t>
  </si>
  <si>
    <t>Kondenzační hadice.D=12/8mm  D+M</t>
  </si>
  <si>
    <t>MU 1.007</t>
  </si>
  <si>
    <t>Tepelná izolace parní hadice.  D+M</t>
  </si>
  <si>
    <t>AHU 1.001</t>
  </si>
  <si>
    <t>VZT jednotka - venkovní provedení s komorami uspořádanými vedke sebe.Přívodní část: sací komora -,, vč.  uzavírací klapky (servopohon s havarijní funkcí), filtr s tř. filtrace F7, deskový rekuperátor</t>
  </si>
  <si>
    <t>(účinnost min.80%), elektrický ohřívač, přímý výparník, ventilátor s volným oběžným kolem (EC motor), pružná manžeta.</t>
  </si>
  <si>
    <t>Odvodní část: pružná manžeta, filtr s tř. filtrace M5, deskový rekuperátor, ventilátor s volným oběžným kolem (EC motor), výfuková komora, pružná manžeta vč. uzavírací klapky (servopohon s havarijní funkcí).</t>
  </si>
  <si>
    <t>• Včetně stříšky pro VZT jenotku.</t>
  </si>
  <si>
    <t>• Splňující směrnici Ecodesign 2018</t>
  </si>
  <si>
    <t>• Včetně autonomní MaR. V př. = 2180 m3/h, V od. = 2180 m3/h,</t>
  </si>
  <si>
    <t>P př. = 300 Pa, P od. = 300 Pa.</t>
  </si>
  <si>
    <t>Topný výkon = 15,00 kW ELE</t>
  </si>
  <si>
    <t>---------------------------------------------------------------</t>
  </si>
  <si>
    <t>Příkon = 1,24 kW + 0,93 kW</t>
  </si>
  <si>
    <t>Proud = 1,8 A + 1,4 A - Napětí 3f/400 V.</t>
  </si>
  <si>
    <t>Filtrace F7, M5.</t>
  </si>
  <si>
    <t>D+M</t>
  </si>
  <si>
    <t>AHU 1.002</t>
  </si>
  <si>
    <t>Modul pro napojení na nadřazenou MaR D+M.</t>
  </si>
  <si>
    <t>Pružná manžeta.</t>
  </si>
  <si>
    <t>L=125mm</t>
  </si>
  <si>
    <t>AHU 1.003</t>
  </si>
  <si>
    <t>Prokabelování VZT jednotky - zajistí dodavatel jednotky autorizovaná osoba MaR. D+M</t>
  </si>
  <si>
    <t>AHU 1.004</t>
  </si>
  <si>
    <t>Dodávka VZT jednotky nezatmelené.</t>
  </si>
  <si>
    <t>AHU 1.005</t>
  </si>
  <si>
    <t>Montáž VZT jednotky na střechu objektu.</t>
  </si>
  <si>
    <t>AHU 1.051</t>
  </si>
  <si>
    <t>Čtyřhranný tlumič hluku - kulisový.</t>
  </si>
  <si>
    <t>10.600x450-1500/4/50</t>
  </si>
  <si>
    <t>728312112R00</t>
  </si>
  <si>
    <t xml:space="preserve">Montáž tlumiče hluku do čtyřhranného potrubí, do průřezu 0,30 m2,  </t>
  </si>
  <si>
    <t>AHU 1.052</t>
  </si>
  <si>
    <t>AHU 1.053</t>
  </si>
  <si>
    <t>AHU 1.054</t>
  </si>
  <si>
    <t>AHU 1.101</t>
  </si>
  <si>
    <t>AHU 1.102</t>
  </si>
  <si>
    <t>AHU 1.103</t>
  </si>
  <si>
    <t>DN 200</t>
  </si>
  <si>
    <t>AHU 1.104</t>
  </si>
  <si>
    <t>Regulační klapka čtyřhranná, jednolistá - ruční.</t>
  </si>
  <si>
    <t>400x100</t>
  </si>
  <si>
    <t>728211415R00</t>
  </si>
  <si>
    <t>Montáž tvarovky pro čtyřhranné plechové potrubí klapky uzavírací, škrtící nebo regulační s manuálním ovládáním, o průřezu do 0,22 m2</t>
  </si>
  <si>
    <t>AHU 1.201</t>
  </si>
  <si>
    <t>Potrubní vyústka  - přívodní - dvou-řadá s regulací R1 - RAL dle investora, do čtyřhranného potrubí.</t>
  </si>
  <si>
    <t>1025x125</t>
  </si>
  <si>
    <t>728411315R00</t>
  </si>
  <si>
    <t xml:space="preserve">Montáž vyústě čtyřhranné, do průřezu 0,250 m2,  </t>
  </si>
  <si>
    <t>AHU 1.202</t>
  </si>
  <si>
    <t>625x125</t>
  </si>
  <si>
    <t>AHU 1.204</t>
  </si>
  <si>
    <t>Vířivý anemostat přívodní se čtyřhrannou čelní deskou, včetně napojovací krabice - horizontální,, napojení DN 160.</t>
  </si>
  <si>
    <t>300/300/9</t>
  </si>
  <si>
    <t>728412211R00</t>
  </si>
  <si>
    <t xml:space="preserve">Montáž anemostatu vířivého čtyřhranného, do průřezu 0,10 m 2,  </t>
  </si>
  <si>
    <t>AHU 1.205</t>
  </si>
  <si>
    <t>Vířivý anemostat přívodní se čtyřhrannou čelní deskou, včetně napojovací krabice - horizontální,, napojení DN 200.</t>
  </si>
  <si>
    <t>400/400/18</t>
  </si>
  <si>
    <t>728412212R00</t>
  </si>
  <si>
    <t xml:space="preserve">Montáž anemostatu vířivého čtyřhranného, do průřezu 0,20 m 2,  </t>
  </si>
  <si>
    <t>AHU 1.251</t>
  </si>
  <si>
    <t>Potrubní vyústka  - odvodní - dvou-řadá s regulací R1 - RAL dle investora, do čtyřhranného potrubí.</t>
  </si>
  <si>
    <t>AHU 1.252</t>
  </si>
  <si>
    <t>Vířivý anemostat odvodní se čtyřhrannou čelní deskou, včetně napojovací krabice - horizontální,, napojení DN 200.</t>
  </si>
  <si>
    <t>AHU 1.253</t>
  </si>
  <si>
    <t>AHU 1.254</t>
  </si>
  <si>
    <t>AHU 1.501</t>
  </si>
  <si>
    <t>Sací kus sešikmený čtyřhranný , včetně sýta proti hmyzu.</t>
  </si>
  <si>
    <t>600x450</t>
  </si>
  <si>
    <t>728314112R00</t>
  </si>
  <si>
    <t>Montáž protidešťové žaluzie do čtyřhranného potrubí, do průřezu 0,30 m2</t>
  </si>
  <si>
    <t>AHU 1.502</t>
  </si>
  <si>
    <t>Výfukový kus sešikmený čtyřhranný , včetně sýta proti hmyzu.</t>
  </si>
  <si>
    <t>728115412RT6</t>
  </si>
  <si>
    <t>Potrubí ohebné kruhové z hliníkového laminátu na ocelové drátěné kostře, s tepelnou izolací, se zvukovou izolací, o průměru d 206 mm</t>
  </si>
  <si>
    <t>AHU 1.701</t>
  </si>
  <si>
    <t>Kruhové potrubí vodotěsné spádované SPIRO.Pozinkovaný plech sk. I v běžném provedení v třídě,, těsnosti C (I, II). 30% tvarovek.</t>
  </si>
  <si>
    <t>DN 100</t>
  </si>
  <si>
    <t>AHU 1.702</t>
  </si>
  <si>
    <t>AHU 1.703</t>
  </si>
  <si>
    <t>AHU 1.704</t>
  </si>
  <si>
    <t>AHU1.801</t>
  </si>
  <si>
    <t>AHU 1.802</t>
  </si>
  <si>
    <t>728111116R00</t>
  </si>
  <si>
    <t>Montáž potrubí plechového čtyřhranného do průřezu 0,28 m2</t>
  </si>
  <si>
    <t>AHU 1.901</t>
  </si>
  <si>
    <t>Minerální tepelní izolace s oplechováním. D+M</t>
  </si>
  <si>
    <t>tl. 80 mm</t>
  </si>
  <si>
    <t>999.001</t>
  </si>
  <si>
    <t>Náklady na dopravu.</t>
  </si>
  <si>
    <t>POL3_0</t>
  </si>
  <si>
    <t>999.002</t>
  </si>
  <si>
    <t>Zařízení staveniště.</t>
  </si>
  <si>
    <t>999.003</t>
  </si>
  <si>
    <t>Montážní materiál</t>
  </si>
  <si>
    <t>999.004</t>
  </si>
  <si>
    <t>Těsnící materiál.</t>
  </si>
  <si>
    <t>999.005</t>
  </si>
  <si>
    <t>Spojovací materiál.</t>
  </si>
  <si>
    <t>999.006</t>
  </si>
  <si>
    <t>Značení vzduchotechnického zařízení a potrubí dle platných ČSN.</t>
  </si>
  <si>
    <t>999.007</t>
  </si>
  <si>
    <t>Komplexní vyzkoušení a zaregulování systému, zaškolení obsluhy.</t>
  </si>
  <si>
    <t>999.011</t>
  </si>
  <si>
    <t>Nastavení ventilátorů.</t>
  </si>
  <si>
    <t>999.013</t>
  </si>
  <si>
    <t>Akustické měření.</t>
  </si>
  <si>
    <t>Splašková : 9</t>
  </si>
  <si>
    <t>Děšťová : 48</t>
  </si>
  <si>
    <t>Splašková : 44</t>
  </si>
  <si>
    <t>Dešťová : 8</t>
  </si>
  <si>
    <t>877353121R00</t>
  </si>
  <si>
    <t>Montáž tvarovek na potrubí z trub z plastů těsněných gumovým kroužkem odbočných DN 200 mm</t>
  </si>
  <si>
    <t>Splašková : 3+4</t>
  </si>
  <si>
    <t>Dešťová : 2+3</t>
  </si>
  <si>
    <t>877313123R00</t>
  </si>
  <si>
    <t>Montáž tvarovek na potrubí z trub z plastů těsněných gumovým kroužkem jednoosých DN 150 mm</t>
  </si>
  <si>
    <t>Splašková : 2+12+5+1</t>
  </si>
  <si>
    <t>Dešťová : 18+3+8+2+2</t>
  </si>
  <si>
    <t>28651652.AR</t>
  </si>
  <si>
    <t>Koleno plastové pro venkovní kanalizaci typ: jednoznačné; spoj: hrdlový; potrubí: jednovrstvé; materiál: PVC-U; povrch: hladký; úhel = 45,0 °; DN = 100; SDR 41,0; SN 8</t>
  </si>
  <si>
    <t>Splašková : 2</t>
  </si>
  <si>
    <t>Dešťová : 18</t>
  </si>
  <si>
    <t>28651657.AR</t>
  </si>
  <si>
    <t>Koleno plastové pro venkovní kanalizaci typ: jednoznačné; spoj: hrdlový; potrubí: jednovrstvé; materiál: PVC-U; povrch: hladký; úhel = 45,0 °; DN = 125; SDR 41,0; SN 8</t>
  </si>
  <si>
    <t>Splašková : 12</t>
  </si>
  <si>
    <t>Dešťová : 3</t>
  </si>
  <si>
    <t>28651700.AR</t>
  </si>
  <si>
    <t>Odbočka plastová pro venkovní kanalizaci typ: jednoduchá, jednoznačná; spoj: hrdlový; potrubí: jednovrstvé; materiál: PVC-U; povrch: hladký; úhel = 45,0 °; DN = 100; SDR 41,0; SN 8</t>
  </si>
  <si>
    <t>Děšťová : 2</t>
  </si>
  <si>
    <t>28651701.AR</t>
  </si>
  <si>
    <t>Odbočka plastová pro venkovní kanalizaci typ: jednoduchá, redukovaná; spoj: hrdlový; potrubí: jednovrstvé; materiál: PVC-U; povrch: hladký; úhel = 45,0 °; DN = 125; DN3 = 100; SDR 41,0; SN 8</t>
  </si>
  <si>
    <t>Splašková : 3</t>
  </si>
  <si>
    <t>28651690.AR</t>
  </si>
  <si>
    <t>Spojka plastová pro venkovní kanalizaci typ: redukovaná excentrická; spoj: hrdlový; materiál: PVC-U; povrch: hladký; DN = 125; DN2 = 100; těsnění: elastomerní; SDR 41,0; SN 8</t>
  </si>
  <si>
    <t>Splašková : 5</t>
  </si>
  <si>
    <t>28651702.AR</t>
  </si>
  <si>
    <t>Odbočka plastová pro venkovní kanalizaci typ: jednoduchá, jednoznačná; spoj: hrdlový; potrubí: jednovrstvé; materiál: PVC-U; povrch: hladký; úhel = 45,0 °; DN = 125; SDR 41,0; SN 8</t>
  </si>
  <si>
    <t>Splašková : 4</t>
  </si>
  <si>
    <t>286154018R</t>
  </si>
  <si>
    <t>Spojka plastová pro vnitřní kanalizaci typ: redukovaná excentrická; spoj: hrdlový; potrubí: jednovrstvé; materiál: PP; povrch: hladký; DN/OD = 110; DN/OD2 = 75</t>
  </si>
  <si>
    <t>Splašková : 1</t>
  </si>
  <si>
    <t>Dešťová : 2</t>
  </si>
  <si>
    <t>28651691.AR</t>
  </si>
  <si>
    <t>Spojka plastová pro venkovní kanalizaci typ: redukovaná excentrická; spoj: hrdlový; materiál: PVC-U; povrch: hladký; DN = 150; DN2 = 100; těsnění: elastomerní; SDR 41,0; SN 8</t>
  </si>
  <si>
    <t>894431211RAA</t>
  </si>
  <si>
    <t>Šachty plastové plastové šachty z dílců D 400 mm, dno přímé, D 110 mm, délka šachtové roury 1,50 m, poklop litina 12,5 t, Příslušenství šachty - manžeta redukční těsnící, pryž, 400/315 mm</t>
  </si>
  <si>
    <t>AP-HSV</t>
  </si>
  <si>
    <t>Agregovaná položka</t>
  </si>
  <si>
    <t>POL2_</t>
  </si>
  <si>
    <t>KANALIZAČNÍ REVIZNÍ ŠACHTA PIPELIFE, d 400 mm : 1</t>
  </si>
  <si>
    <t>721176103R00</t>
  </si>
  <si>
    <t>Potrubí HT připojovací vnější průměr D 50 mm, tloušťka stěny 1,8 mm, DN 50</t>
  </si>
  <si>
    <t>721176101R00</t>
  </si>
  <si>
    <t>Potrubí HT připojovací vnější průměr D 32 mm, tloušťka stěny 1,8 mm, DN 30</t>
  </si>
  <si>
    <t>721176104R00</t>
  </si>
  <si>
    <t>Potrubí HT připojovací vnější průměr D 75 mm, tloušťka stěny 1,9 mm, DN 70</t>
  </si>
  <si>
    <t>721176105R00</t>
  </si>
  <si>
    <t>Potrubí HT připojovací vnější průměr D 110 mm, tloušťka stěny 2,7 mm, DN 100</t>
  </si>
  <si>
    <t>721152218R00</t>
  </si>
  <si>
    <t>Čistící kus pro potrubí PE odpadní svislé vnější průměr D 110 mm, DN 100</t>
  </si>
  <si>
    <t>včetně tvarovek. Bez zednických výpomocí.</t>
  </si>
  <si>
    <t>2+2+2+4+4+3+1+2+3+1</t>
  </si>
  <si>
    <t>28615350.AR</t>
  </si>
  <si>
    <t>Odbočka plastová pro vnitřní kanalizaci typ: jednoduchá, redukovaná; spoj: hrdlový; potrubí: jednovrstvé; materiál: PP; povrch: hladký; úhel = 45,0 °; DN/OD = 75; DN/OD3 = 50</t>
  </si>
  <si>
    <t>28615352.AR</t>
  </si>
  <si>
    <t>Odbočka plastová pro vnitřní kanalizaci typ: jednoduchá, redukovaná; spoj: hrdlový; potrubí: jednovrstvé; materiál: PP; povrch: hladký; úhel = 87,5 °; DN/OD = 75; DN/OD3 = 50</t>
  </si>
  <si>
    <t>28615357.AR</t>
  </si>
  <si>
    <t>Odbočka plastová pro vnitřní kanalizaci typ: jednoduchá, jednoznačná; spoj: hrdlový; potrubí: jednovrstvé; materiál: PP; povrch: hladký; úhel = 87,5 °; DN/OD = 75</t>
  </si>
  <si>
    <t>28615370.AR</t>
  </si>
  <si>
    <t>Odbočka plastová pro vnitřní kanalizaci typ: jednoduchá, jednoznačná; spoj: hrdlový; potrubí: jednovrstvé; materiál: PP; povrch: hladký; úhel = 45,0 °; DN/OD = 110</t>
  </si>
  <si>
    <t>28615372.AR</t>
  </si>
  <si>
    <t>Odbočka plastová pro vnitřní kanalizaci typ: jednoduchá, jednoznačná; spoj: hrdlový; potrubí: jednovrstvé; materiál: PP; povrch: hladký; úhel = 87,5 °; DN/OD = 110</t>
  </si>
  <si>
    <t>28615362.AR</t>
  </si>
  <si>
    <t>Odbočka plastová pro vnitřní kanalizaci typ: jednoduchá, redukovaná; spoj: hrdlový; potrubí: jednovrstvé; materiál: PP; povrch: hladký; úhel = 87,5 °; DN/OD = 110; DN/OD3 = 50</t>
  </si>
  <si>
    <t>28615360.AR</t>
  </si>
  <si>
    <t>Odbočka plastová pro vnitřní kanalizaci typ: jednoduchá, redukovaná; spoj: hrdlový; potrubí: jednovrstvé; materiál: PP; povrch: hladký; úhel = 45,0 °; DN/OD = 110; DN/OD3 = 50</t>
  </si>
  <si>
    <t>28615340.AR</t>
  </si>
  <si>
    <t>Odbočka plastová pro vnitřní kanalizaci typ: jednoduchá, jednoznačná; spoj: hrdlový; potrubí: jednovrstvé; materiál: PP; povrch: hladký; úhel = 45,0 °; DN/OD = 50</t>
  </si>
  <si>
    <t>286154015R</t>
  </si>
  <si>
    <t>Spojka plastová pro vnitřní kanalizaci typ: redukovaná excentrická; spoj: hrdlový; potrubí: jednovrstvé; materiál: PP; povrch: hladký; DN/OD = 75; DN/OD2 = 50</t>
  </si>
  <si>
    <t>286154017R</t>
  </si>
  <si>
    <t>Spojka plastová pro vnitřní kanalizaci typ: redukovaná excentrická; spoj: hrdlový; potrubí: jednovrstvé; materiál: PP; povrch: hladký; DN/OD = 110; DN/OD2 = 50</t>
  </si>
  <si>
    <t>721194105R00</t>
  </si>
  <si>
    <t>Zřízení přípojek na potrubí D 50 mm</t>
  </si>
  <si>
    <t>55162420.AR</t>
  </si>
  <si>
    <t>uzávěrka zápachová DN 40/50; podomítková, pro pračky/myčky; PE; příslušenství přip. koleno, krycí deska nerez, montážní kryt</t>
  </si>
  <si>
    <t>725869218R00</t>
  </si>
  <si>
    <t xml:space="preserve">Montáž zápachové uzávěrky U-sifonu,  </t>
  </si>
  <si>
    <t>551623505R</t>
  </si>
  <si>
    <t>Příslušenství vzduchotechnické jednotky - zápachová uzávěra podomítková; materiál: plast; DN 32</t>
  </si>
  <si>
    <t>725860188RT1</t>
  </si>
  <si>
    <t>Zápachová uzávěrka (sifon) pro zařizovací předměty pro pračky/myčky; podomítková; PE; D 40 mm; / 50 mm; krycí deska nerez, přip. koleno, včetně dodávky materiálu</t>
  </si>
  <si>
    <t>721273180R00</t>
  </si>
  <si>
    <t>Ventilační hlavice D 50, 75 mm, podomítkový přivzdušňovací ventil s vyjímatelnou funkční částí, stavební ochrannou zátkou a krytem</t>
  </si>
  <si>
    <t>721273200RT2</t>
  </si>
  <si>
    <t>Ventilační hlavice D 75 mm, souprava z PP</t>
  </si>
  <si>
    <t>721273200RT3</t>
  </si>
  <si>
    <t>Ventilační hlavice D 110 mm, souprava z PP</t>
  </si>
  <si>
    <t>892561111R00</t>
  </si>
  <si>
    <t>Zkoušky těsnosti kanalizačního potrubí zkouška těsnosti kanalizačního potrubí vodou  do DN 125 mm</t>
  </si>
  <si>
    <t>vodou nebo vzduchem,</t>
  </si>
  <si>
    <t>998721203R00</t>
  </si>
  <si>
    <t>Přesun hmot pro vnitřní kanalizaci v objektech výšky do 24 m</t>
  </si>
  <si>
    <t>722172331R00</t>
  </si>
  <si>
    <t>Potrubí z plastických hmot polypropylenové potrubí PP-R, D 20 mm, s 3,4 mm, PN 20, polyfúzně svařované, včetně zednických výpomocí</t>
  </si>
  <si>
    <t>včetně tvarovek, bez zednických výpomocí</t>
  </si>
  <si>
    <t>722172332R00</t>
  </si>
  <si>
    <t>Potrubí z plastických hmot polypropylenové potrubí PP-R, D 25 mm, s 4,2 mm, PN 20, polyfúzně svařované, včetně zednických výpomocí</t>
  </si>
  <si>
    <t>722172333R00</t>
  </si>
  <si>
    <t>Potrubí z plastických hmot polypropylenové potrubí PP-R, D 32 mm, s 5,4 mm, PN 20, polyfúzně svařované, včetně zednických výpomocí</t>
  </si>
  <si>
    <t>28613162.AR</t>
  </si>
  <si>
    <t>vložka k přechodce PE 100; mosaz; vnější závit; SDR 11,0; D = 25,0 mm; G 3/4"; spoj elektrosvařovaný</t>
  </si>
  <si>
    <t>722190403R00</t>
  </si>
  <si>
    <t>Vyvedení a upevnění výpustek DN 25</t>
  </si>
  <si>
    <t>722229101R00</t>
  </si>
  <si>
    <t>Montáž armatury závitové s jedním závitem G 1/2"</t>
  </si>
  <si>
    <t>722229102R00</t>
  </si>
  <si>
    <t>Montáž armatury závitové s jedním závitem G 3/4"</t>
  </si>
  <si>
    <t>722229103R00</t>
  </si>
  <si>
    <t>Montáž armatury závitové s jedním závitem G 1"</t>
  </si>
  <si>
    <t>286550507R</t>
  </si>
  <si>
    <t>Koleno plastové typ: nástěnné, do sádrokartonu; úhel = 90,0 °; materiál: PP-R; ds = 20,0 mm; G; 1/2"; PN 20; teplota média do 70 °C</t>
  </si>
  <si>
    <t>551100161R</t>
  </si>
  <si>
    <t>kohout kulový vypouštěcí; pro vodovod; PN 10; 1/2 "; ovládání páčka</t>
  </si>
  <si>
    <t>551100010R</t>
  </si>
  <si>
    <t>kohout kulový vnitřní-vnitřní závit FF; pro vodovod; PN 25; 1/2 "; ovládání páčka</t>
  </si>
  <si>
    <t>551100011R</t>
  </si>
  <si>
    <t>kohout kulový vnitřní-vnitřní závit FF; pro vodovod; PN 25; 3/4 "; ovládání páčka</t>
  </si>
  <si>
    <t>551100012R</t>
  </si>
  <si>
    <t>kohout kulový vnitřní-vnitřní závit FF; pro vodovod; PN 25; 1 "; ovládání páčka</t>
  </si>
  <si>
    <t>POL3_1</t>
  </si>
  <si>
    <t>734249101R00</t>
  </si>
  <si>
    <t>Montáž ventilu závitového G 1/2", bez dodávky materiálu</t>
  </si>
  <si>
    <t>734249102R00</t>
  </si>
  <si>
    <t>Montáž ventilu závitového G 3/4" , bez dodávky materiálu</t>
  </si>
  <si>
    <t>55113615501R</t>
  </si>
  <si>
    <t>filtr závitový pro topné systémy; 1/2"; PN 30; závit vnitřní - vnitřní</t>
  </si>
  <si>
    <t>5512100022R</t>
  </si>
  <si>
    <t>ventil pojistný PN 6,0; DN 25 mm; těleso mosaz</t>
  </si>
  <si>
    <t>738119321R00</t>
  </si>
  <si>
    <t>Příslušenství solárních panelů armatury termostatický směšovací ventil, DN 15, PN 14,  , včetně dodávky materiálu</t>
  </si>
  <si>
    <t>55111866R</t>
  </si>
  <si>
    <t>ventil výtokový pro vodovod; venkovní nezámrzný, s přivzdušňovačem potrubí; DN 15 mm; ovládání manuální</t>
  </si>
  <si>
    <t>892241111R00</t>
  </si>
  <si>
    <t>Tlakové zkoušky vodovodního potrubí DN do 80 mm</t>
  </si>
  <si>
    <t>přísun, montáže, demontáže a odsunu zkoušecího čerpadla, napuštění tlakovou vodou a dodání vody pro tlakovou zkoušku,</t>
  </si>
  <si>
    <t>722290234R00</t>
  </si>
  <si>
    <t>Proplach a dezinfekce vodovodního potrubí do DN 80</t>
  </si>
  <si>
    <t>Včetně dodání desinfekčního prostředku.</t>
  </si>
  <si>
    <t>998722203R00</t>
  </si>
  <si>
    <t>Přesun hmot pro vnitřní vodovod v objektech výšky do 24 m</t>
  </si>
  <si>
    <t>55111120R</t>
  </si>
  <si>
    <t>Příslušenství expanzní nádoby - uzavírací armatura G 3/4" se zajištěním a vypouštěním</t>
  </si>
  <si>
    <t>48466706R</t>
  </si>
  <si>
    <t>Nádoba expanzní s membránou, průtočná; provedení: závěsné; objem = 33 l; v = 468 mm; d = 354 mm; připojení: G 3/4"; max. provozní tlak = 10 bar</t>
  </si>
  <si>
    <t>724301103R00</t>
  </si>
  <si>
    <t>Montáž nádoby expanzní pro vodárenské systémy s vakem/ s membránou, o objemu nádoby 12 l</t>
  </si>
  <si>
    <t>osazení nádoby do potrubního rozvodu, s ukotvením do zdi nebo do podlahy, bez dodávky nádoby, kotvícího materiálu, armatur a přípojného šroubení</t>
  </si>
  <si>
    <t>732339993R00</t>
  </si>
  <si>
    <t>Nádoby expanzní tlakové Zkoušky a revize revize expanzní tlakové nádoby do 500 l</t>
  </si>
  <si>
    <t>732431301R00</t>
  </si>
  <si>
    <t>Montáž čerpadla oběhového pro vytápění a chlazení závitového, o průměru do G 1"</t>
  </si>
  <si>
    <t>montáž čerpadla, dodávka a montáž šroubení nebo přírubového spoje, bez dodávky čerpadla, bez napojení čerpadla na zdroj elektrické energie a na systém měření a regulace</t>
  </si>
  <si>
    <t>4261097511R</t>
  </si>
  <si>
    <t>Čerpadlo oběhové průtok do 4,20 m3/h; Hmax = 6,0 m; spoj: závitový; DN = 25; stav. délka = 180 mm; teplota média 2 až 110 °C; příslušenství: šroubení, vyrovnávací kusy, připojovací kabel 2 m</t>
  </si>
  <si>
    <t>725539105R00</t>
  </si>
  <si>
    <t>Montáž elektrického ohřívače objem 160 l</t>
  </si>
  <si>
    <t>Včetně upevnění zásobníků na příčky tl. 15 cm, na zdi a na nosné konstrukce.</t>
  </si>
  <si>
    <t xml:space="preserve">Vlastní </t>
  </si>
  <si>
    <t>OKC 500 NTR/BP ohřívač vody nepřímotopný stacionární</t>
  </si>
  <si>
    <t>998724203R00</t>
  </si>
  <si>
    <t>Přesun hmot pro strojní vybavení v objektech výšky do 24 m</t>
  </si>
  <si>
    <t>722181213RT7</t>
  </si>
  <si>
    <t>Izolace vodovodního potrubí návleková z trubic z pěnového polyetylenu, tloušťka stěny 13 mm, d 22 mm</t>
  </si>
  <si>
    <t>V položce je kalkulována dodávka izolační trubice, spon a lepicí pásky.</t>
  </si>
  <si>
    <t>722181213RT9</t>
  </si>
  <si>
    <t>Izolace vodovodního potrubí návleková z trubic z pěnového polyetylenu, tloušťka stěny 13 mm, d 28 mm</t>
  </si>
  <si>
    <t>722181213RU2</t>
  </si>
  <si>
    <t>Izolace vodovodního potrubí návleková z trubic z pěnového polyetylenu, tloušťka stěny 13 mm, d 35 mm</t>
  </si>
  <si>
    <t>722181215RT7</t>
  </si>
  <si>
    <t>Izolace vodovodního potrubí návleková z trubic z pěnového polyetylenu, tloušťka stěny 25 mm, d 22 mm</t>
  </si>
  <si>
    <t>722181215RT9</t>
  </si>
  <si>
    <t>Izolace vodovodního potrubí návleková z trubic z pěnového polyetylenu, tloušťka stěny 25 mm, d 28 mm</t>
  </si>
  <si>
    <t>722181215RU2</t>
  </si>
  <si>
    <t>Izolace vodovodního potrubí návleková z trubic z pěnového polyetylenu, tloušťka stěny 25 mm, d 35 mm</t>
  </si>
  <si>
    <t>998713203R00</t>
  </si>
  <si>
    <t>Přesun hmot pro izolace tepelné v objektech výšky do 24 m</t>
  </si>
  <si>
    <t>767995105R00</t>
  </si>
  <si>
    <t>Výroba a montáž atypických kovovových doplňků staveb hmotnosti přes 50 do 100 kg</t>
  </si>
  <si>
    <t>55399993R</t>
  </si>
  <si>
    <t>výrobek kovový vyrobený tvarováním, svařováním, nebo šroubováním, hmotnost výrobku nad 10 kg</t>
  </si>
  <si>
    <t>998767203R00</t>
  </si>
  <si>
    <t>Přesun hmot pro kovové stavební doplňk. konstrukce v objektech výšky do 24 m</t>
  </si>
  <si>
    <t>28349010R</t>
  </si>
  <si>
    <t>Dvířka revizní použití: stavební otvor; funkce: klasické; šířka = 200 mm; výška = 200 mm; materiál: plast; počet křídel: 1</t>
  </si>
  <si>
    <t>342263410R00</t>
  </si>
  <si>
    <t>Úpravy, doplňkové práce a příplatky pro sádrokartonové a sádrovláknité příčky doplňkové práce osazení revizních dvířek plochy do 0,25 m2</t>
  </si>
  <si>
    <t>Včetně vytvoření otvoru a osazení rámu s dvířky a prošroubování.</t>
  </si>
  <si>
    <t>Pol__0093</t>
  </si>
  <si>
    <t>Závěsný klozet pro dětské WC, 330 x 530 mm</t>
  </si>
  <si>
    <t>551674509R</t>
  </si>
  <si>
    <t>Sedátko záchodové s poklopem; materiál: plast; tvar: oválný; barva: bílá</t>
  </si>
  <si>
    <t>Vlastní1</t>
  </si>
  <si>
    <t>Montáž tlačítka</t>
  </si>
  <si>
    <t>28696756R</t>
  </si>
  <si>
    <t>Příslušenství ZTI armatury - ovládací tlačítko splachovacího systému; mechanické spouštění; bílý plast; rozměr: 246 x 164 x 13,0 mm</t>
  </si>
  <si>
    <t>Pol__0096</t>
  </si>
  <si>
    <t>Zvukově izolační vložka na stěna k WC na stěnu</t>
  </si>
  <si>
    <t>725292035R00</t>
  </si>
  <si>
    <t>Koupelnové doplňky držák na toaletní papír , nerezový</t>
  </si>
  <si>
    <t>55149005R</t>
  </si>
  <si>
    <t>držák toaletního papíru nerez</t>
  </si>
  <si>
    <t>726211321R00</t>
  </si>
  <si>
    <t>Předstěnový modul pro WC zavěšené, s nádržkou, pro instalaci suchým procesem do lehkých sádrokartonových příček nebo k instalaci před masivní stěnu, bez soupravy na tlumení hluku, bez ovladacího tlačitka, ovládání zepředu, stavební výška 112 cm, včetně dodávky materiálu</t>
  </si>
  <si>
    <t>montáž a dodávka materiálu</t>
  </si>
  <si>
    <t>Včetně dodávky a připevnění montážního prvku vč. napojení na kanalizační popř. vodovodní potrubí.</t>
  </si>
  <si>
    <t>725292061R00</t>
  </si>
  <si>
    <t xml:space="preserve">Koupelnové doplňky WC kartáč s nerezovým držákem na stěnu,  </t>
  </si>
  <si>
    <t>55149050R</t>
  </si>
  <si>
    <t>WC kartáč nerez; držák univerzální</t>
  </si>
  <si>
    <t>725119306R00</t>
  </si>
  <si>
    <t>Klozetové mísy montáž  závěsné</t>
  </si>
  <si>
    <t>725119205R00</t>
  </si>
  <si>
    <t>Klozetové mísy montáž  stojící</t>
  </si>
  <si>
    <t>64240063R</t>
  </si>
  <si>
    <t>Mísa záchodová keramická se samostatným přívodem vody; zabudování: nástěnné; tvar: oválný; splachování: hluboké; odpad: vodorovný; povrchová úprava: lesklá glazura</t>
  </si>
  <si>
    <t>Pol__0102</t>
  </si>
  <si>
    <t>Montáž dopňků na WC</t>
  </si>
  <si>
    <t>Pol__0104</t>
  </si>
  <si>
    <t>Závěsný klozet pro WC, 350 x 530 mm</t>
  </si>
  <si>
    <t>Pol__0107</t>
  </si>
  <si>
    <t>Pol__0113</t>
  </si>
  <si>
    <t>725860213R00</t>
  </si>
  <si>
    <t>Zápachová uzávěrka (sifon) pro zařizovací předměty D 32, 40 mm x 5/4"; pro umyvadla; PP; příslušenství krycí růžice odtoku, zpětný uzávěr, včetně dodávky materiálu</t>
  </si>
  <si>
    <t>725860262R00</t>
  </si>
  <si>
    <t>Výpusť umyvadlová s tlakovým uzávěrem, chromovaný kov, včetně dodávky materiálu</t>
  </si>
  <si>
    <t>725829201RT1</t>
  </si>
  <si>
    <t>Baterie umyvadlové a dřezové dřezová nástěnná; výtok spodní; rozteč 80 až 120 mm; ovládání pákové; povrch chrom; ramínko kulaté ústí, otočné; 200 mm; kartuše s regulací teploty, včetně dodávky materiálu</t>
  </si>
  <si>
    <t>55141100R</t>
  </si>
  <si>
    <t>ventil rohový pro vodovod, sanitu; kulový, rohový; DN 15 mm; pracovní teplota do 90 ° C; médium voda; 1/2" x 3/8"; připojení závitové</t>
  </si>
  <si>
    <t>725292041R00</t>
  </si>
  <si>
    <t>Koupelnové doplňky dávkovač tekutého mýdla, obsah 0,5 l, nerezový</t>
  </si>
  <si>
    <t>642153261R</t>
  </si>
  <si>
    <t>Umyvadlo keramické typ: jednoduchý; š = 500 mm; hl = 410 mm; tvar: oválný; otvor pro baterii uprostřed</t>
  </si>
  <si>
    <t>725219401R00</t>
  </si>
  <si>
    <t>Umyvadlo montáž na šrouby do zdiva</t>
  </si>
  <si>
    <t>Včetně dodání zápachové uzávěrky.</t>
  </si>
  <si>
    <t>Pol__0124</t>
  </si>
  <si>
    <t>Montáž dopňků</t>
  </si>
  <si>
    <t>642812126R</t>
  </si>
  <si>
    <t>Dřez kuchyňský granitový typ: jednoduchý; tvar: hranatý; š = 780 mm; hl = 480 mm; zabudování: vsazené; otvor pro baterii vpravo; s odkapávací plochou; barva: dle vzorníku</t>
  </si>
  <si>
    <t>725319101R00</t>
  </si>
  <si>
    <t>Montáž dřezu jednoduchého</t>
  </si>
  <si>
    <t>Pol__0131</t>
  </si>
  <si>
    <t>Umyvadlová výpust 5/4“, click-clack,velká zátka s nastavitelnou výškou tl. 30-45 mm</t>
  </si>
  <si>
    <t>642144751R</t>
  </si>
  <si>
    <t>Umyvadlo keramické typ: jednoduchý; š = 600 mm; hl = 450 mm; tvar: oválný; otvor pro baterii uprostřed</t>
  </si>
  <si>
    <t>55144235R</t>
  </si>
  <si>
    <t>Baterie směšovací páková; použití: umyvadlo; typ: stojánkový; materiál: mosaz; povrchová úprava: chrom</t>
  </si>
  <si>
    <t>Pol__0134</t>
  </si>
  <si>
    <t>Zrcadlo na stěnu 500/700 mm</t>
  </si>
  <si>
    <t>725860215R00</t>
  </si>
  <si>
    <t>Zápachová uzávěrka (sifon) pro zařizovací předměty umyvadlová-nábytková D 32, 40 mm x 5/4" se svislým odtokem i jako varianta k umyvadlům pro tělesně postižené pro úsporu místa pod umyvadlem, včetně dodávky materiálu</t>
  </si>
  <si>
    <t>Pol__0139</t>
  </si>
  <si>
    <t>64221374R</t>
  </si>
  <si>
    <t>Umyvadlo keramické typ: jednoduchý; š = 400 mm; hl = 310 mm; tvar: oválný; otvor pro baterii vpravo</t>
  </si>
  <si>
    <t>Pol__0150</t>
  </si>
  <si>
    <t>55144146R</t>
  </si>
  <si>
    <t>Baterie směšovací samočinná; použití: umyvadlo; typ: stojánkový; materiál: mosaz; spouštění: senzorický spínač; napájení: síť; povrchová úprava: chrom</t>
  </si>
  <si>
    <t>Pol__0157</t>
  </si>
  <si>
    <t>Pol__0162</t>
  </si>
  <si>
    <t>725845811RT0</t>
  </si>
  <si>
    <t>Baterie sprchová nástěnná, termostatická bez příslušenství, základní, včetně dodávky materiálu</t>
  </si>
  <si>
    <t>642938226R</t>
  </si>
  <si>
    <t>Vanička sprchová tvar: čtvrtkruhový; materiál: keramika; š = 900,0 mm; hl = 900 mm; povrchová úprava: protiskluz; barva: bílá</t>
  </si>
  <si>
    <t>55161627R</t>
  </si>
  <si>
    <t>sifon ke sprchové vaničce; plast; 90/50</t>
  </si>
  <si>
    <t>55428098.AR</t>
  </si>
  <si>
    <t>Zástěna sprchová rohová; š = 900,0 mm; hl = 900 mm; v = 1850 mm; výplň: plast; rám: hliník</t>
  </si>
  <si>
    <t>55144162R</t>
  </si>
  <si>
    <t>sada sprchová ruční sprcha, držák sprchy, hadice</t>
  </si>
  <si>
    <t>725229106R00</t>
  </si>
  <si>
    <t>Montáž vanové zástěny jednostranně upevněné</t>
  </si>
  <si>
    <t>725249102R00</t>
  </si>
  <si>
    <t>Montáž sprchové mísy a vaničky sprchových mís a vaniček</t>
  </si>
  <si>
    <t>725860226R00</t>
  </si>
  <si>
    <t>Zápachová uzávěrka (sifon) pro zařizovací předměty D 40/50 mm; pro sprchové kouty; PP; s kulovým kloubem na odtoku,s vyjímatelnou sifonovou vložkou,s plast. krytkou s chrom. úpravou, včetně dodávky materiálu</t>
  </si>
  <si>
    <t>725845111R00</t>
  </si>
  <si>
    <t>Baterie sprchová nástěnná, ruční ovládání bez příslušentsví, standardní, včetně dodávky materiálu</t>
  </si>
  <si>
    <t>55423038.AR</t>
  </si>
  <si>
    <t>Vanička sprchová tvar: hranatý; materiál: akrylát; š = 900,0 mm; hl = 900 mm; barva: bílá</t>
  </si>
  <si>
    <t>725810402R00</t>
  </si>
  <si>
    <t>Ventily ventil uzavírací pro do rozvodu vytápění a sanity; kulový, těleso mosaz.rohový, bez připojovací trubičky, DN 10 mm</t>
  </si>
  <si>
    <t>Vlastní12</t>
  </si>
  <si>
    <t>Zápachová uzávěrka pro dvoudřez DN50</t>
  </si>
  <si>
    <t>725339101R00</t>
  </si>
  <si>
    <t>Montáž výlevky diturvitové, bez nádrže a armatur</t>
  </si>
  <si>
    <t>64271108R</t>
  </si>
  <si>
    <t>výlevka závěsná; keramika; bílá; h = 380 mm; š = 360 mm; hl. 380 mm; mřížka plastová; průměr odpadu 100 mm</t>
  </si>
  <si>
    <t>286967601R</t>
  </si>
  <si>
    <t>Systém předstěnový použití: výlevka; pro suchou instalaci; v = 1 300 mm; š = 500 mm; hl = 83 mm</t>
  </si>
  <si>
    <t>55145016R</t>
  </si>
  <si>
    <t>Baterie směšovací páková; použití: dřez; typ: nástěnný; materiál: mosaz; rozteč 133 až 173 mm; povrchová úprava: chrom</t>
  </si>
  <si>
    <t>725019103R00</t>
  </si>
  <si>
    <t>Výlevka diturvitová s plastovou mřížkou, závěsná</t>
  </si>
  <si>
    <t>64240450R</t>
  </si>
  <si>
    <t>Bidet keramický zabudování: nástěnné; tvar: oválný; otvor pro baterii uprostřed</t>
  </si>
  <si>
    <t>725239103R00</t>
  </si>
  <si>
    <t>Montáž bidetu závěsného</t>
  </si>
  <si>
    <t>998725203R00</t>
  </si>
  <si>
    <t>Přesun hmot pro zařizovací předměty v objektech výšky do 24 m</t>
  </si>
  <si>
    <t>341118553R</t>
  </si>
  <si>
    <t>210810377R00</t>
  </si>
  <si>
    <t>341118552R</t>
  </si>
  <si>
    <t>341118551R</t>
  </si>
  <si>
    <t>210810376R00</t>
  </si>
  <si>
    <t>341118550R</t>
  </si>
  <si>
    <t>210810375R00</t>
  </si>
  <si>
    <t>341118530R</t>
  </si>
  <si>
    <t>210810369R00</t>
  </si>
  <si>
    <t>341118516R</t>
  </si>
  <si>
    <t>210810366R00</t>
  </si>
  <si>
    <t>341118515R</t>
  </si>
  <si>
    <t>210810365R00</t>
  </si>
  <si>
    <t>341118511R</t>
  </si>
  <si>
    <t>210810361R00</t>
  </si>
  <si>
    <t>341426240R</t>
  </si>
  <si>
    <t>210810421R00</t>
  </si>
  <si>
    <t>341426225R</t>
  </si>
  <si>
    <t>210810364R00</t>
  </si>
  <si>
    <t>13</t>
  </si>
  <si>
    <t>Skříň hlavního pospojení (HOP) D+M</t>
  </si>
  <si>
    <t>35713852R</t>
  </si>
  <si>
    <t>650031126R00</t>
  </si>
  <si>
    <t>Osazení rozvodnice na zeď, pl. do 0,7 m2</t>
  </si>
  <si>
    <t>M65</t>
  </si>
  <si>
    <t>Pol__0026</t>
  </si>
  <si>
    <t>Přepěťová ochrana třídy B+C – 3xFLP-B+C</t>
  </si>
  <si>
    <t>650063132R00</t>
  </si>
  <si>
    <t>Montáž svodiče bleskových proudů typ 1, čtyřpólový, do 100 kA</t>
  </si>
  <si>
    <t>Pol__0028</t>
  </si>
  <si>
    <t>Hlavní vypínač 80/3, 80A</t>
  </si>
  <si>
    <t>650072163R00</t>
  </si>
  <si>
    <t xml:space="preserve">Montáž modulového vypínače hlavního, třípólového, do 80 A </t>
  </si>
  <si>
    <t>358890406R</t>
  </si>
  <si>
    <t>210120813R00</t>
  </si>
  <si>
    <t>Montáž chrániče proudového, třípólového, do 40 A</t>
  </si>
  <si>
    <t>358891502R</t>
  </si>
  <si>
    <t>35822002334R</t>
  </si>
  <si>
    <t>650061642R00</t>
  </si>
  <si>
    <t>Montáž jističe modulárního, třípólového, do 80 A</t>
  </si>
  <si>
    <t>35822002332R</t>
  </si>
  <si>
    <t>650061641R00</t>
  </si>
  <si>
    <t xml:space="preserve">Montáž jističe modulárního, třípólového, do 25 A </t>
  </si>
  <si>
    <t>35822002331R</t>
  </si>
  <si>
    <t>35822001013R</t>
  </si>
  <si>
    <t>650061611R00</t>
  </si>
  <si>
    <t xml:space="preserve">Montáž jističe modulárního, jednopólového, do 25 A </t>
  </si>
  <si>
    <t>35822001010R</t>
  </si>
  <si>
    <t>11</t>
  </si>
  <si>
    <t>Astro hodiny D+M</t>
  </si>
  <si>
    <t>12</t>
  </si>
  <si>
    <t>Drobný materiál (svorky, hřeben, atd…) D+M</t>
  </si>
  <si>
    <t>210110041RT6</t>
  </si>
  <si>
    <t>210110001R00</t>
  </si>
  <si>
    <t>34535540R</t>
  </si>
  <si>
    <t>210121211R00</t>
  </si>
  <si>
    <t>34535544R</t>
  </si>
  <si>
    <t>210110003RT1</t>
  </si>
  <si>
    <t>650072661R00</t>
  </si>
  <si>
    <t>34531510R</t>
  </si>
  <si>
    <t>34551445R</t>
  </si>
  <si>
    <t>222290001R00</t>
  </si>
  <si>
    <t>34551615R</t>
  </si>
  <si>
    <t>Pol__0059</t>
  </si>
  <si>
    <t>Podlahová 12 modulová krabice, IP20 - montáž</t>
  </si>
  <si>
    <t>345715102R</t>
  </si>
  <si>
    <t>Zásuvka do podlahové krabice, D+M</t>
  </si>
  <si>
    <t>429117300R</t>
  </si>
  <si>
    <t>35813420AR</t>
  </si>
  <si>
    <t>TOTAL STOP tlačítko</t>
  </si>
  <si>
    <t>650072411R00</t>
  </si>
  <si>
    <t>35813420AR1</t>
  </si>
  <si>
    <t>FVE STOP tlačítko</t>
  </si>
  <si>
    <t>15</t>
  </si>
  <si>
    <t>Ostatní drobný elektroinstalační materiál D+M</t>
  </si>
  <si>
    <t>A1 Vestavné svítidlo kulaté, LED 10,1 W, 1050 lm, 4000 K, opálovýdifuzor, IP 40, CRI&gt;80, bílé,, provedení, průměr 300 mm</t>
  </si>
  <si>
    <t>2R.248</t>
  </si>
  <si>
    <t>A2 Vestavné svítidlo kulaté, LED 16,7 W, 2170 lm, 4000 K, opálový difuzor, IP 40, CRI&gt;80, bílé,, provedení, průměr 450 mm</t>
  </si>
  <si>
    <t>A3 Vestavné svítidlo kulaté, LED 31 W, 4250 lm, 4000 K, opálovýdifuzor, IP 40, CRI&gt;80, bílé,, provedení, průměr 600 mm</t>
  </si>
  <si>
    <t>B Závěsné/přisazené kruhové svítidlo, LED 47 W, 5300 lm, 3000K, opálový difuzor, řízeno DALI, IP 20,, , bílé provedení, průměr1520 mm</t>
  </si>
  <si>
    <t>B1 Vestavné svítidlo kulaté, LED 10,1 W, 993 lm, 3000 K, opálovýdifuzor, IP 40, CRI&gt;80, bílé,, provedení, průměr 300 mm</t>
  </si>
  <si>
    <t>B2 Vestavné svítidlo kulaté, LED 16,7 W, 2050 lm, 3000 K, opálovýdifuzor, IP 40, CRI&gt;80, bílé,, provedení, průměr 450 mm</t>
  </si>
  <si>
    <t>C kruh Vestavné svítidlo kulaté, LED 44 W, 3900 lm, 3000 K, opálovýdifuzor, CRI&gt;90, IP 43, bílé,, provedení, průměr 638 mm</t>
  </si>
  <si>
    <t>C zavor Závěsné svítidlo žárovkové, patice E27, IP 20, černé provedení,délka kabelu max. 2500 mm</t>
  </si>
  <si>
    <t>9.1111</t>
  </si>
  <si>
    <t>D1/D2 Vestavné čtvercové svítidlo, LED 19 W, 1800 lm, 3000 K,opálový difuzor, CRI&gt;90, IP 44, bílé, provedení, rozměry 240 x240 mm</t>
  </si>
  <si>
    <t>EX1 Přisazené stropní svítidlo exteriérové, LED 9,6 W, 3000 K,opálový difuzor, IP 65, bílé,, provedení, průměr 130 mm</t>
  </si>
  <si>
    <t>F Vestavné obdélníkové svítidlo, LED 33 W, 4300 lm, 4000 K,mikroprimatický difuzor, CRI&gt;80, IP 44,,, bílé provedení, délka1984 mm</t>
  </si>
  <si>
    <t>T1 Přisazené/závěsné prachotěsné svítidlo, LED 25 W, 3800 lm,4000 K, opálový difuzor, CRI&gt;80, IP 66,, , šedé provedení, délka1277 mm</t>
  </si>
  <si>
    <t>T2 Přisazené/závěsné prachotěsné svítidlo, LED 30 W, 4800 lm,4000 K, opálový difuzor, CRI&gt;80, IP 66,, , šedé provedení, délka1573 mm</t>
  </si>
  <si>
    <t>14</t>
  </si>
  <si>
    <t>EU recyklační poplatek - malé svítidlo</t>
  </si>
  <si>
    <t>EU recyklační poplatek - velké svítidlo</t>
  </si>
  <si>
    <t>16</t>
  </si>
  <si>
    <t>N1 svítidlo nouzové, svislý praporek, montáž přisazená, světelný zdroj LED, dohledová vzdálenost,, 26m, AUTOTEST, 280x210x49mm, IP44. výdrž baterie 3h.</t>
  </si>
  <si>
    <t>17</t>
  </si>
  <si>
    <t>N2  svítidlo nouzové, typ koridor, stropní, přisazené / vestavné, těleso svítidla PC,  světelný,, zdroj LED, AUTOTEST, 195x195x64mm, IP42, výdrž baterie 1,5h.</t>
  </si>
  <si>
    <t>Venkovní osvětlení - závětří</t>
  </si>
  <si>
    <t>19</t>
  </si>
  <si>
    <t>Venkovní osvětlení  -  nástěné LED 3000K A</t>
  </si>
  <si>
    <t>20</t>
  </si>
  <si>
    <t>ENLG GATEWAY SYSTÉMOVÁ IOT GATEWAY PRO ŘÍZENÍ OSVĚTLENÍ</t>
  </si>
  <si>
    <t>21</t>
  </si>
  <si>
    <t>ENLG SENSOR MULTI . SENZOR ENLIGHTED - MOTION,DAYLIGHT</t>
  </si>
  <si>
    <t>22</t>
  </si>
  <si>
    <t>ENLG CONVERTOR ENLIGHTED TO DALI CONVEROTR</t>
  </si>
  <si>
    <t>23</t>
  </si>
  <si>
    <t>ENLG SWITCH  OVLADAČ ENLIGHTED - BATERRY FREE SWITCH CONTROLLER</t>
  </si>
  <si>
    <t>NASTAVENÍ A PARAMETRIZACE SYSTÉMU DALI</t>
  </si>
  <si>
    <t>35441153R</t>
  </si>
  <si>
    <t>650111621R00</t>
  </si>
  <si>
    <t>650111141RT2</t>
  </si>
  <si>
    <t>35444180R</t>
  </si>
  <si>
    <t>35441035R</t>
  </si>
  <si>
    <t>650111915R00</t>
  </si>
  <si>
    <t>35441040R</t>
  </si>
  <si>
    <t>35441850R</t>
  </si>
  <si>
    <t>650041611R00</t>
  </si>
  <si>
    <t>35441542R</t>
  </si>
  <si>
    <t>35441610R</t>
  </si>
  <si>
    <t>34111033R</t>
  </si>
  <si>
    <t>35441830R</t>
  </si>
  <si>
    <t>953942121R00</t>
  </si>
  <si>
    <t>Drobný montážní a označovací materiál včetně příchytek, atd. D+M</t>
  </si>
  <si>
    <t>Doprava (silnoproud)</t>
  </si>
  <si>
    <t>km</t>
  </si>
  <si>
    <t>2R.002155</t>
  </si>
  <si>
    <t>Stavební přípomoce (např. pilíř pro SP)</t>
  </si>
  <si>
    <t>Drobný materiál (hmoždinky, šrouby, sádra, atd..)</t>
  </si>
  <si>
    <t>Zkoušky, revize</t>
  </si>
  <si>
    <t>2R.101</t>
  </si>
  <si>
    <t>221.1</t>
  </si>
  <si>
    <t>9.11</t>
  </si>
  <si>
    <t>Stavební přípomoce - průrazy zdivem</t>
  </si>
  <si>
    <t>Ostatní drobný materiál</t>
  </si>
  <si>
    <t>2R.010121</t>
  </si>
  <si>
    <t>Zásuvka strukturované kabeláže do podlahové krabice D+M</t>
  </si>
  <si>
    <t>11111</t>
  </si>
  <si>
    <t>2R.000122</t>
  </si>
  <si>
    <t>Zaměření a umístění wifi routerů AP odbornou firmou</t>
  </si>
  <si>
    <t>Měření struktorované kabeláže</t>
  </si>
  <si>
    <t>Ostatní drobný elektroinstalační materiál</t>
  </si>
  <si>
    <t>2R.01010101</t>
  </si>
  <si>
    <t>9.1</t>
  </si>
  <si>
    <t>M-Bus Wireless snímač teploty a vlhkosti, vnitřní provedení</t>
  </si>
  <si>
    <t>Naprogramování odbornou firmou</t>
  </si>
  <si>
    <t>2R.210121</t>
  </si>
  <si>
    <t>9.111</t>
  </si>
  <si>
    <t>Doprava (slaboproud)</t>
  </si>
  <si>
    <t>2R.20121</t>
  </si>
  <si>
    <t>Stavební přípomoce (slaboproud)</t>
  </si>
  <si>
    <t>Drobný materiál (slaboproud)</t>
  </si>
  <si>
    <t>Zkoušky, revizní zprávy (slaboproud)</t>
  </si>
  <si>
    <t>Pol__0001</t>
  </si>
  <si>
    <t>Catalyst 9166I AP (W6E, tri-band 4x4, XOR) w/Reg-E</t>
  </si>
  <si>
    <t>Pol__0002</t>
  </si>
  <si>
    <t>1y SNTC-NO RMA Catalyst 9166I AP (W</t>
  </si>
  <si>
    <t>Pol__0003</t>
  </si>
  <si>
    <t>Capwap software for Catalyst 9166I</t>
  </si>
  <si>
    <t>Pol__0004</t>
  </si>
  <si>
    <t>Ceiling Grid Clip for APs &amp; Cellular Gateways-Recessed</t>
  </si>
  <si>
    <t>Pol__0005</t>
  </si>
  <si>
    <t>802.11 AP Low Profile Mounting Bracket (Default)</t>
  </si>
  <si>
    <t>Pol__0006</t>
  </si>
  <si>
    <t>CISCO DNA SUBSCRIPTION OPTOUT for CW9166I</t>
  </si>
  <si>
    <t>Pol__0007</t>
  </si>
  <si>
    <t>Network Plug-n-Play Connect for zero-touch device deployment</t>
  </si>
  <si>
    <t>Pol__0008</t>
  </si>
  <si>
    <t>SINGLE PACK OPTION</t>
  </si>
  <si>
    <t>Pol__0009</t>
  </si>
  <si>
    <t>C9166I OVER OPTION</t>
  </si>
  <si>
    <t>Pol__0010</t>
  </si>
  <si>
    <t>Wireless Cisco DNA On-Prem Essential, Spare Lic</t>
  </si>
  <si>
    <t>Pol__0011</t>
  </si>
  <si>
    <t>Wireless Cisco DNA On-Prem Essential, 5Y Term Lic</t>
  </si>
  <si>
    <t>Pol__0012</t>
  </si>
  <si>
    <t>Wireless Cisco DNA On-Prem Essential, Term, Tracker Lic</t>
  </si>
  <si>
    <t>Pol__0013</t>
  </si>
  <si>
    <t>Wireless Cisco DNA On-Prem Essential, 5Y Term, Tracker Lic</t>
  </si>
  <si>
    <t>Pol__0014</t>
  </si>
  <si>
    <t>Wireless DNA Perpetual Network Stack - Essentials</t>
  </si>
  <si>
    <t>Pol__0015</t>
  </si>
  <si>
    <t>WIFI ROUTER - AP</t>
  </si>
  <si>
    <t>Catalyst 9200 48-port PoE+, Network Essentials</t>
  </si>
  <si>
    <t>SNTC-8X5XNBD Catalyst 9200 48-port PoE+, Network Esse</t>
  </si>
  <si>
    <t>C9200 Network Essentials, 48-port license</t>
  </si>
  <si>
    <t>Catalyst 9200 4 x 10G Network Module</t>
  </si>
  <si>
    <t>1KW AC Config 5 Power Supply - Secondary Power Supply</t>
  </si>
  <si>
    <t>Europe AC Type A Power Cable</t>
  </si>
  <si>
    <t>C9200 Cisco DNA Essentials, 48-Port Term Licenses</t>
  </si>
  <si>
    <t>Cisco Catalyst 9200 and 9200L Stack Module</t>
  </si>
  <si>
    <t>Catalyst 9200 Stack Module</t>
  </si>
  <si>
    <t>50CM Type 4 Stacking Cable</t>
  </si>
  <si>
    <t>2R.1</t>
  </si>
  <si>
    <t>Elektromontážní a zemní práce</t>
  </si>
  <si>
    <t>2R.2</t>
  </si>
  <si>
    <t>Napojení na elektroinstalaci objektu</t>
  </si>
  <si>
    <t>Úprava ochodního měření vč. materiálu (kabel, jistič, převodník..)</t>
  </si>
  <si>
    <t>Doprava a přesun dodávek</t>
  </si>
  <si>
    <t>2R.11</t>
  </si>
  <si>
    <t>sada</t>
  </si>
  <si>
    <t>Elektromontážní práce</t>
  </si>
  <si>
    <t>2R.11111</t>
  </si>
  <si>
    <t>2R.1111111</t>
  </si>
  <si>
    <t>2R.001</t>
  </si>
  <si>
    <t>Proškolení obsluhy</t>
  </si>
  <si>
    <t>0050001</t>
  </si>
  <si>
    <t>Zkušební provoz</t>
  </si>
  <si>
    <t>Nastavení, zprovoznění a odzkoušení NN ochrany včetně vystavení protokolu</t>
  </si>
  <si>
    <t>Ekologická likvidace odpadu</t>
  </si>
  <si>
    <t>Pol__0043</t>
  </si>
  <si>
    <t>Vystavení výchozí revizní zprávy</t>
  </si>
  <si>
    <t>01</t>
  </si>
  <si>
    <t>Zádveří (101) - Skříňová sestava s akustickým obkladem - dle PD</t>
  </si>
  <si>
    <t>POL1_7</t>
  </si>
  <si>
    <t>02</t>
  </si>
  <si>
    <t>Zádveří (101) - Věšáky 5 kusů V1 - dle PD</t>
  </si>
  <si>
    <t>03</t>
  </si>
  <si>
    <t>Kancelář - Skříňová sestava s akustickým obkladem - dle PD</t>
  </si>
  <si>
    <t>04</t>
  </si>
  <si>
    <t>Kancelář - Kancelářský stůl - dle PD</t>
  </si>
  <si>
    <t>05</t>
  </si>
  <si>
    <t>Vstupní hala - Akustický obklad - dle PD</t>
  </si>
  <si>
    <t>06</t>
  </si>
  <si>
    <t>Vstupní hala - Magnetická tabule MT1 - dle PD</t>
  </si>
  <si>
    <t>07</t>
  </si>
  <si>
    <t>Hygiena personál - Háček H - dle PD</t>
  </si>
  <si>
    <t>08</t>
  </si>
  <si>
    <t>Hygiena personál - Dávkovač mýdla DM - dle PD</t>
  </si>
  <si>
    <t>09</t>
  </si>
  <si>
    <t>Hygiena personál - Držák toaletního papíru DT - dle PD</t>
  </si>
  <si>
    <t>Úklid+sklad - Háček H - dle PD</t>
  </si>
  <si>
    <t>Šatna dětí - Lanová síť - dle PD</t>
  </si>
  <si>
    <t>Šatna děti - Skříňky - dle PD</t>
  </si>
  <si>
    <t>Herna - Sestava skříní a skříněk + kryty radiátorů (SS2, SS3, SS4, SS5, KR1, KR2) - dle PD</t>
  </si>
  <si>
    <t>Herna - Sestava skříněk s akustickým obkladem (2x SS6, SS7) - dle PD</t>
  </si>
  <si>
    <t>Herna - Sestava skříněk (SS9) - dle PD</t>
  </si>
  <si>
    <t>Herna - Kancelářský stůl - dle PD</t>
  </si>
  <si>
    <t>Herna - Akustický strom - dle PD</t>
  </si>
  <si>
    <t>Lehárna - Akustický obklad - dle PD</t>
  </si>
  <si>
    <t>Lehárna - Sříňky na matrace (SS1, SS10) - dle PD</t>
  </si>
  <si>
    <t>Lehárna - Akustický strom - dle PD</t>
  </si>
  <si>
    <t>Hygiena děti - Věšáková stěna- dle PD</t>
  </si>
  <si>
    <t>Hygiena děti - Přebalovací pult PB1 - dle PD</t>
  </si>
  <si>
    <t>Předsíň + WC - Háček H - dle PD</t>
  </si>
  <si>
    <t>Výdej jídla - Kuchyňská linka - dle PD</t>
  </si>
  <si>
    <t>Zádveří kuchyňka - Odkládací skříňka - dle PD</t>
  </si>
  <si>
    <t>26</t>
  </si>
  <si>
    <t>Doprava, montáž, manipulace</t>
  </si>
  <si>
    <t>kpl</t>
  </si>
  <si>
    <t>Kancelář - Stolní počítač SP- dle PD</t>
  </si>
  <si>
    <t>Kancelář - Odpadkový koš OK1 - dle PD</t>
  </si>
  <si>
    <t>Kancelář - Kancelářská židle s kolečky Ž2 - dle PD</t>
  </si>
  <si>
    <t>Kancelář - Kancelářská židle Ž3 - dle PD</t>
  </si>
  <si>
    <t>Vstupní hala - Křeslo K1 - dle PD</t>
  </si>
  <si>
    <t>Vstupní hala - Konferenční stolek S2 - dle PD</t>
  </si>
  <si>
    <t>Šatna personál - Šatní skříň Š2 - dle PD</t>
  </si>
  <si>
    <t>Hygiena personál - Odpadkový koš OK2 - dle PD</t>
  </si>
  <si>
    <t>Úklid+sklad - Kovový regál 1200x450x2000 mm R1- dle PD</t>
  </si>
  <si>
    <t>Šatna dětí - Odpadkový koš OK1 - dle PD</t>
  </si>
  <si>
    <t>Herna - Odpadkový koš OK1 - dle PD</t>
  </si>
  <si>
    <t>Herna - Mobilní telefon MT - dle PD</t>
  </si>
  <si>
    <t>Herna - Tiskárna T - dle PD</t>
  </si>
  <si>
    <t>Herna - Tablet TB - dle PD</t>
  </si>
  <si>
    <t>Herna - Audiopřehrávač AP - dle PD</t>
  </si>
  <si>
    <t>Herna - Polštář PL1 - dle PD</t>
  </si>
  <si>
    <t>Herna - Polštář PL2 - dle PD</t>
  </si>
  <si>
    <t>Herna - Deka D - dle PD</t>
  </si>
  <si>
    <t>Herna - Židle pro malé děti JD - dle PD</t>
  </si>
  <si>
    <t>Herna - Zásobník na ručníky ZR - dle PD</t>
  </si>
  <si>
    <t>Herna - Molitanová sestava MS - dle PD</t>
  </si>
  <si>
    <t>Herna - Stolní počítač SP- dle PD</t>
  </si>
  <si>
    <t>Herna - Hračky- dle PD</t>
  </si>
  <si>
    <t>Herna - Židle v.260 mm Ž1 - dle PD</t>
  </si>
  <si>
    <t>Herna - Židle v.310mm Ž1 - dle PD</t>
  </si>
  <si>
    <t>Herna - Stůl (2x460 a 2x530) S1 - dle PD</t>
  </si>
  <si>
    <t>27</t>
  </si>
  <si>
    <t>Herna - Křeslo K1 - dle PD</t>
  </si>
  <si>
    <t>28</t>
  </si>
  <si>
    <t>Herna - Konferenční stolek S2 - dle PD</t>
  </si>
  <si>
    <t>29</t>
  </si>
  <si>
    <t>Lehárna - Hrací koberec HK - dle PD</t>
  </si>
  <si>
    <t>30</t>
  </si>
  <si>
    <t>Lehárna - Polštář PL2 - dle PD</t>
  </si>
  <si>
    <t>31</t>
  </si>
  <si>
    <t>Lehárna - Překážková dráha PD - dle PD</t>
  </si>
  <si>
    <t>32</t>
  </si>
  <si>
    <t>Lehárna - Hrací tunel HT - dle PD</t>
  </si>
  <si>
    <t>33</t>
  </si>
  <si>
    <t>Lehárna - Křeslo K1 - dle PD</t>
  </si>
  <si>
    <t>34</t>
  </si>
  <si>
    <t>Lehárna - Postýlka P1 - dle PD 24 dětí s rezervou</t>
  </si>
  <si>
    <t>35</t>
  </si>
  <si>
    <t>Lehárna - Matrace M1 - dle PD 24 dětí s rezervou</t>
  </si>
  <si>
    <t>36</t>
  </si>
  <si>
    <t>WC - Odpadkový koš OK2 - dle PD</t>
  </si>
  <si>
    <t>37</t>
  </si>
  <si>
    <t>WC - Zásobník na ručníky ZR- dle PD</t>
  </si>
  <si>
    <t>38</t>
  </si>
  <si>
    <t>Hygiena děti - Koš na prádlo KP - dle PD</t>
  </si>
  <si>
    <t>39</t>
  </si>
  <si>
    <t>Hygiena děti - Koš na pleny KP - dle PD</t>
  </si>
  <si>
    <t>40</t>
  </si>
  <si>
    <t>Předsíň + WC - Odpadkový koš OK2 - dle PD</t>
  </si>
  <si>
    <t>41</t>
  </si>
  <si>
    <t>Výdej jídla - Servírovací vozík SV1 - dle PD</t>
  </si>
  <si>
    <t>Výdej jídla - Malá lednice L - dle PD</t>
  </si>
  <si>
    <t>43</t>
  </si>
  <si>
    <t>Výdej jídla - Mikrovlnná trouba MV - dle PD</t>
  </si>
  <si>
    <t>44</t>
  </si>
  <si>
    <t>Výdej jídla - Myčka na nádobí MN - dle PD</t>
  </si>
  <si>
    <t>45</t>
  </si>
  <si>
    <t>Výdej jídla - Rychlovarná konvice RK - dle PD</t>
  </si>
  <si>
    <t>46</t>
  </si>
  <si>
    <t>Výdej jídla - Filtrační digestoř D1 - dle PD</t>
  </si>
  <si>
    <t>47</t>
  </si>
  <si>
    <t>Výdej jídla - Varná deska VD - dle PD</t>
  </si>
  <si>
    <t>48</t>
  </si>
  <si>
    <t>Výdej jídla - Odpadkový koš OK1 - dle PD</t>
  </si>
  <si>
    <t>49</t>
  </si>
  <si>
    <t>Zádveří (115) - Malá lednice L - dle PD</t>
  </si>
  <si>
    <t>50</t>
  </si>
  <si>
    <t>Zádveří (115) - Gastronádoba GN - dle PD</t>
  </si>
  <si>
    <t>51</t>
  </si>
  <si>
    <t>Zádveří (115) - Termoport - dle PD</t>
  </si>
  <si>
    <t>52</t>
  </si>
  <si>
    <t>Sklad - Kovový regál 1000/1200x400x2000 mm R1- dle PD</t>
  </si>
  <si>
    <t>53</t>
  </si>
  <si>
    <t>181006113R00</t>
  </si>
  <si>
    <t>Rozprostření zemin schopných zúrodnění sklon svahu do 1:5, tloušťka přes 150 do 200 mm</t>
  </si>
  <si>
    <t>823-2</t>
  </si>
  <si>
    <t>v rovině a ve sklonu do 1:5 ve sklonu přes 1:5</t>
  </si>
  <si>
    <t>vykopaná zemina na pozemku : 25</t>
  </si>
  <si>
    <t>133212222R</t>
  </si>
  <si>
    <t>Hloubení šachet zemním vrtákem v hornině 3 - 4, průměr 300 mm, hloubka 900 mm</t>
  </si>
  <si>
    <t>patky : 13</t>
  </si>
  <si>
    <t>275313611R00</t>
  </si>
  <si>
    <t>Beton základových patek prostý třídy C 16/20</t>
  </si>
  <si>
    <t>patky : 0,085*13</t>
  </si>
  <si>
    <t>318110011RT8</t>
  </si>
  <si>
    <t>Podhrabové desky osazení s dodávkou podhrabové desky a držáků, deska 2450 x 200 x 50 mm, držák bez zámku oboustranný Zn na sloupek 48 mm a 60 mm / 200 mm</t>
  </si>
  <si>
    <t>801-5</t>
  </si>
  <si>
    <t>338171122R00</t>
  </si>
  <si>
    <t>Osazování sloupků a vzpěr plotových ocelových výšky do 2,60 m, se zabetonováním do 0,5 m3 do předem připravených jamek betonem C 25/30</t>
  </si>
  <si>
    <t>trubkových nebo profilovaných</t>
  </si>
  <si>
    <t>767911130R00</t>
  </si>
  <si>
    <t>Montáž oplocení z pletiva strojového, o výšce přes 1,6 do 2,0 m</t>
  </si>
  <si>
    <t>19,73</t>
  </si>
  <si>
    <t>767920220R00</t>
  </si>
  <si>
    <t>Montáž vrat a vrátek k oplocení osazovaných na sloupky ocelové, o ploše jednotlivě přes 2 do 4 m2</t>
  </si>
  <si>
    <t>ul. Jihlavská : 1</t>
  </si>
  <si>
    <t>767920240R00</t>
  </si>
  <si>
    <t>Montáž vrat a vrátek k oplocení osazovaných na sloupky ocelové, o ploše jednotlivě přes 6 do 8 m2</t>
  </si>
  <si>
    <t>300100</t>
  </si>
  <si>
    <t>Demontáž stávaj. plotové branky vč. likvidace</t>
  </si>
  <si>
    <t>300101</t>
  </si>
  <si>
    <t>Demontáž stávaj. plotového pole vč. likvidace</t>
  </si>
  <si>
    <t xml:space="preserve">dle výkresu 03 oplocení : </t>
  </si>
  <si>
    <t>Demontáž plotových polí včetně držáků, sloupků apod. : 11</t>
  </si>
  <si>
    <t>300102</t>
  </si>
  <si>
    <t>D+M nové plotové pole 1950x2000 mm vč. nátěru a kotvení</t>
  </si>
  <si>
    <t>Nová plotová pole včetně držáků, sloupků apod. : 11</t>
  </si>
  <si>
    <t>28342432R</t>
  </si>
  <si>
    <t>krytka mat. PVC; d = 48,0 mm; černá; pro plotový sloupek</t>
  </si>
  <si>
    <t>31327534R</t>
  </si>
  <si>
    <t>pletivo drátěné 4-hranné bez napínacího drátu; h = 1,75 m; velikost ok 55 mm; d drátu 3,00 mm; povrch. úprava plast na pozink.drátu; barva zelená</t>
  </si>
  <si>
    <t>19,73*1,1</t>
  </si>
  <si>
    <t>31478152R</t>
  </si>
  <si>
    <t>drát napínací pr. 2,40 mm; povrch. úprava PVC; balení 100m</t>
  </si>
  <si>
    <t>553426095</t>
  </si>
  <si>
    <t>Branka h = 2000 mm, š = 1300 mm, komaxit, 2 sloupky, zámek s vložkou a protikusem</t>
  </si>
  <si>
    <t>5534264555</t>
  </si>
  <si>
    <t>Branka plotová 1100x1900 mm</t>
  </si>
  <si>
    <t>553426596</t>
  </si>
  <si>
    <t>Branka dvoukřídlá h = 2000 mm, š = 3200 mm, komaxit, 2 sloupky, zámek s vložkou a protikusem</t>
  </si>
  <si>
    <t>5534622120R1</t>
  </si>
  <si>
    <t>sloupek plotový ocel; tl. stěny 1,50 mm; válec; pro plot pro drátěné pletivo; l = 2 600,0 mm; d 48 m</t>
  </si>
  <si>
    <t>5534622135R</t>
  </si>
  <si>
    <t>vzpěra plotová; ocel; tl. stěny 1,50 mm; d 38 mm; l = 2 500 mm; povrch pozink, vypalovaný polyester; příslušenství hákový šroub, matice s plastovou podložkou, krytka šroubu</t>
  </si>
  <si>
    <t>55346489R</t>
  </si>
  <si>
    <t>držák vzpěry na podhrabovou desku</t>
  </si>
  <si>
    <t>998152121R00</t>
  </si>
  <si>
    <t>Přesun hmot pro oplocení a objekty zvláštní,monol. vodorovně do 50 m výšky do 3 m</t>
  </si>
  <si>
    <t>na novostavbách a změnách objektů pro oplocení (815 2 JKSo), objekty zvláštní pro chov živočichů (815 3 JKSO), objekty pozemní různé (815 9 JKSO) se svislou nosnou konstrukcí monolitickou betonovou tyčovou nebo plošnou ( KMCH 2 a 3 - JKSO šesté místo)</t>
  </si>
  <si>
    <t>783222120RT2</t>
  </si>
  <si>
    <t>Nátěry kov.stavebních doplňk.konstrukcí syntetické dvojnásobné, kovářská barva</t>
  </si>
  <si>
    <t>včetně montáže, dodávkya demontáže lešení.</t>
  </si>
  <si>
    <t>Nátěr stávaj. plotových polí : 111,18</t>
  </si>
  <si>
    <t>783521100RT1</t>
  </si>
  <si>
    <t>Nátěry klempířských konstrukcí syntetické základní</t>
  </si>
  <si>
    <t>783903811R00</t>
  </si>
  <si>
    <t>Ostatní práce odmaštění chemickými rozpuštědly</t>
  </si>
  <si>
    <t xml:space="preserve">Odkop pro k-ční vrstvy : </t>
  </si>
  <si>
    <t>Zatravňovací dlažby : 79,5*0,27</t>
  </si>
  <si>
    <t>Asfaltová komunikace : 81,68*0,42</t>
  </si>
  <si>
    <t>Pochozí plochy : 93,04*0,27</t>
  </si>
  <si>
    <t>Zahradní chodník : 116,69*0,26</t>
  </si>
  <si>
    <t>Parkovací místa : (5*2,5*3)*0,42</t>
  </si>
  <si>
    <t>126,98080</t>
  </si>
  <si>
    <t>zpětné zásypy a terénní úpravy : 26,12115+2,95+69,5</t>
  </si>
  <si>
    <t>Odvoz přebytečné zeminy na skládku : 126,98080</t>
  </si>
  <si>
    <t>-zpětné zásypy a terénní úpravy : -(26,12115+2,95+69,5)</t>
  </si>
  <si>
    <t>175101201R00</t>
  </si>
  <si>
    <t>Obsyp objektů bez prohození sypaniny</t>
  </si>
  <si>
    <t>sypaninou z vhodných hornin tř. 1 - 4 nebo materiálem, uloženým ve vzdálenosti do 30 m od vnějšího kraje objektu, pro jakoukoliv míru zhutnění,</t>
  </si>
  <si>
    <t xml:space="preserve">Zásyp za obrubou : </t>
  </si>
  <si>
    <t>Silniční : 125,52*0,4*0,3</t>
  </si>
  <si>
    <t>Ocelové : 147,45*0,3*0,25</t>
  </si>
  <si>
    <t>79,5+81,68+93,04+116,69</t>
  </si>
  <si>
    <t>Parkovací místa : 5*2,5*3</t>
  </si>
  <si>
    <t>Cena dle Pískovny Černovice. www.piskovna-cernovice.cz</t>
  </si>
  <si>
    <t>79,5</t>
  </si>
  <si>
    <t>564851111RT2</t>
  </si>
  <si>
    <t>Podklad ze štěrkodrti s rozprostřením a zhutněním frakce 0-32 mm, tloušťka po zhutnění 150 mm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</si>
  <si>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</si>
  <si>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</si>
  <si>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</si>
  <si>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596291113R00</t>
  </si>
  <si>
    <t>Řezání zámkové dlažby tloušťky 80 mm</t>
  </si>
  <si>
    <t>596921191R00</t>
  </si>
  <si>
    <t>Příplatek za výplň otvorů vegetačních tvárnic betonových</t>
  </si>
  <si>
    <t>bez dodávky výplnňového materiálu</t>
  </si>
  <si>
    <t>Vyplnění spár zeminou z výkopů : 2,98</t>
  </si>
  <si>
    <t>592480551V</t>
  </si>
  <si>
    <t>Dlažba drenážní 20/20/8 cm, přírodní</t>
  </si>
  <si>
    <t>79,5*1,05</t>
  </si>
  <si>
    <t>81,68</t>
  </si>
  <si>
    <t>564861111RT4</t>
  </si>
  <si>
    <t>Podklad ze štěrkodrti s rozprostřením a zhutněním frakce 0-63 mm, tloušťka po zhutnění 200 mm</t>
  </si>
  <si>
    <t>565141111RT3</t>
  </si>
  <si>
    <t>Podklad z kameniva obaleného asfaltem ACP 16+ až ACP 22+, v pruhu šířky do 3 m, třídy 1, tloušťka po zhutnění 60 mm</t>
  </si>
  <si>
    <t>s rozprostřením a zhutněním</t>
  </si>
  <si>
    <t>567122111R00</t>
  </si>
  <si>
    <t>Podklad z kameniva zpevněného cementem SC C8/10, tloušťka po zhutnění 120 mm</t>
  </si>
  <si>
    <t>bez dilatačních spár, s rozprostřením a zhutněním, ošetřením povrchu podkladu vodou</t>
  </si>
  <si>
    <t>573111113R00</t>
  </si>
  <si>
    <t>Postřik infiltrační asfaltovým pojivem v množství 1,5 kg/m2</t>
  </si>
  <si>
    <t>573231125R00</t>
  </si>
  <si>
    <t>Postřik spojovací kationaktivní emulzí KAE , množství zbytkového asfaltu 0,50 kg/m2</t>
  </si>
  <si>
    <t>bez posypu kamenivem</t>
  </si>
  <si>
    <t>577112113RT3</t>
  </si>
  <si>
    <t>Beton asfaltový z modifikovaného asfaltu v pruhu šířky do 3 m, ACO 11 S , tloušťky 40 mm, plochy do 200 m2</t>
  </si>
  <si>
    <t>93,04</t>
  </si>
  <si>
    <t>592451178R</t>
  </si>
  <si>
    <t>Dlažba betonová</t>
  </si>
  <si>
    <t>93,04*1,05</t>
  </si>
  <si>
    <t>93,04*1,1</t>
  </si>
  <si>
    <t>116,69</t>
  </si>
  <si>
    <t>564851114RT2</t>
  </si>
  <si>
    <t>Podklad ze štěrkodrti s rozprostřením a zhutněním frakce 0-32 mm, tloušťka po zhutnění 180 mm</t>
  </si>
  <si>
    <t>464001</t>
  </si>
  <si>
    <t>Pyžový povrch EPDM tl. 10 mm + SBR granulát + PU pojivo tl. 20 mm</t>
  </si>
  <si>
    <t>5642111KAM</t>
  </si>
  <si>
    <t>Podklad ze štěrkodrti po zhutnění tloušťky 5 cm fr. 0-4</t>
  </si>
  <si>
    <t>Statická zkouška únosnosti pláně</t>
  </si>
  <si>
    <t>Pochozí plochy 30 MPa : 2</t>
  </si>
  <si>
    <t>Pojezdové plochy 45 MPa : 3</t>
  </si>
  <si>
    <t>917862111R00</t>
  </si>
  <si>
    <t>Osazení silničního nebo chodníkového obrubníku stojatého, s boční opěrou z betonu prostého, do lože z betonu prostého C 12/15</t>
  </si>
  <si>
    <t>S dodáním hmot pro lože tl. 80-100 mm.</t>
  </si>
  <si>
    <t>Silniční : 76,27+17</t>
  </si>
  <si>
    <t>Nájezdový : 5+7,5</t>
  </si>
  <si>
    <t>Chodníkový : 49,25</t>
  </si>
  <si>
    <t>918101111R00</t>
  </si>
  <si>
    <t>Lože pod obrubníky, krajníky nebo obruby z betonu prostého C 12/15</t>
  </si>
  <si>
    <t>z dlažebních kostek z betonu prostého</t>
  </si>
  <si>
    <t>147,42*0,2*0,15</t>
  </si>
  <si>
    <t>155,02*0,3*0,2</t>
  </si>
  <si>
    <t>919721211R00</t>
  </si>
  <si>
    <t>Dilatační spáry vkládané vyplněné asfaltovou zálivkou</t>
  </si>
  <si>
    <t>v cementobetonovém krytu s odstraněním vložek, s vyčištěním a vyplněním spár</t>
  </si>
  <si>
    <t>Asfaltová komunikace : 6+4</t>
  </si>
  <si>
    <t>919731122R00</t>
  </si>
  <si>
    <t>Zarovnání styčné plochy podkladu nebo krytu živičné, tloušťky přes 50 do 100 mm</t>
  </si>
  <si>
    <t>podél vybourané části komunikace nebo zpevněné plochy</t>
  </si>
  <si>
    <t>919735112R00</t>
  </si>
  <si>
    <t>Řezání stávajících krytů nebo podkladů živičných, hloubky přes 50 do 100 mm</t>
  </si>
  <si>
    <t>včetně spotřeby vody</t>
  </si>
  <si>
    <t>916581145R1</t>
  </si>
  <si>
    <t>Osazení ocelového obrubníku na trny</t>
  </si>
  <si>
    <t>147,42</t>
  </si>
  <si>
    <t>59217010R</t>
  </si>
  <si>
    <t>obrubník silniční materiál beton; l = 1000,0 mm; š = 150,0 mm; h = 250,0 mm; barva přírodní</t>
  </si>
  <si>
    <t>Silniční : 93,27*1,05</t>
  </si>
  <si>
    <t>59217421R</t>
  </si>
  <si>
    <t>obrubník chodníkový materiál beton; l = 1000,0 mm; š = 100,0 mm; h = 250,0 mm; barva šedá</t>
  </si>
  <si>
    <t>Chodníkový : 49,25*1,05</t>
  </si>
  <si>
    <t>59217476R</t>
  </si>
  <si>
    <t>obrubník silniční nájezdový; materiál beton; l = 1000,0 mm; š = 150,0 mm; h = 150,0 mm; barva šedá</t>
  </si>
  <si>
    <t>Nájezdový : 12,5*1,05</t>
  </si>
  <si>
    <t>91001</t>
  </si>
  <si>
    <t>Ocelové pásnice, ocelový obrubník v. 200 mm, tl. 4 mm</t>
  </si>
  <si>
    <t>147,42*1,05</t>
  </si>
  <si>
    <t>998223011R00</t>
  </si>
  <si>
    <t>Přesun hmot pozemních komunikací, kryt dlážděný jakékoliv délky objektu</t>
  </si>
  <si>
    <t>POL7_1</t>
  </si>
  <si>
    <t>vodorovně do 200 m</t>
  </si>
  <si>
    <t>120001101R00</t>
  </si>
  <si>
    <t>Ztížené vykopávky v horninách jakékoliv třídy</t>
  </si>
  <si>
    <t>příplatek k cenám vykopávek za ztížení vykopávky v blízkosti podzemního vedení nebo výbušnin v horninách jakékoliv třídy,</t>
  </si>
  <si>
    <t>Výkop šachty pro napojení vodovodu : 6,85</t>
  </si>
  <si>
    <t>Vodoměrná šachta : 2,8*2,5*1,75</t>
  </si>
  <si>
    <t>12,25</t>
  </si>
  <si>
    <t>132201210R00</t>
  </si>
  <si>
    <t xml:space="preserve">Hloubení rýh šířky přes 60 do 200 cm do 50 m3, v hornině 3, hloubení strojně </t>
  </si>
  <si>
    <t>Rýha : 48,8*0,8*1,5</t>
  </si>
  <si>
    <t>-ruční : -2*0,8*1,5</t>
  </si>
  <si>
    <t>56,16</t>
  </si>
  <si>
    <t>139601102R00</t>
  </si>
  <si>
    <t>Ruční výkop jam, rýh a šachet v hornině 3</t>
  </si>
  <si>
    <t>s přehozením na vzdálenost do 5 m nebo s naložením na ruční dopravní prostředek</t>
  </si>
  <si>
    <t>ruční : 2*0,8*1,5</t>
  </si>
  <si>
    <t>151101201R00</t>
  </si>
  <si>
    <t>Zřízení pažení stěn výkopu bez rozepření, vzepření příložné, hloubky do 4 m</t>
  </si>
  <si>
    <t>Rýha : 48,8*1,5*2</t>
  </si>
  <si>
    <t>151101211R00</t>
  </si>
  <si>
    <t>Odstranění pažení stěn výkopu příložné, hloubky do 4 m</t>
  </si>
  <si>
    <t>s uložením pažin na vzdálenost do 3 m od okraje výkopu,</t>
  </si>
  <si>
    <t>146,4</t>
  </si>
  <si>
    <t>12,25+56,16+2,4</t>
  </si>
  <si>
    <t>zpětné zásypy : 39,96+7,9</t>
  </si>
  <si>
    <t>Odvoz přebytečné zeminy na skládku : 70,81</t>
  </si>
  <si>
    <t>-zpětné zásypy : -(39,96+7,9)</t>
  </si>
  <si>
    <t>Rýha - zeminou : 33,3*0,8*1,5</t>
  </si>
  <si>
    <t>ZP reycklát : 15,5*0,8*1,1</t>
  </si>
  <si>
    <t>Rýha : 48,8*0,8*0,3</t>
  </si>
  <si>
    <t>Obsyp vodměrná šachta zemina : 7,9</t>
  </si>
  <si>
    <t>48,8*0,8</t>
  </si>
  <si>
    <t>2,8*2,5</t>
  </si>
  <si>
    <t>13,64*1,8</t>
  </si>
  <si>
    <t>Vodoměrná šachta : 2,8*2,5*0,1</t>
  </si>
  <si>
    <t>Rýha : 48,8*0,8*0,1</t>
  </si>
  <si>
    <t>871171121R00</t>
  </si>
  <si>
    <t>Montáž potrubí z plastických hmot z tlakových trubek polyetylenových, vnějšího průměru 40 mm</t>
  </si>
  <si>
    <t>9,1+39,70</t>
  </si>
  <si>
    <t>891241111R00</t>
  </si>
  <si>
    <t>Montáž vodovodních armatur na potrubí šoupátek v otevřeném výkopu nebo v šachtách s osazením zemní soupravy (bez poklopů), DN 80 mm</t>
  </si>
  <si>
    <t>891249111R00</t>
  </si>
  <si>
    <t>Montáž vodovodních armatur na potrubí navrtávacích pasů s ventilem Jt 1 Mpa na potrubí z trub osinkocementových, litinových, ocelových nebo plastických hmot, DN 80 mm</t>
  </si>
  <si>
    <t>48,8</t>
  </si>
  <si>
    <t>892273111R00</t>
  </si>
  <si>
    <t>Proplach a desinfekce vodovodního potrubí DN od 80 do 125 mm</t>
  </si>
  <si>
    <t>napuštění a vypuštění vody, dodání vody a desinfekčního prostředku, náklady na bakteriologický rozbor vody,</t>
  </si>
  <si>
    <t>893153168RU1</t>
  </si>
  <si>
    <t>Šachta vodoměrná plastová hranatá, z polypropylénu, půdorysu 1500 x 1200 mm, výšky 1500 mm, s betonovou výplní pláště</t>
  </si>
  <si>
    <t>Osazení a dodávka plastové vodoměrné šachty do předem připraveného výkopu na podkladní betonovou desku tl. 100 mm z betonu C 16/20. Včetně dodávky podkladní desky. Bez vystrojení šachty.</t>
  </si>
  <si>
    <t>viz. PD : 1</t>
  </si>
  <si>
    <t>899401112R00</t>
  </si>
  <si>
    <t>Osazení poklopů litinových šoupátkových</t>
  </si>
  <si>
    <t>včetně podezdění</t>
  </si>
  <si>
    <t>899713111R00</t>
  </si>
  <si>
    <t>Orientační tabulky na vodovodních a kanalizačních řadech na sloupku ocelovém nebo betonovém</t>
  </si>
  <si>
    <t>Včetně dodání a připevnění tabulky a osazení sloupků.</t>
  </si>
  <si>
    <t>899721111R00</t>
  </si>
  <si>
    <t>Výstražné fólie výstražná fólie pro vodovod, šířka 22 cm</t>
  </si>
  <si>
    <t>899731112R00</t>
  </si>
  <si>
    <t>Signalizační vodič CYY, 2,5 mm2</t>
  </si>
  <si>
    <t>722181234RU1</t>
  </si>
  <si>
    <t>Izolace vodovodního potrubí návleková z trubic z pěnového polyetylenu s povrchovou ochrannou PET fólií zesílenou polyesterovou mřížkou 8x8 mm, tloušťka stěny 20 mm, d 32 mm</t>
  </si>
  <si>
    <t>722262151R00</t>
  </si>
  <si>
    <t xml:space="preserve">Vodoměr přírubový, DN 50, pro teplotu vody do 50 °C, montáž horizontálné, vertikálně i šikmo, jmenovitý průtok 50 m3/hod,  ,  </t>
  </si>
  <si>
    <t>230220001R00</t>
  </si>
  <si>
    <t>Montáž zemní soupravy pro šoupátka, DN 13 6580</t>
  </si>
  <si>
    <t>286003390R</t>
  </si>
  <si>
    <t>Trubka plastová materiál: PE-X; ohebná; de = 32,0 mm; tl. stěny = 4,4 mm; PN 10; teplota média do 70 °C</t>
  </si>
  <si>
    <t>39,70*1,1</t>
  </si>
  <si>
    <t>286134111R</t>
  </si>
  <si>
    <t>Trubka plastová materiál: PE 100 RC; de = 32,0 mm; tl. stěny = 3,0 mm; PN 16; SDR 11,0</t>
  </si>
  <si>
    <t>9,1*1,1</t>
  </si>
  <si>
    <t>42228110R</t>
  </si>
  <si>
    <t>šoupátko pro domovní přípojky pro vodovod; DN 5/4"; provedení -  na obou stranách s vnitřním závitem; PN 16; L = 140 mm; médium pitná voda; těleso tvárná litina</t>
  </si>
  <si>
    <t>42273330R</t>
  </si>
  <si>
    <t>pas navrtávací tvárná litina; provedení univerzální, se závitovým výstupem; PN 16; DN potrubí 100 mm; závit 5/4"; pro typ potrubí litina, ocel, azbestocementové</t>
  </si>
  <si>
    <t>42291353R</t>
  </si>
  <si>
    <t>poklop šoupátkový šedá litina; použití pro vodu, k ochraně zemních soustav osazených na šoupátkách, k zabudování do terénu a vozovek; ochrana proti korozi asfaltový nátěr vně i uvnitř; h = 210,0 mm; vnitř.pr.D = 200 mm; D = 260,0 mm</t>
  </si>
  <si>
    <t>42293139R</t>
  </si>
  <si>
    <t>souprava zemní teleskopická pro domovní přípojky se šroub.napojením; DN 3/4" - 2"; krycí hloubka 1,0 - 1,6 m</t>
  </si>
  <si>
    <t>900001</t>
  </si>
  <si>
    <t>Zřízení vč. odstranění a nájmu - přejezdové plechy</t>
  </si>
  <si>
    <t>Nelze ocenit v položkách RTS, není obsaženo.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</si>
  <si>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</si>
  <si>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</si>
  <si>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</si>
  <si>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</si>
  <si>
    <t>130001101R00</t>
  </si>
  <si>
    <t>Příplatek k cenám za ztížené vykopávky v horninách jakékoliv třídy</t>
  </si>
  <si>
    <t>Příplatek k cenám hloubených vykopávek za ztížení vykopávky v blízkosti podzemního vedení nebo výbušnin pro jakoukoliv třídu horniny.</t>
  </si>
  <si>
    <t>6,25</t>
  </si>
  <si>
    <t>Akumulační nádrž : 3,8*3,5*2,45</t>
  </si>
  <si>
    <t>32,585</t>
  </si>
  <si>
    <t xml:space="preserve">Rýhy : </t>
  </si>
  <si>
    <t>Splašková : 41,99*0,8*1,5</t>
  </si>
  <si>
    <t>Dešťová : 22,48*0,8*1,5</t>
  </si>
  <si>
    <t>-ruční : -2,4</t>
  </si>
  <si>
    <t>74,964</t>
  </si>
  <si>
    <t>133201101R00</t>
  </si>
  <si>
    <t>Hloubení šachet v hornině 3  do 100 m3</t>
  </si>
  <si>
    <t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t>
  </si>
  <si>
    <t>RŠ : 1,2*1,2*1,6*3</t>
  </si>
  <si>
    <t>133201109R00</t>
  </si>
  <si>
    <t>Hloubení šachet v hornině 3  příplatek za lepivost horniny</t>
  </si>
  <si>
    <t>6,912</t>
  </si>
  <si>
    <t>2*0,8*1,5</t>
  </si>
  <si>
    <t>151101101R00</t>
  </si>
  <si>
    <t>Zřízení pažení a rozepření stěn rýh příložné  pro jakoukoliv mezerovitost, hloubky do 2 m</t>
  </si>
  <si>
    <t>pro podzemní vedení pro všechny šířky rýhy,</t>
  </si>
  <si>
    <t>Splašková : 41,99*1,5*2</t>
  </si>
  <si>
    <t>Dešťová : 22,48*1,5*2</t>
  </si>
  <si>
    <t>151101111R00</t>
  </si>
  <si>
    <t>Odstranění pažení a rozepření rýh příložné , hloubky do 2 m</t>
  </si>
  <si>
    <t>pro podzemní vedení s uložením materiálu na vzdálenost do 3 m od kraje výkopu,</t>
  </si>
  <si>
    <t>193,41</t>
  </si>
  <si>
    <t>32,585+74,964+6,912+2,4</t>
  </si>
  <si>
    <t>zpětné zásypy : 5,5+15,75+47,0536</t>
  </si>
  <si>
    <t>Odvoz přebytečné zeminy na skládku : 116,861</t>
  </si>
  <si>
    <t>-zpětné zásypy : -(5,5+15,75+47,0536)</t>
  </si>
  <si>
    <t>zpětné zásypy : 5,5+15,75+16,324</t>
  </si>
  <si>
    <t>Zpětný zásypy nádrž zeminou : 15,75</t>
  </si>
  <si>
    <t>Splašková - zeminou : 36,99*0,8*1,1</t>
  </si>
  <si>
    <t>Dešťová - zeminou : 16,48*0,8*1,1</t>
  </si>
  <si>
    <t>ZP kamenivo : (5+6)*0,8*1,1</t>
  </si>
  <si>
    <t>Splašková : 41,99*0,8*0,3</t>
  </si>
  <si>
    <t>Dešťová : 22,48*0,8*0,3</t>
  </si>
  <si>
    <t>175101109R00</t>
  </si>
  <si>
    <t xml:space="preserve">Obsyp potrubí příplatek za prohození sypaniny </t>
  </si>
  <si>
    <t>15,47280</t>
  </si>
  <si>
    <t>RŠ šachty zeminou : 5,5</t>
  </si>
  <si>
    <t>22,48*0,8</t>
  </si>
  <si>
    <t>41,99*0,8</t>
  </si>
  <si>
    <t>3,8*3,5</t>
  </si>
  <si>
    <t>1,2*1,2*3</t>
  </si>
  <si>
    <t>583423202R</t>
  </si>
  <si>
    <t>Kamenivo stanovené přírodní; drcené; 0/32; amfibolit</t>
  </si>
  <si>
    <t>9,68*1,8</t>
  </si>
  <si>
    <t>Akumulační nádrž : 3,2*2,8*0,15</t>
  </si>
  <si>
    <t>631315711RM1</t>
  </si>
  <si>
    <t xml:space="preserve">Mazanina z betonu prostého tl. přes 120 do 240 mm třídy C 25/30,  </t>
  </si>
  <si>
    <t>(z kameniva) hlazená dřevěným hladítkem</t>
  </si>
  <si>
    <t>Včetně vytvoření dilatačních spár, bez zaplnění.</t>
  </si>
  <si>
    <t>631313511RM1</t>
  </si>
  <si>
    <t xml:space="preserve">Mazanina z betonu prostého tl. přes 80 do 120 mm třídy C 12/15,  </t>
  </si>
  <si>
    <t>RŠ : 1,2*1,2*0,1*1,05*3</t>
  </si>
  <si>
    <t>631351101R00</t>
  </si>
  <si>
    <t>Bednění stěn, rýh a otvorů v podlahách zřízení</t>
  </si>
  <si>
    <t>Akumulační nádrž : (3,2*2+2,8*2)*0,15</t>
  </si>
  <si>
    <t>631351102R00</t>
  </si>
  <si>
    <t>Bednění stěn, rýh a otvorů v podlahách odstranění</t>
  </si>
  <si>
    <t>1,8</t>
  </si>
  <si>
    <t>Splašková : 41,99*0,8*0,1</t>
  </si>
  <si>
    <t>Dešťová : 22,48*0,8*0,1</t>
  </si>
  <si>
    <t>871311111R00</t>
  </si>
  <si>
    <t>Montáž potrubí z plastických hmot z tlakových trubek z tvrdého PVC těsněných gumovým kroužkem, vnějšího průměru 160 mm</t>
  </si>
  <si>
    <t>Splašková : 41,99</t>
  </si>
  <si>
    <t>Dešťová : 22,48</t>
  </si>
  <si>
    <t>892571111R00</t>
  </si>
  <si>
    <t>Zkoušky těsnosti kanalizačního potrubí zkouška těsnosti kanalizačního potrubí vodou  do DN 200 mm</t>
  </si>
  <si>
    <t>64,47</t>
  </si>
  <si>
    <t>899721112R00</t>
  </si>
  <si>
    <t>Výstražné fólie výstražná fólie pro vodovod, šířka 30 cm</t>
  </si>
  <si>
    <t>721170959R00</t>
  </si>
  <si>
    <t>Opravy odpadního potrubí novodurového vsazení odbočky do potrubí hrdlového, D 315 mm</t>
  </si>
  <si>
    <t>8002</t>
  </si>
  <si>
    <t>Izolace vrchní skruží a stropů s přesahem na svislou stěnu + ochranný potěr, izolace spojů vstupní, šachty</t>
  </si>
  <si>
    <t>Kompletová položka prací a materíálů jejíž znění je jasně zřetelné.</t>
  </si>
  <si>
    <t>894431212RA0</t>
  </si>
  <si>
    <t>Šachty plastové plastové šachty z dílců D 400 mm, dno sběrné, D 110 mm, délka šachtové roury 1,50 m, poklop litina 12,5 t, Díl plastový šachtový</t>
  </si>
  <si>
    <t>Plastové dno, šachta z korugované trouby, těsnění, šachtová roura teleskopická, čtvercový rám do teleskopické trouby, poklop litinový.</t>
  </si>
  <si>
    <t>894431211RA0</t>
  </si>
  <si>
    <t>Šachty plastové plastové šachty z dílců D 400 mm, dno přímé, D 110 mm, délka šachtové roury 1,50 m, poklop litina 12,5 t, Díl plastový šachtový</t>
  </si>
  <si>
    <t>286111123R</t>
  </si>
  <si>
    <t>Trubka plastová pro venkovní kanalizaci spoj: hrdlový; potrubí: vícevrstvé; skladba: PVC-U - pěna - PVC-U; povrch: hladký; DN = 150; de = 160,0 mm; tl. stěny = 4,7 mm; l = 6 000 mm; SDR 34,0; SN 8</t>
  </si>
  <si>
    <t>28611141.AR</t>
  </si>
  <si>
    <t>Trubka plastová pro venkovní kanalizaci spoj: hrdlový; potrubí: vícevrstvé; skladba: PVC-U - pěna - PVC-U; povrch: hladký; DN = 100; de = 110,0 mm; tl. stěny = 3,2 mm; l = 1 000 mm; SDR 41,0; SN 4</t>
  </si>
  <si>
    <t>22,48</t>
  </si>
  <si>
    <t>28611260.AR</t>
  </si>
  <si>
    <t>Trubka plastová pro venkovní kanalizaci spoj: hrdlový; potrubí: jednovrstvé; materiál: PVC-U; povrch: hladký; DN/OD = 160; de = 160,0 mm; tl. stěny = 4,7 mm; l = 1 000 mm; SN 8</t>
  </si>
  <si>
    <t>5,99</t>
  </si>
  <si>
    <t>8901</t>
  </si>
  <si>
    <t>Montáž betonové akumulační nádrže</t>
  </si>
  <si>
    <t>Nelze ocenit v RTS položkách.</t>
  </si>
  <si>
    <t>8902</t>
  </si>
  <si>
    <t>Betonová akumulační nádrž 9,4 m3 včetně vybavení a poklopu</t>
  </si>
  <si>
    <t>650125773RT6</t>
  </si>
  <si>
    <t>Uložení Cu kabelu 5 x 25 mm2, volně, včetně dodávky kabelu 1-CXKH-R</t>
  </si>
  <si>
    <t>Přípojka NN kabeláž : 220</t>
  </si>
  <si>
    <t>650061813R00</t>
  </si>
  <si>
    <t>Montáž jističe výkonového, do 630 A</t>
  </si>
  <si>
    <t>2R</t>
  </si>
  <si>
    <t>Drobný materiál (svorky, hřeben, atd…), D+M</t>
  </si>
  <si>
    <t>35822002419R</t>
  </si>
  <si>
    <t>jistič modulární jmen.proud 63,00 A; charakt. B; počet pólů 3+N; jmenovitá zkratová schopnost/230 V a.c. 10 kA; tepl.okolí -25 do + 55 °C; IP 20</t>
  </si>
  <si>
    <t>388996141R00</t>
  </si>
  <si>
    <t>Trubky tělesa trubkového kabelovodu chránička kabelu z HDPE, DN do 110 mm, v otevřeném výkopu</t>
  </si>
  <si>
    <t>828-1</t>
  </si>
  <si>
    <t>Včetně spojek.</t>
  </si>
  <si>
    <t>917762111RT7</t>
  </si>
  <si>
    <t>Osazení silničního nebo chodníkového obrubníku včetně dodávky betonovéího obrubníku  1000/150/250 mm, ležatého, s boční opěrou z betonu prostého, do lože z betonu prostého C 12/15</t>
  </si>
  <si>
    <t>460010024RT1</t>
  </si>
  <si>
    <t>Vytýčení kabelové trasy v zastavěném prostoru, délka trasy do 100 m</t>
  </si>
  <si>
    <t>156,36/1000</t>
  </si>
  <si>
    <t>460030072RT1</t>
  </si>
  <si>
    <t>Bourání živičných povrchů tl. vrstvy 5 - 10 cm, v ploše do 5 m2</t>
  </si>
  <si>
    <t>460030081R00</t>
  </si>
  <si>
    <t>Řezání spáry v asfaltu nebo betonu</t>
  </si>
  <si>
    <t>40*2</t>
  </si>
  <si>
    <t>460030102RT2</t>
  </si>
  <si>
    <t>Vytrhání obrubníků, lože MC, stojatých, obrubníky do suti</t>
  </si>
  <si>
    <t>460200253R00</t>
  </si>
  <si>
    <t>Výkop kabelové rýhy 50/70 cm  hor.3</t>
  </si>
  <si>
    <t>116,36</t>
  </si>
  <si>
    <t>460200303R00</t>
  </si>
  <si>
    <t>Výkop kabelové rýhy 50/120 cm hor.3</t>
  </si>
  <si>
    <t>460420022R00</t>
  </si>
  <si>
    <t>Zřízení kabelového lože v rýze š. do 65 cm z písku</t>
  </si>
  <si>
    <t>156,36</t>
  </si>
  <si>
    <t>460490012RT1</t>
  </si>
  <si>
    <t>Fólie výstražná z PVC, šířka 33 cm, fólie PVC šířka 33 cm</t>
  </si>
  <si>
    <t>460560253R00</t>
  </si>
  <si>
    <t>Zához rýhy 50/70 cm, hornina třídy 3</t>
  </si>
  <si>
    <t>460560303R00</t>
  </si>
  <si>
    <t>Zához rýhy 50/120 cm, hornina třídy 3</t>
  </si>
  <si>
    <t>460620013R00</t>
  </si>
  <si>
    <t>Provizorní úprava terénu v přírodní hornině 3</t>
  </si>
  <si>
    <t>460650011RT2</t>
  </si>
  <si>
    <t>Podkladová vrstva ze štěrku tl.25 cm, ze štěrkodrti tl. 25 cm</t>
  </si>
  <si>
    <t>4606500995</t>
  </si>
  <si>
    <t>Podkladová vrstva z asfaltu</t>
  </si>
  <si>
    <t>M46002R</t>
  </si>
  <si>
    <t>Přejezdové plechy</t>
  </si>
  <si>
    <t>Nelze ocenit v položkách RTS.</t>
  </si>
  <si>
    <t>M46003R</t>
  </si>
  <si>
    <t>Dopravní značení</t>
  </si>
  <si>
    <t>Kompletní položka - přesný návrh, cenu a realizaci dopravního značení navrhne realizační firma</t>
  </si>
  <si>
    <t>4,4+3,65</t>
  </si>
  <si>
    <t>8,05*9</t>
  </si>
  <si>
    <t>02R</t>
  </si>
  <si>
    <t>Montáž HDPE 40/33 do výkopu</t>
  </si>
  <si>
    <t>04R</t>
  </si>
  <si>
    <t>Montáž mikrotrubičky 12/10 - zafouknutí do HDPE 40/33</t>
  </si>
  <si>
    <t>05R</t>
  </si>
  <si>
    <t>Montáž mikrotrubičky 12/10 - do stávajících vnitřních tras SLP</t>
  </si>
  <si>
    <t>11R</t>
  </si>
  <si>
    <t>Montáž chráničky DN110 do výkopu</t>
  </si>
  <si>
    <t>15R</t>
  </si>
  <si>
    <t>Kalibrace a tlaková zkouška</t>
  </si>
  <si>
    <t>16R</t>
  </si>
  <si>
    <t>Položení fólie do výkopu</t>
  </si>
  <si>
    <t>01R</t>
  </si>
  <si>
    <t>Chránička HDPE zemní tlustostěnná 40/33mm, červená, vč. spojek, těsnění, koncovek</t>
  </si>
  <si>
    <t>06R</t>
  </si>
  <si>
    <t>Mikrotrubička vnitřní tenkostěnná 12/10mm, LSHF, červená, vč. spojek, koncovek, těsnění</t>
  </si>
  <si>
    <t>100R</t>
  </si>
  <si>
    <t>D+M Popisek pro označení trasy vedení (po 10m)</t>
  </si>
  <si>
    <t>12R</t>
  </si>
  <si>
    <t>Tuhá dvouplášťová korugovaná bezhalogenová chránička průměr 110mm</t>
  </si>
  <si>
    <t>17R</t>
  </si>
  <si>
    <t>Fólie výstražná PE oranžová 330 mm</t>
  </si>
  <si>
    <t>07R</t>
  </si>
  <si>
    <t>Zafouknutí optického kabelu</t>
  </si>
  <si>
    <t>30R</t>
  </si>
  <si>
    <t>Montáž kříže kabelové rezervy</t>
  </si>
  <si>
    <t>32R</t>
  </si>
  <si>
    <t>Montáž boxu pro uložení kabelových rezerv</t>
  </si>
  <si>
    <t>36R</t>
  </si>
  <si>
    <t>Montáž adaptéru LC duplex</t>
  </si>
  <si>
    <t>742124014</t>
  </si>
  <si>
    <t>Provedení svaru optického vlákna</t>
  </si>
  <si>
    <t>742330027</t>
  </si>
  <si>
    <t>Montáž panelu pro 24 x optický konektor</t>
  </si>
  <si>
    <t>742330031</t>
  </si>
  <si>
    <t>Teplem smrštitelná ochrana svaru</t>
  </si>
  <si>
    <t>742330036</t>
  </si>
  <si>
    <t>Montáž optické vany - sestavení</t>
  </si>
  <si>
    <t>742330102</t>
  </si>
  <si>
    <t>Měření optického segmentu, měření útlumu, 2 okna</t>
  </si>
  <si>
    <t>08R</t>
  </si>
  <si>
    <t>Optický kabel 12vl., 9/125, B2ca,s1,d1,a1, ITU-T G.657.A1</t>
  </si>
  <si>
    <t>31R</t>
  </si>
  <si>
    <t>Kříž kabelové rezervy, stohovatelný</t>
  </si>
  <si>
    <t>33R</t>
  </si>
  <si>
    <t>Box pro uložení rezerv kabelu, výška 1U výklopný</t>
  </si>
  <si>
    <t>35R</t>
  </si>
  <si>
    <t>Optická vana s čelem pro 24 x LC Duplex, 19“ 1U černá</t>
  </si>
  <si>
    <t>37R</t>
  </si>
  <si>
    <t>Adaptér LC Duplex singlemode OS2</t>
  </si>
  <si>
    <t>50R</t>
  </si>
  <si>
    <t>Optická kazeta pro max. 24 svárů s víkem a držáky svárů</t>
  </si>
  <si>
    <t>51R</t>
  </si>
  <si>
    <t>Ochrana sváru 60 mm</t>
  </si>
  <si>
    <t>13R</t>
  </si>
  <si>
    <t>Prostup obvodovým zdivem pro trubku 40/33</t>
  </si>
  <si>
    <t>14R</t>
  </si>
  <si>
    <t>Zpětné zapravení prostupu obvodovým zdivem, lokální výmalba</t>
  </si>
  <si>
    <t>20R</t>
  </si>
  <si>
    <t>Oprava stávající požární ucpávky EI60 po instalaci optické trasy</t>
  </si>
  <si>
    <t>22R</t>
  </si>
  <si>
    <t>Dokumentace skutečného provedení, tisk 3 paré+elektronicky</t>
  </si>
  <si>
    <t>60R</t>
  </si>
  <si>
    <t>Systémová záruka strukturované kabeláže 25 let</t>
  </si>
  <si>
    <t>61R</t>
  </si>
  <si>
    <t>62R</t>
  </si>
  <si>
    <t>Přesun materiálu a hmot</t>
  </si>
  <si>
    <t>63R</t>
  </si>
  <si>
    <t>Koordinační práce a podružné pracovní výkony</t>
  </si>
  <si>
    <t>70R</t>
  </si>
  <si>
    <t>Demontáž stávající lišty 40x40mm</t>
  </si>
  <si>
    <t>741110512</t>
  </si>
  <si>
    <t>Montáž lišta a kanálek vkládací šířky přes 60 do 120 mm s víčkem</t>
  </si>
  <si>
    <t>90R</t>
  </si>
  <si>
    <t>Demontáž a zpětná montáž podhledových kazet</t>
  </si>
  <si>
    <t>21R</t>
  </si>
  <si>
    <t>D+M Podružný elektroinstalační a spojovací materiál</t>
  </si>
  <si>
    <t>80R</t>
  </si>
  <si>
    <t>Elektroinstalační kanál 100x40, bílý</t>
  </si>
  <si>
    <t>565141111R00</t>
  </si>
  <si>
    <t>577112113R00</t>
  </si>
  <si>
    <t>Beton asfaltový z modifikovaného asfaltu v pruhu šířky do 3 m, ACO 11 S , tloušťky 40 mm, plochy přes 1000 m2</t>
  </si>
  <si>
    <t>917832114RT7</t>
  </si>
  <si>
    <t>Osazení silničního nebo chodníkového obrubníku včetně dodávky betonovéího obrubníku  1000/150/250 mm, stojatého, bez boční opěry, do lože z betonu prostého C 25/30</t>
  </si>
  <si>
    <t>4,5*2+4,66*2</t>
  </si>
  <si>
    <t>40,49</t>
  </si>
  <si>
    <t>49,65/1000</t>
  </si>
  <si>
    <t>9,16</t>
  </si>
  <si>
    <t>49,65</t>
  </si>
  <si>
    <t>Odvoz suti a vybouraných hmot na skládku Odvoz suti a vybour. hmot na skládku do 1 km</t>
  </si>
  <si>
    <t>Odvoz suti a vybouraných hmot na skládku Příplatek k odvozu za každý další 1 km</t>
  </si>
  <si>
    <t>1,76*9</t>
  </si>
  <si>
    <t xml:space="preserve">Patky pro prvky : </t>
  </si>
  <si>
    <t>Houpačka hnízdo : 0,6*0,6*0,7*2</t>
  </si>
  <si>
    <t>Houpadlo pro 4 osoby : 1,12*0,6*0,4</t>
  </si>
  <si>
    <t>Houpadlo pro 1 osobu : 0,4*0,4*0,55</t>
  </si>
  <si>
    <t>Z objektu SO 01 pro terénní val : 26</t>
  </si>
  <si>
    <t>162201203R00</t>
  </si>
  <si>
    <t>Vodorovné přemístění výkopku nošením z horniny 1 až 4, kolečkem, na vzdálenost do 10 m</t>
  </si>
  <si>
    <t>bez naložení, avšak s vyprázdněním nádoby na hromadu nebo do dopravního prostředku,</t>
  </si>
  <si>
    <t xml:space="preserve">Zemina použita pro val : </t>
  </si>
  <si>
    <t>0,86080</t>
  </si>
  <si>
    <t>167103101R00</t>
  </si>
  <si>
    <t>Nakládání výkopku zemina schopná zúrodnění</t>
  </si>
  <si>
    <t>neulehlého z hromad</t>
  </si>
  <si>
    <t>171101105R00</t>
  </si>
  <si>
    <t>Uložení sypaniny do násypů zhutněných s uzavřením povrchu násypu z hornin soudržných s předepsanou mírou zhutnění v procentech výsledků zkoušek Proctor-Standard                 na 103 % PS</t>
  </si>
  <si>
    <t>s rozprostřením sypaniny ve vrstvách a s hrubým urovnáním,</t>
  </si>
  <si>
    <t>Terénní val : 30</t>
  </si>
  <si>
    <t>171151101R00</t>
  </si>
  <si>
    <t>Hutnění boků násypů z hornin soudržných a sypkých pro jakýkoliv sklon a pro jakoukoliv délku a míru zhutnění svahu.</t>
  </si>
  <si>
    <t>pro jakýkoliv sklon a pro jakoukoliv délku a míru zhutnění svahu,</t>
  </si>
  <si>
    <t>Terénní val : 25</t>
  </si>
  <si>
    <t>180402112R00</t>
  </si>
  <si>
    <t>Založení trávníku parkový trávník, výsevem, na svahu přes 1:5 do 1:2</t>
  </si>
  <si>
    <t>823-1</t>
  </si>
  <si>
    <t>na půdě předem připravené s pokosením, naložením, odvozem odpadu do 20 km a se složením,</t>
  </si>
  <si>
    <t>Terénní val : 50</t>
  </si>
  <si>
    <t>Houpačka hnízdo : 0,6*0,6*2</t>
  </si>
  <si>
    <t>Houpadlo pro 4 osoby : 1,12*0,6</t>
  </si>
  <si>
    <t>Houpadlo pro 1 osobu : 0,4*0,4</t>
  </si>
  <si>
    <t>182201101R00</t>
  </si>
  <si>
    <t>Svahování násypů bez rozlišení horniny</t>
  </si>
  <si>
    <t>trvalých svahů do projektovaných profilů s potřebným přemístěním výkopku při svahování v násypech,</t>
  </si>
  <si>
    <t>160300006R00</t>
  </si>
  <si>
    <t>Hutnění zeminy po vrstvách 20 cm</t>
  </si>
  <si>
    <t>181050010RA0</t>
  </si>
  <si>
    <t>Terénní modelace při sejmutí ornice v  tloušťce 150 mm</t>
  </si>
  <si>
    <t>Sejmutí ornice nebo lesní půdy s vodorovným přemístěním na hromady v místě upotřebení nebo na dočasné či trvalé skládky se složením. Úprava pláně v násypech vyrovnáním výškových rozdílů. Úprava pozemku s rozpojením a přehrnutím včetně urovnání. Plošná úprava terénu s urovnáním povrchu, bez doplnění ornice, v hornině 1 až 4. Rozprostření a urovnání ornice v rovině s případným nutným přemístěním hromad nebo dočasných skládek na místo potřeby ze vzdálenosti do 30 m, v rovině nebo ve svahu do 1 : 5.</t>
  </si>
  <si>
    <t>00572410R</t>
  </si>
  <si>
    <t>směs travní parková, pro mírnou zátěž</t>
  </si>
  <si>
    <t>50*0,04</t>
  </si>
  <si>
    <t>Houpačka hnízdo : 0,6*0,6*0,7*2*1,05</t>
  </si>
  <si>
    <t>Houpadlo pro 4 osoby : 1,12*0,6*0,4*1,05</t>
  </si>
  <si>
    <t>Houpadlo pro 1 osobu : 0,4*0,4*0,55*1,05</t>
  </si>
  <si>
    <t>90013</t>
  </si>
  <si>
    <t>D+M Pískoviště, rozměr 2450 x 2450 x 200 mm</t>
  </si>
  <si>
    <t>plný popis viz. TZ : 1</t>
  </si>
  <si>
    <t>90014</t>
  </si>
  <si>
    <t>D+M Dřevěné šlapáky, rozměr 2900 x 2900 x 90 mm (jeden modul 660 x 600 x 90 mm)</t>
  </si>
  <si>
    <t>90015</t>
  </si>
  <si>
    <t>D+M Houpačka hnízdo, rozměr 3070 x 1000 x 1800 mm</t>
  </si>
  <si>
    <t>90015.1</t>
  </si>
  <si>
    <t>D+M Trampolína, rozměr 1380 x 1380 mm</t>
  </si>
  <si>
    <t>90017</t>
  </si>
  <si>
    <t>D+M Houpadlo pro 4 osoby, rozměr 1220 x 1550 x 800 mm</t>
  </si>
  <si>
    <t>90018</t>
  </si>
  <si>
    <t>D+M Houpadlo pro 1 osobu, rozměr 790 x 320 x 760 mm</t>
  </si>
  <si>
    <t>90019</t>
  </si>
  <si>
    <t>D+M Lavička 200x40x40 cm, technologie vibrolití betonu, sedačka z dřevěných lamel</t>
  </si>
  <si>
    <t>90020</t>
  </si>
  <si>
    <t>D+M Odpadkový koš, rozměr 35x35x78 cm</t>
  </si>
  <si>
    <t>plný popis viz. TZ : 2</t>
  </si>
  <si>
    <t>90021</t>
  </si>
  <si>
    <t>D+M Opěrné stojany na kolo</t>
  </si>
  <si>
    <t>999281105R00</t>
  </si>
  <si>
    <t xml:space="preserve">Přesun hmot pro opravy a údržbu objektů pro opravy a údržbu dosavadních objektů včetně vnějších plášťů  výšky do 6 m,  </t>
  </si>
  <si>
    <t>oborů 801, 803, 811 a 812</t>
  </si>
  <si>
    <t>03R</t>
  </si>
  <si>
    <t>Položení folie do výkopu</t>
  </si>
  <si>
    <t>Montáž krycí desky</t>
  </si>
  <si>
    <t>Folie výstražná PE oranžová 330 mm</t>
  </si>
  <si>
    <t>101R</t>
  </si>
  <si>
    <t>Krycí deska plast. 300x1000mm</t>
  </si>
  <si>
    <t>23R</t>
  </si>
  <si>
    <t>Ohebná dvouplášťová korugovaná chránička průměr 110mm, červená</t>
  </si>
  <si>
    <t>Montáž úložných kabelů do 50 XN</t>
  </si>
  <si>
    <t>09R</t>
  </si>
  <si>
    <t>Montáž spojky na kabelu do 50XN</t>
  </si>
  <si>
    <t>Montáž jedné čtyřky s jednostr. číslováním</t>
  </si>
  <si>
    <t>Měření stejnosměrné během stavby - první čtyřka</t>
  </si>
  <si>
    <t>Měření stejnosměrné během stavby - další čtyřka</t>
  </si>
  <si>
    <t>Měření střídavé během stavby - první čtyřka</t>
  </si>
  <si>
    <t>Měření střídavé během stavby - další čtyřka</t>
  </si>
  <si>
    <t>TCEPKPFLE 50x4x0,6</t>
  </si>
  <si>
    <t>10R</t>
  </si>
  <si>
    <t>Spojka XAGA 500 75/15-400</t>
  </si>
  <si>
    <t>D+M Ball marker pro trasování podzemních vedení</t>
  </si>
  <si>
    <t>19R</t>
  </si>
  <si>
    <t>Zrušení stáv. úložných kabelů do 50 XN</t>
  </si>
  <si>
    <t>42,21</t>
  </si>
  <si>
    <t>54,21/1000</t>
  </si>
  <si>
    <t>54,21</t>
  </si>
  <si>
    <t>182001111R00</t>
  </si>
  <si>
    <t>Plošná úprava terénu při nerovnostech terénu přes 50 do 100 mm, v rovině nebo na svahu do 1:5</t>
  </si>
  <si>
    <t>s urovnáním povrchu, bez doplnění ornice, v hornině 1 až 4,</t>
  </si>
  <si>
    <t>Terénní úpravy : 572</t>
  </si>
  <si>
    <t>183403113R00</t>
  </si>
  <si>
    <t>Obdělávání půdy frézováním, v rovině nebo na svahu 1:5</t>
  </si>
  <si>
    <t>183403153R00</t>
  </si>
  <si>
    <t>Obdělávání půdy hrabáním, v rovině nebo na svahu 1:5</t>
  </si>
  <si>
    <t>183403161R00</t>
  </si>
  <si>
    <t>Obdělávání půdy válením, v rovině nebo na svahu 1:5</t>
  </si>
  <si>
    <t>184921093R00</t>
  </si>
  <si>
    <t>Mulčování tloušťka přes 50 do 100 mm, v rovině nebo na svahu do 1:5</t>
  </si>
  <si>
    <t>vysazených rostlin s případným naložením odpadu na dopravní prostředek, s odvezením do 20 km a se složením,</t>
  </si>
  <si>
    <t>Výsadba : 65,76</t>
  </si>
  <si>
    <t>185803111R00</t>
  </si>
  <si>
    <t>Ošetření trávníku v rovině nebo na svahu do 1:5</t>
  </si>
  <si>
    <t>bez ohledu na způsob založení, tj. pokosení se shrabáním, naložením shrabků na dopravní prostředek s odvezením do 20 km a se složením,</t>
  </si>
  <si>
    <t>18001</t>
  </si>
  <si>
    <t>Výsadba stromů, obvod kmene 16-18 cm, vč. závlahové sondy apod.</t>
  </si>
  <si>
    <t>18002</t>
  </si>
  <si>
    <t>Výsadba keře vč. závlahové sondy apod.</t>
  </si>
  <si>
    <t>1149</t>
  </si>
  <si>
    <t>181300010RAA</t>
  </si>
  <si>
    <t>Rozprostření ornice v rovině nebo svahu do 1 : 5 a osetí travou při tloušťce 150 mm, dovoz ornice ze vzdálenosti 500 m</t>
  </si>
  <si>
    <t>vč. urovnání ornice, naložení na skládce, vodorovným přemístěním ornice na místo rozprostření, založení trávníku osetím a dodávky travního semene.</t>
  </si>
  <si>
    <t>Včetně přesunu hmot.</t>
  </si>
  <si>
    <t>10391100R</t>
  </si>
  <si>
    <t>kůra mulčovací; balení volně loženo</t>
  </si>
  <si>
    <t>65,76*0,1*1,1</t>
  </si>
  <si>
    <t>181</t>
  </si>
  <si>
    <t>Prunus hilieri "Spire" třešeň Hilierova, obvod. 16-18 cm</t>
  </si>
  <si>
    <t>182</t>
  </si>
  <si>
    <t>Tilia platyphylla "Fastigiata" třešeň velkolistá, obvod 16-18 cm</t>
  </si>
  <si>
    <t>183</t>
  </si>
  <si>
    <t>Cotoneaster dammeri "Coral Beauty" skalník Dammerův, 40 cm</t>
  </si>
  <si>
    <t>184</t>
  </si>
  <si>
    <t>Lonicera nitida "Elegant" zimolez lesklý, 40 cm</t>
  </si>
  <si>
    <t>185</t>
  </si>
  <si>
    <t>Physocarpus opulifolius, tavola kalinolistá, 40 cm</t>
  </si>
  <si>
    <t>998231311R00</t>
  </si>
  <si>
    <t>Přesun hmot pro krajinářské a sadovnické úpravy přesun hmot pro sadovnické a krajinářské úpravy do 5000 m vodorovně, bez svislého přesunu</t>
  </si>
  <si>
    <t>Kabel CXKH-R 5x6mm2</t>
  </si>
  <si>
    <t>Montáž kabelu pevně uloženého</t>
  </si>
  <si>
    <t>Kabel CXKH-R 5x4mm2</t>
  </si>
  <si>
    <t>Kabel CXKH-R 5x2,5mm2</t>
  </si>
  <si>
    <t>Kabel CXKH-R 5x1,5mm2</t>
  </si>
  <si>
    <t>Kabel CXKH-R 4x1,5mm2</t>
  </si>
  <si>
    <t>Kabel CXKH-R 3x2,5mm2</t>
  </si>
  <si>
    <t>Kabel CXKH-R 3x1,5mm2</t>
  </si>
  <si>
    <t xml:space="preserve">Kabel CXKH-V 2x1,5mm2 </t>
  </si>
  <si>
    <t>Kabel CY 25 zž</t>
  </si>
  <si>
    <t>Kabel CY 6 zž</t>
  </si>
  <si>
    <t>Rozvodnice, 586x1055x250 (šxvxh) s protipožární ochranou</t>
  </si>
  <si>
    <t>3f. proudový chránič FI40-4p/0,3, 40A/0,3A</t>
  </si>
  <si>
    <t>Proudový chránič s jističem 10/1N/B/003-A 10A 30mA TYP A</t>
  </si>
  <si>
    <t>Třífázový jistič PL7-C32/3, 32A</t>
  </si>
  <si>
    <t>Třífázový jistič PL7-C20/3, 20A</t>
  </si>
  <si>
    <t>Třífázový jistič PL7-B16/3, 16A</t>
  </si>
  <si>
    <t>Jednofázový jistič PL7-B16/1, 16A</t>
  </si>
  <si>
    <t>Jednofázový jistič PL7-B6/1, 6A</t>
  </si>
  <si>
    <t>Vypínač jednopólový pod omítku, řaz.1, IP20, komplet, D+M</t>
  </si>
  <si>
    <t xml:space="preserve">Vypínač lustrový pod omítku, IP20, řaz.5, </t>
  </si>
  <si>
    <t>Vypínač lustrový pod omítku, IP20, řaz.5, montáž</t>
  </si>
  <si>
    <t>Schodišťový spínač modulární, montáž</t>
  </si>
  <si>
    <t>Vypínač schodišťový pod omítku, řaz.6, IP20, komplet</t>
  </si>
  <si>
    <t>Vypínač dvojitý schodišťový pod omítku, IP20, řaz.6+6</t>
  </si>
  <si>
    <t>Pohybové čidlo na spínání osvětlení, 180° - montáž</t>
  </si>
  <si>
    <t>Pohybové čidlo na spínání osvětlení, 180°</t>
  </si>
  <si>
    <t>Spínací tlačítko, IP20, řaz.1/0, D+M</t>
  </si>
  <si>
    <t>Zásuvka jednoduchá pod omítku, 16A, 230V, IP20</t>
  </si>
  <si>
    <t>Zásuvka jednoduchá pod omítku, 16A, 230V, IP20 - Montáž</t>
  </si>
  <si>
    <t>Zásuvka jednoduchá pod omítku, 16A, 230V, IP44</t>
  </si>
  <si>
    <t>Podlahová 12 modulová krabice, IP20</t>
  </si>
  <si>
    <t>Ventilátor</t>
  </si>
  <si>
    <t>Žaluziový spínač pod omítku, IP20, D+M</t>
  </si>
  <si>
    <t>montáž tlačítka</t>
  </si>
  <si>
    <t>Vodič pro vyrovnání potenciálu FeZn O10mm</t>
  </si>
  <si>
    <t xml:space="preserve">Montáž svodového vodiče D do 10 mm bez podpěr </t>
  </si>
  <si>
    <t>Zemnicí pásek FeZn 30x4mm D+M</t>
  </si>
  <si>
    <t>Jímací vodič AlMgSi  O8mm</t>
  </si>
  <si>
    <t xml:space="preserve">JV 1,5m - jímací tyč </t>
  </si>
  <si>
    <t>Montáž jímací tyče</t>
  </si>
  <si>
    <t xml:space="preserve">JV 2m - jímací tyč </t>
  </si>
  <si>
    <t>Svorka univerzální SU</t>
  </si>
  <si>
    <t>Montáž svorky</t>
  </si>
  <si>
    <t>Podpěra vedení na střeše bez montáže</t>
  </si>
  <si>
    <t>Podpěra vedení na stěně (fasáda) bez montáže</t>
  </si>
  <si>
    <t>Kabel CYKY-O 3x1,5mm2</t>
  </si>
  <si>
    <t>montáž kabelu pevně uložený</t>
  </si>
  <si>
    <t>Ochranný úhelník</t>
  </si>
  <si>
    <t>Osazení ochranných úhelníků  </t>
  </si>
  <si>
    <t>Rozváděč slaboproudu 32U/19" - 800x800x1525 D+M</t>
  </si>
  <si>
    <t>Ventilační jednotka (v rackový skříni) D+M</t>
  </si>
  <si>
    <t>Vyvazovací panel D+M</t>
  </si>
  <si>
    <t>Patch panel cat6a D+M</t>
  </si>
  <si>
    <t>Poe switch D+M</t>
  </si>
  <si>
    <t>Switch D+M</t>
  </si>
  <si>
    <t>Police 1U D+M</t>
  </si>
  <si>
    <t>Zásuvková lišta D+M</t>
  </si>
  <si>
    <t>Bez halogenovýKabel UTP cat.6a D+M</t>
  </si>
  <si>
    <t>Zásuvka strukturované kabeláže pod omítku (2xRJ45), IP20, komplet D+M</t>
  </si>
  <si>
    <t>Zásuvka strukturované kabeláže pod omítku (1xRJ45), IP20, komplet D+M</t>
  </si>
  <si>
    <t>bezhalogenový Kabel UTP 6a D+M</t>
  </si>
  <si>
    <t>PVC trubka O23 D+M</t>
  </si>
  <si>
    <t>bezhalogenový Kabel UTP cat5e 4x2x0,5mm2 D+M</t>
  </si>
  <si>
    <t>bezhalogenový Kabel SYKFY 3x2x0,5mm2 D+M</t>
  </si>
  <si>
    <t xml:space="preserve"> bezhalogenový Kabel CYSY 2x1,5mm2 D+M</t>
  </si>
  <si>
    <t>Ústředna EZS D+M</t>
  </si>
  <si>
    <t>Klávesnice pro zakodování/odkodování D+M</t>
  </si>
  <si>
    <t>Venkovní poplachová siréna D+M</t>
  </si>
  <si>
    <t>Opticko-kouřový detektor D+M</t>
  </si>
  <si>
    <t>Rozšiřující modul koncentrátor D+M</t>
  </si>
  <si>
    <t>PIR pohybové čidloD+M</t>
  </si>
  <si>
    <t>Magnetický kontakt D+M</t>
  </si>
  <si>
    <t>Centrál řídící jednotky D+M</t>
  </si>
  <si>
    <t>Dveřní modul D+M</t>
  </si>
  <si>
    <t>Stabilizovaný napájecí zdroj 24V/5A Zdroj v ocelovém krytu D+M</t>
  </si>
  <si>
    <t>Bezhalogenový Kabel UTP FTP 6a D+M</t>
  </si>
  <si>
    <t>El. vrátný D+M</t>
  </si>
  <si>
    <t>Přístroj dveřního telefonu D+M</t>
  </si>
  <si>
    <t>Přístroj domácího telefonu D+M</t>
  </si>
  <si>
    <t>PVC trubky O23 D+M</t>
  </si>
  <si>
    <t xml:space="preserve">Instalace a konfigurace </t>
  </si>
  <si>
    <t>Rozváděčová skříň plastová  D+M</t>
  </si>
  <si>
    <t>Výzbroj rozváděče, podružný materiál D+M</t>
  </si>
  <si>
    <t>AC jistič 50A/3 B D+M</t>
  </si>
  <si>
    <t>AC jistič 6A/1 B D+M</t>
  </si>
  <si>
    <t>Kabel CYA 6mm2 D+M</t>
  </si>
  <si>
    <t>Kabel CXKH-R 5x6 mm2 D+M</t>
  </si>
  <si>
    <t>Hlavní vypínač 63/3, 63A D+M</t>
  </si>
  <si>
    <t>Stykač , 8A 2P D+M</t>
  </si>
  <si>
    <t>Tlačítko FVE STOP D+M</t>
  </si>
  <si>
    <t>Optimizér D+M</t>
  </si>
  <si>
    <t>Smart meter přímý x/S D+M</t>
  </si>
  <si>
    <t>Drobný elektroinstalační materiál (svorky, lisovací oka, šroubky, příchytky) D+M</t>
  </si>
  <si>
    <t>Montáž plastové rozvodnice vč. výzbroje D+M</t>
  </si>
  <si>
    <t>Pojistkový odpojovač 10x38 mm + 2x pojistka 15A Gpv D+M</t>
  </si>
  <si>
    <t>Stoupací plastové vedení D+M</t>
  </si>
  <si>
    <t>DC konektory MC4 (samec+samice) D+M</t>
  </si>
  <si>
    <t>DC SOLAR vodič, UV odolný 6mm2_černý D+M</t>
  </si>
  <si>
    <t>DC SOLAR vodič, UV odolný 6mm2_červený D+M</t>
  </si>
  <si>
    <t>Svodič přepětí DC, 1000 V D+M</t>
  </si>
  <si>
    <t>Stahovací páska D+M</t>
  </si>
  <si>
    <t>Podružný materiál (svorky, konektory, příchytky,..) D+M</t>
  </si>
  <si>
    <t>Třífázový střídač, vč. akumulace (11,6 kWh) D+M</t>
  </si>
  <si>
    <t>FV panel o výkonu 450 Wp D+M</t>
  </si>
  <si>
    <t>Podružný materiál D+M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</si>
</sst>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9"/>
      <name val="Arial CE"/>
      <charset val="238"/>
    </font>
    <font>
      <sz val="8"/>
      <color rgb="FFDF7000"/>
      <name val="Arial CE"/>
      <charset val="238"/>
    </font>
    <font>
      <sz val="8"/>
      <color indexed="14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00B0F0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Alignment="1">
      <alignment vertical="top"/>
    </xf>
    <xf numFmtId="49" fontId="16" fillId="0" borderId="0" xfId="0" applyNumberFormat="1" applyFont="1" applyAlignment="1">
      <alignment vertical="top"/>
    </xf>
    <xf numFmtId="0" fontId="16" fillId="0" borderId="0" xfId="0" applyFont="1" applyAlignment="1">
      <alignment horizontal="center" vertical="top" shrinkToFit="1"/>
    </xf>
    <xf numFmtId="165" fontId="16" fillId="0" borderId="0" xfId="0" applyNumberFormat="1" applyFont="1" applyAlignment="1">
      <alignment vertical="top" shrinkToFit="1"/>
    </xf>
    <xf numFmtId="4" fontId="16" fillId="0" borderId="0" xfId="0" applyNumberFormat="1" applyFont="1" applyAlignment="1">
      <alignment vertical="top" shrinkToFit="1"/>
    </xf>
    <xf numFmtId="4" fontId="16" fillId="4" borderId="0" xfId="0" applyNumberFormat="1" applyFont="1" applyFill="1" applyAlignment="1" applyProtection="1">
      <alignment vertical="top" shrinkToFit="1"/>
      <protection locked="0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4" fontId="8" fillId="3" borderId="0" xfId="0" applyNumberFormat="1" applyFont="1" applyFill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9" fillId="0" borderId="0" xfId="0" applyFont="1" applyAlignment="1">
      <alignment wrapTex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5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Alignment="1">
      <alignment horizontal="center" vertical="top" wrapText="1" shrinkToFit="1"/>
    </xf>
    <xf numFmtId="165" fontId="20" fillId="0" borderId="0" xfId="0" applyNumberFormat="1" applyFont="1" applyAlignment="1">
      <alignment vertical="top" wrapText="1" shrinkToFi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16" fillId="4" borderId="0" xfId="0" applyNumberFormat="1" applyFont="1" applyFill="1" applyAlignment="1" applyProtection="1">
      <alignment vertical="top" shrinkToFit="1"/>
      <protection locked="0"/>
    </xf>
    <xf numFmtId="165" fontId="20" fillId="0" borderId="0" xfId="0" quotePrefix="1" applyNumberFormat="1" applyFont="1" applyAlignment="1">
      <alignment horizontal="left" vertical="top" wrapText="1"/>
    </xf>
    <xf numFmtId="49" fontId="16" fillId="0" borderId="0" xfId="0" applyNumberFormat="1" applyFont="1" applyAlignment="1">
      <alignment horizontal="left" vertical="top" wrapText="1"/>
    </xf>
    <xf numFmtId="165" fontId="21" fillId="0" borderId="0" xfId="0" quotePrefix="1" applyNumberFormat="1" applyFont="1" applyAlignment="1">
      <alignment horizontal="left" vertical="top" wrapText="1"/>
    </xf>
    <xf numFmtId="49" fontId="16" fillId="6" borderId="43" xfId="0" applyNumberFormat="1" applyFont="1" applyFill="1" applyBorder="1" applyAlignment="1">
      <alignment vertical="top"/>
    </xf>
    <xf numFmtId="49" fontId="16" fillId="6" borderId="43" xfId="0" applyNumberFormat="1" applyFont="1" applyFill="1" applyBorder="1" applyAlignment="1">
      <alignment horizontal="left" vertical="top" wrapText="1"/>
    </xf>
    <xf numFmtId="0" fontId="16" fillId="6" borderId="43" xfId="0" applyFont="1" applyFill="1" applyBorder="1" applyAlignment="1">
      <alignment horizontal="center" vertical="top" shrinkToFit="1"/>
    </xf>
    <xf numFmtId="165" fontId="16" fillId="6" borderId="43" xfId="0" applyNumberFormat="1" applyFont="1" applyFill="1" applyBorder="1" applyAlignment="1">
      <alignment vertical="top" shrinkToFit="1"/>
    </xf>
    <xf numFmtId="4" fontId="16" fillId="6" borderId="43" xfId="0" applyNumberFormat="1" applyFont="1" applyFill="1" applyBorder="1" applyAlignment="1" applyProtection="1">
      <alignment vertical="top" shrinkToFit="1"/>
      <protection locked="0"/>
    </xf>
    <xf numFmtId="4" fontId="16" fillId="6" borderId="43" xfId="0" applyNumberFormat="1" applyFont="1" applyFill="1" applyBorder="1" applyAlignment="1">
      <alignment vertical="top" shrinkToFi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0" fillId="0" borderId="32" xfId="0" applyNumberForma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7" fillId="0" borderId="18" xfId="0" applyFont="1" applyBorder="1" applyAlignment="1">
      <alignment horizontal="left" vertical="top" wrapText="1"/>
    </xf>
    <xf numFmtId="0" fontId="17" fillId="0" borderId="18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207" t="s">
        <v>39</v>
      </c>
      <c r="B2" s="207"/>
      <c r="C2" s="207"/>
      <c r="D2" s="207"/>
      <c r="E2" s="207"/>
      <c r="F2" s="207"/>
      <c r="G2" s="207"/>
    </row>
  </sheetData>
  <sheetProtection algorithmName="SHA-512" hashValue="7HDdJwA+aeSXxYvF0u8TaQBaJjAILssfCdRiN1ZnxgGihoZqRHDaFHIxUUVV+dJUiz4PZ282qBKcmkIslkJdDA==" saltValue="QeYkEmSuvMeRbDv+OD8vOA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AA6DE-2BAF-44EE-94AC-0DF3F6B0E247}">
  <sheetPr>
    <outlinePr summaryBelow="0"/>
  </sheetPr>
  <dimension ref="A1:BH5000"/>
  <sheetViews>
    <sheetView workbookViewId="0">
      <pane ySplit="7" topLeftCell="A18" activePane="bottomLeft" state="frozen"/>
      <selection pane="bottomLeft" activeCell="AB100" sqref="AB100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66" t="s">
        <v>60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69</v>
      </c>
      <c r="C4" s="269" t="s">
        <v>70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154</v>
      </c>
      <c r="D8" s="166"/>
      <c r="E8" s="167"/>
      <c r="F8" s="168"/>
      <c r="G8" s="168">
        <f>SUMIF(AG9:AG29,"&lt;&gt;NOR",G9:G29)</f>
        <v>0</v>
      </c>
      <c r="H8" s="168"/>
      <c r="I8" s="168">
        <f>SUM(I9:I29)</f>
        <v>0</v>
      </c>
      <c r="J8" s="168"/>
      <c r="K8" s="168">
        <f>SUM(K9:K29)</f>
        <v>0</v>
      </c>
      <c r="L8" s="168"/>
      <c r="M8" s="168">
        <f>SUM(M9:M29)</f>
        <v>0</v>
      </c>
      <c r="N8" s="167"/>
      <c r="O8" s="167">
        <f>SUM(O9:O29)</f>
        <v>0.5</v>
      </c>
      <c r="P8" s="167"/>
      <c r="Q8" s="167">
        <f>SUM(Q9:Q29)</f>
        <v>0</v>
      </c>
      <c r="R8" s="168"/>
      <c r="S8" s="168"/>
      <c r="T8" s="169"/>
      <c r="U8" s="163"/>
      <c r="V8" s="163">
        <f>SUM(V9:V29)</f>
        <v>342.86999999999995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2177</v>
      </c>
      <c r="C9" s="189" t="s">
        <v>3136</v>
      </c>
      <c r="D9" s="181" t="s">
        <v>407</v>
      </c>
      <c r="E9" s="182">
        <v>35</v>
      </c>
      <c r="F9" s="183"/>
      <c r="G9" s="184">
        <f t="shared" ref="G9:G29" si="0">ROUND(E9*F9,2)</f>
        <v>0</v>
      </c>
      <c r="H9" s="183"/>
      <c r="I9" s="184">
        <f t="shared" ref="I9:I29" si="1">ROUND(E9*H9,2)</f>
        <v>0</v>
      </c>
      <c r="J9" s="183"/>
      <c r="K9" s="184">
        <f t="shared" ref="K9:K29" si="2">ROUND(E9*J9,2)</f>
        <v>0</v>
      </c>
      <c r="L9" s="184">
        <v>21</v>
      </c>
      <c r="M9" s="184">
        <f t="shared" ref="M9:M29" si="3">G9*(1+L9/100)</f>
        <v>0</v>
      </c>
      <c r="N9" s="182">
        <v>4.6999999999999999E-4</v>
      </c>
      <c r="O9" s="182">
        <f t="shared" ref="O9:O29" si="4">ROUND(E9*N9,2)</f>
        <v>0.02</v>
      </c>
      <c r="P9" s="182">
        <v>0</v>
      </c>
      <c r="Q9" s="182">
        <f t="shared" ref="Q9:Q29" si="5">ROUND(E9*P9,2)</f>
        <v>0</v>
      </c>
      <c r="R9" s="184" t="s">
        <v>563</v>
      </c>
      <c r="S9" s="184" t="s">
        <v>331</v>
      </c>
      <c r="T9" s="185" t="s">
        <v>331</v>
      </c>
      <c r="U9" s="159">
        <v>0</v>
      </c>
      <c r="V9" s="159">
        <f t="shared" ref="V9:V29" si="6">ROUND(E9*U9,2)</f>
        <v>0</v>
      </c>
      <c r="W9" s="159"/>
      <c r="X9" s="159" t="s">
        <v>564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565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2178</v>
      </c>
      <c r="C10" s="189" t="s">
        <v>3137</v>
      </c>
      <c r="D10" s="181" t="s">
        <v>407</v>
      </c>
      <c r="E10" s="182">
        <v>35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 t="s">
        <v>280</v>
      </c>
      <c r="S10" s="184" t="s">
        <v>331</v>
      </c>
      <c r="T10" s="185" t="s">
        <v>331</v>
      </c>
      <c r="U10" s="159">
        <v>0.13915</v>
      </c>
      <c r="V10" s="159">
        <f t="shared" si="6"/>
        <v>4.87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423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2179</v>
      </c>
      <c r="C11" s="189" t="s">
        <v>3138</v>
      </c>
      <c r="D11" s="181" t="s">
        <v>407</v>
      </c>
      <c r="E11" s="182">
        <v>35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3.4000000000000002E-4</v>
      </c>
      <c r="O11" s="182">
        <f t="shared" si="4"/>
        <v>0.01</v>
      </c>
      <c r="P11" s="182">
        <v>0</v>
      </c>
      <c r="Q11" s="182">
        <f t="shared" si="5"/>
        <v>0</v>
      </c>
      <c r="R11" s="184" t="s">
        <v>563</v>
      </c>
      <c r="S11" s="184" t="s">
        <v>331</v>
      </c>
      <c r="T11" s="185" t="s">
        <v>331</v>
      </c>
      <c r="U11" s="159">
        <v>0</v>
      </c>
      <c r="V11" s="159">
        <f t="shared" si="6"/>
        <v>0</v>
      </c>
      <c r="W11" s="159"/>
      <c r="X11" s="159" t="s">
        <v>564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565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2178</v>
      </c>
      <c r="C12" s="189" t="s">
        <v>3137</v>
      </c>
      <c r="D12" s="181" t="s">
        <v>407</v>
      </c>
      <c r="E12" s="182">
        <v>35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 t="s">
        <v>280</v>
      </c>
      <c r="S12" s="184" t="s">
        <v>331</v>
      </c>
      <c r="T12" s="185" t="s">
        <v>331</v>
      </c>
      <c r="U12" s="159">
        <v>0.13915</v>
      </c>
      <c r="V12" s="159">
        <f t="shared" si="6"/>
        <v>4.87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2180</v>
      </c>
      <c r="C13" s="189" t="s">
        <v>3139</v>
      </c>
      <c r="D13" s="181" t="s">
        <v>407</v>
      </c>
      <c r="E13" s="182">
        <v>110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2.4000000000000001E-4</v>
      </c>
      <c r="O13" s="182">
        <f t="shared" si="4"/>
        <v>0.03</v>
      </c>
      <c r="P13" s="182">
        <v>0</v>
      </c>
      <c r="Q13" s="182">
        <f t="shared" si="5"/>
        <v>0</v>
      </c>
      <c r="R13" s="184" t="s">
        <v>563</v>
      </c>
      <c r="S13" s="184" t="s">
        <v>331</v>
      </c>
      <c r="T13" s="185" t="s">
        <v>331</v>
      </c>
      <c r="U13" s="159">
        <v>0</v>
      </c>
      <c r="V13" s="159">
        <f t="shared" si="6"/>
        <v>0</v>
      </c>
      <c r="W13" s="159"/>
      <c r="X13" s="159" t="s">
        <v>564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565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2181</v>
      </c>
      <c r="C14" s="189" t="s">
        <v>3137</v>
      </c>
      <c r="D14" s="181" t="s">
        <v>407</v>
      </c>
      <c r="E14" s="182">
        <v>110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 t="s">
        <v>280</v>
      </c>
      <c r="S14" s="184" t="s">
        <v>331</v>
      </c>
      <c r="T14" s="185" t="s">
        <v>331</v>
      </c>
      <c r="U14" s="159">
        <v>0.13915</v>
      </c>
      <c r="V14" s="159">
        <f t="shared" si="6"/>
        <v>15.31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423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2182</v>
      </c>
      <c r="C15" s="189" t="s">
        <v>3140</v>
      </c>
      <c r="D15" s="181" t="s">
        <v>407</v>
      </c>
      <c r="E15" s="182">
        <v>655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1.9000000000000001E-4</v>
      </c>
      <c r="O15" s="182">
        <f t="shared" si="4"/>
        <v>0.12</v>
      </c>
      <c r="P15" s="182">
        <v>0</v>
      </c>
      <c r="Q15" s="182">
        <f t="shared" si="5"/>
        <v>0</v>
      </c>
      <c r="R15" s="184" t="s">
        <v>563</v>
      </c>
      <c r="S15" s="184" t="s">
        <v>331</v>
      </c>
      <c r="T15" s="185" t="s">
        <v>331</v>
      </c>
      <c r="U15" s="159">
        <v>0</v>
      </c>
      <c r="V15" s="159">
        <f t="shared" si="6"/>
        <v>0</v>
      </c>
      <c r="W15" s="159"/>
      <c r="X15" s="159" t="s">
        <v>564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565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2183</v>
      </c>
      <c r="C16" s="189" t="s">
        <v>3137</v>
      </c>
      <c r="D16" s="181" t="s">
        <v>407</v>
      </c>
      <c r="E16" s="182">
        <v>655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 t="s">
        <v>280</v>
      </c>
      <c r="S16" s="184" t="s">
        <v>331</v>
      </c>
      <c r="T16" s="185" t="s">
        <v>331</v>
      </c>
      <c r="U16" s="159">
        <v>0.11586</v>
      </c>
      <c r="V16" s="159">
        <f t="shared" si="6"/>
        <v>75.89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423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2184</v>
      </c>
      <c r="C17" s="189" t="s">
        <v>3141</v>
      </c>
      <c r="D17" s="181" t="s">
        <v>407</v>
      </c>
      <c r="E17" s="182">
        <v>175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1.6000000000000001E-4</v>
      </c>
      <c r="O17" s="182">
        <f t="shared" si="4"/>
        <v>0.03</v>
      </c>
      <c r="P17" s="182">
        <v>0</v>
      </c>
      <c r="Q17" s="182">
        <f t="shared" si="5"/>
        <v>0</v>
      </c>
      <c r="R17" s="184" t="s">
        <v>563</v>
      </c>
      <c r="S17" s="184" t="s">
        <v>331</v>
      </c>
      <c r="T17" s="185" t="s">
        <v>331</v>
      </c>
      <c r="U17" s="159">
        <v>0</v>
      </c>
      <c r="V17" s="159">
        <f t="shared" si="6"/>
        <v>0</v>
      </c>
      <c r="W17" s="159"/>
      <c r="X17" s="159" t="s">
        <v>564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565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2185</v>
      </c>
      <c r="C18" s="189" t="s">
        <v>3137</v>
      </c>
      <c r="D18" s="181" t="s">
        <v>407</v>
      </c>
      <c r="E18" s="182">
        <v>175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 t="s">
        <v>280</v>
      </c>
      <c r="S18" s="184" t="s">
        <v>331</v>
      </c>
      <c r="T18" s="185" t="s">
        <v>331</v>
      </c>
      <c r="U18" s="159">
        <v>0.11586</v>
      </c>
      <c r="V18" s="159">
        <f t="shared" si="6"/>
        <v>20.28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2186</v>
      </c>
      <c r="C19" s="189" t="s">
        <v>3142</v>
      </c>
      <c r="D19" s="181" t="s">
        <v>407</v>
      </c>
      <c r="E19" s="182">
        <v>925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1.7000000000000001E-4</v>
      </c>
      <c r="O19" s="182">
        <f t="shared" si="4"/>
        <v>0.16</v>
      </c>
      <c r="P19" s="182">
        <v>0</v>
      </c>
      <c r="Q19" s="182">
        <f t="shared" si="5"/>
        <v>0</v>
      </c>
      <c r="R19" s="184" t="s">
        <v>563</v>
      </c>
      <c r="S19" s="184" t="s">
        <v>331</v>
      </c>
      <c r="T19" s="185" t="s">
        <v>331</v>
      </c>
      <c r="U19" s="159">
        <v>0</v>
      </c>
      <c r="V19" s="159">
        <f t="shared" si="6"/>
        <v>0</v>
      </c>
      <c r="W19" s="159"/>
      <c r="X19" s="159" t="s">
        <v>564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565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2187</v>
      </c>
      <c r="C20" s="189" t="s">
        <v>3137</v>
      </c>
      <c r="D20" s="181" t="s">
        <v>407</v>
      </c>
      <c r="E20" s="182">
        <v>925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0</v>
      </c>
      <c r="O20" s="182">
        <f t="shared" si="4"/>
        <v>0</v>
      </c>
      <c r="P20" s="182">
        <v>0</v>
      </c>
      <c r="Q20" s="182">
        <f t="shared" si="5"/>
        <v>0</v>
      </c>
      <c r="R20" s="184" t="s">
        <v>280</v>
      </c>
      <c r="S20" s="184" t="s">
        <v>331</v>
      </c>
      <c r="T20" s="185" t="s">
        <v>331</v>
      </c>
      <c r="U20" s="159">
        <v>0.11586</v>
      </c>
      <c r="V20" s="159">
        <f t="shared" si="6"/>
        <v>107.17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423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13</v>
      </c>
      <c r="B21" s="180" t="s">
        <v>2188</v>
      </c>
      <c r="C21" s="189" t="s">
        <v>3143</v>
      </c>
      <c r="D21" s="181" t="s">
        <v>407</v>
      </c>
      <c r="E21" s="182">
        <v>825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1.2999999999999999E-4</v>
      </c>
      <c r="O21" s="182">
        <f t="shared" si="4"/>
        <v>0.11</v>
      </c>
      <c r="P21" s="182">
        <v>0</v>
      </c>
      <c r="Q21" s="182">
        <f t="shared" si="5"/>
        <v>0</v>
      </c>
      <c r="R21" s="184" t="s">
        <v>563</v>
      </c>
      <c r="S21" s="184" t="s">
        <v>331</v>
      </c>
      <c r="T21" s="185" t="s">
        <v>331</v>
      </c>
      <c r="U21" s="159">
        <v>0</v>
      </c>
      <c r="V21" s="159">
        <f t="shared" si="6"/>
        <v>0</v>
      </c>
      <c r="W21" s="159"/>
      <c r="X21" s="159" t="s">
        <v>564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565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2189</v>
      </c>
      <c r="C22" s="189" t="s">
        <v>3137</v>
      </c>
      <c r="D22" s="181" t="s">
        <v>407</v>
      </c>
      <c r="E22" s="182">
        <v>825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0</v>
      </c>
      <c r="O22" s="182">
        <f t="shared" si="4"/>
        <v>0</v>
      </c>
      <c r="P22" s="182">
        <v>0</v>
      </c>
      <c r="Q22" s="182">
        <f t="shared" si="5"/>
        <v>0</v>
      </c>
      <c r="R22" s="184" t="s">
        <v>280</v>
      </c>
      <c r="S22" s="184" t="s">
        <v>331</v>
      </c>
      <c r="T22" s="185" t="s">
        <v>331</v>
      </c>
      <c r="U22" s="159">
        <v>0.11586</v>
      </c>
      <c r="V22" s="159">
        <f t="shared" si="6"/>
        <v>95.58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2190</v>
      </c>
      <c r="C23" s="189" t="s">
        <v>3144</v>
      </c>
      <c r="D23" s="181" t="s">
        <v>407</v>
      </c>
      <c r="E23" s="182">
        <v>25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1.2E-4</v>
      </c>
      <c r="O23" s="182">
        <f t="shared" si="4"/>
        <v>0</v>
      </c>
      <c r="P23" s="182">
        <v>0</v>
      </c>
      <c r="Q23" s="182">
        <f t="shared" si="5"/>
        <v>0</v>
      </c>
      <c r="R23" s="184" t="s">
        <v>563</v>
      </c>
      <c r="S23" s="184" t="s">
        <v>331</v>
      </c>
      <c r="T23" s="185" t="s">
        <v>331</v>
      </c>
      <c r="U23" s="159">
        <v>0</v>
      </c>
      <c r="V23" s="159">
        <f t="shared" si="6"/>
        <v>0</v>
      </c>
      <c r="W23" s="159"/>
      <c r="X23" s="159" t="s">
        <v>564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565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16</v>
      </c>
      <c r="B24" s="180" t="s">
        <v>2191</v>
      </c>
      <c r="C24" s="189" t="s">
        <v>3137</v>
      </c>
      <c r="D24" s="181" t="s">
        <v>407</v>
      </c>
      <c r="E24" s="182">
        <v>25</v>
      </c>
      <c r="F24" s="183"/>
      <c r="G24" s="184">
        <f t="shared" si="0"/>
        <v>0</v>
      </c>
      <c r="H24" s="183"/>
      <c r="I24" s="184">
        <f t="shared" si="1"/>
        <v>0</v>
      </c>
      <c r="J24" s="183"/>
      <c r="K24" s="184">
        <f t="shared" si="2"/>
        <v>0</v>
      </c>
      <c r="L24" s="184">
        <v>21</v>
      </c>
      <c r="M24" s="184">
        <f t="shared" si="3"/>
        <v>0</v>
      </c>
      <c r="N24" s="182">
        <v>0</v>
      </c>
      <c r="O24" s="182">
        <f t="shared" si="4"/>
        <v>0</v>
      </c>
      <c r="P24" s="182">
        <v>0</v>
      </c>
      <c r="Q24" s="182">
        <f t="shared" si="5"/>
        <v>0</v>
      </c>
      <c r="R24" s="184" t="s">
        <v>280</v>
      </c>
      <c r="S24" s="184" t="s">
        <v>331</v>
      </c>
      <c r="T24" s="185" t="s">
        <v>331</v>
      </c>
      <c r="U24" s="159">
        <v>0.11586</v>
      </c>
      <c r="V24" s="159">
        <f t="shared" si="6"/>
        <v>2.9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17</v>
      </c>
      <c r="B25" s="180" t="s">
        <v>2192</v>
      </c>
      <c r="C25" s="189" t="s">
        <v>3145</v>
      </c>
      <c r="D25" s="181" t="s">
        <v>407</v>
      </c>
      <c r="E25" s="182">
        <v>20</v>
      </c>
      <c r="F25" s="183"/>
      <c r="G25" s="184">
        <f t="shared" si="0"/>
        <v>0</v>
      </c>
      <c r="H25" s="183"/>
      <c r="I25" s="184">
        <f t="shared" si="1"/>
        <v>0</v>
      </c>
      <c r="J25" s="183"/>
      <c r="K25" s="184">
        <f t="shared" si="2"/>
        <v>0</v>
      </c>
      <c r="L25" s="184">
        <v>21</v>
      </c>
      <c r="M25" s="184">
        <f t="shared" si="3"/>
        <v>0</v>
      </c>
      <c r="N25" s="182">
        <v>2.9E-4</v>
      </c>
      <c r="O25" s="182">
        <f t="shared" si="4"/>
        <v>0.01</v>
      </c>
      <c r="P25" s="182">
        <v>0</v>
      </c>
      <c r="Q25" s="182">
        <f t="shared" si="5"/>
        <v>0</v>
      </c>
      <c r="R25" s="184" t="s">
        <v>563</v>
      </c>
      <c r="S25" s="184" t="s">
        <v>331</v>
      </c>
      <c r="T25" s="185" t="s">
        <v>331</v>
      </c>
      <c r="U25" s="159">
        <v>0</v>
      </c>
      <c r="V25" s="159">
        <f t="shared" si="6"/>
        <v>0</v>
      </c>
      <c r="W25" s="159"/>
      <c r="X25" s="159" t="s">
        <v>564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565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18</v>
      </c>
      <c r="B26" s="180" t="s">
        <v>2193</v>
      </c>
      <c r="C26" s="189" t="s">
        <v>3137</v>
      </c>
      <c r="D26" s="181" t="s">
        <v>407</v>
      </c>
      <c r="E26" s="182">
        <v>20</v>
      </c>
      <c r="F26" s="183"/>
      <c r="G26" s="184">
        <f t="shared" si="0"/>
        <v>0</v>
      </c>
      <c r="H26" s="183"/>
      <c r="I26" s="184">
        <f t="shared" si="1"/>
        <v>0</v>
      </c>
      <c r="J26" s="183"/>
      <c r="K26" s="184">
        <f t="shared" si="2"/>
        <v>0</v>
      </c>
      <c r="L26" s="184">
        <v>21</v>
      </c>
      <c r="M26" s="184">
        <f t="shared" si="3"/>
        <v>0</v>
      </c>
      <c r="N26" s="182">
        <v>0</v>
      </c>
      <c r="O26" s="182">
        <f t="shared" si="4"/>
        <v>0</v>
      </c>
      <c r="P26" s="182">
        <v>0</v>
      </c>
      <c r="Q26" s="182">
        <f t="shared" si="5"/>
        <v>0</v>
      </c>
      <c r="R26" s="184" t="s">
        <v>280</v>
      </c>
      <c r="S26" s="184" t="s">
        <v>331</v>
      </c>
      <c r="T26" s="185" t="s">
        <v>331</v>
      </c>
      <c r="U26" s="159">
        <v>0.20863000000000001</v>
      </c>
      <c r="V26" s="159">
        <f t="shared" si="6"/>
        <v>4.17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423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19</v>
      </c>
      <c r="B27" s="180" t="s">
        <v>2194</v>
      </c>
      <c r="C27" s="189" t="s">
        <v>3146</v>
      </c>
      <c r="D27" s="181" t="s">
        <v>407</v>
      </c>
      <c r="E27" s="182">
        <v>85</v>
      </c>
      <c r="F27" s="183"/>
      <c r="G27" s="184">
        <f t="shared" si="0"/>
        <v>0</v>
      </c>
      <c r="H27" s="183"/>
      <c r="I27" s="184">
        <f t="shared" si="1"/>
        <v>0</v>
      </c>
      <c r="J27" s="183"/>
      <c r="K27" s="184">
        <f t="shared" si="2"/>
        <v>0</v>
      </c>
      <c r="L27" s="184">
        <v>21</v>
      </c>
      <c r="M27" s="184">
        <f t="shared" si="3"/>
        <v>0</v>
      </c>
      <c r="N27" s="182">
        <v>6.0000000000000002E-5</v>
      </c>
      <c r="O27" s="182">
        <f t="shared" si="4"/>
        <v>0.01</v>
      </c>
      <c r="P27" s="182">
        <v>0</v>
      </c>
      <c r="Q27" s="182">
        <f t="shared" si="5"/>
        <v>0</v>
      </c>
      <c r="R27" s="184" t="s">
        <v>563</v>
      </c>
      <c r="S27" s="184" t="s">
        <v>331</v>
      </c>
      <c r="T27" s="185" t="s">
        <v>331</v>
      </c>
      <c r="U27" s="159">
        <v>0</v>
      </c>
      <c r="V27" s="159">
        <f t="shared" si="6"/>
        <v>0</v>
      </c>
      <c r="W27" s="159"/>
      <c r="X27" s="159" t="s">
        <v>564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565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20</v>
      </c>
      <c r="B28" s="180" t="s">
        <v>2195</v>
      </c>
      <c r="C28" s="189" t="s">
        <v>3137</v>
      </c>
      <c r="D28" s="181" t="s">
        <v>407</v>
      </c>
      <c r="E28" s="182">
        <v>85</v>
      </c>
      <c r="F28" s="183"/>
      <c r="G28" s="184">
        <f t="shared" si="0"/>
        <v>0</v>
      </c>
      <c r="H28" s="183"/>
      <c r="I28" s="184">
        <f t="shared" si="1"/>
        <v>0</v>
      </c>
      <c r="J28" s="183"/>
      <c r="K28" s="184">
        <f t="shared" si="2"/>
        <v>0</v>
      </c>
      <c r="L28" s="184">
        <v>21</v>
      </c>
      <c r="M28" s="184">
        <f t="shared" si="3"/>
        <v>0</v>
      </c>
      <c r="N28" s="182">
        <v>0</v>
      </c>
      <c r="O28" s="182">
        <f t="shared" si="4"/>
        <v>0</v>
      </c>
      <c r="P28" s="182">
        <v>0</v>
      </c>
      <c r="Q28" s="182">
        <f t="shared" si="5"/>
        <v>0</v>
      </c>
      <c r="R28" s="184" t="s">
        <v>280</v>
      </c>
      <c r="S28" s="184" t="s">
        <v>331</v>
      </c>
      <c r="T28" s="185" t="s">
        <v>331</v>
      </c>
      <c r="U28" s="159">
        <v>0.13915</v>
      </c>
      <c r="V28" s="159">
        <f t="shared" si="6"/>
        <v>11.83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21</v>
      </c>
      <c r="B29" s="180" t="s">
        <v>2196</v>
      </c>
      <c r="C29" s="189" t="s">
        <v>2197</v>
      </c>
      <c r="D29" s="181" t="s">
        <v>1376</v>
      </c>
      <c r="E29" s="182">
        <v>5</v>
      </c>
      <c r="F29" s="183"/>
      <c r="G29" s="184">
        <f t="shared" si="0"/>
        <v>0</v>
      </c>
      <c r="H29" s="183"/>
      <c r="I29" s="184">
        <f t="shared" si="1"/>
        <v>0</v>
      </c>
      <c r="J29" s="183"/>
      <c r="K29" s="184">
        <f t="shared" si="2"/>
        <v>0</v>
      </c>
      <c r="L29" s="184">
        <v>21</v>
      </c>
      <c r="M29" s="184">
        <f t="shared" si="3"/>
        <v>0</v>
      </c>
      <c r="N29" s="182">
        <v>0</v>
      </c>
      <c r="O29" s="182">
        <f t="shared" si="4"/>
        <v>0</v>
      </c>
      <c r="P29" s="182">
        <v>0</v>
      </c>
      <c r="Q29" s="182">
        <f t="shared" si="5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6"/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1377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x14ac:dyDescent="0.2">
      <c r="A30" s="164" t="s">
        <v>326</v>
      </c>
      <c r="B30" s="165" t="s">
        <v>157</v>
      </c>
      <c r="C30" s="186" t="s">
        <v>163</v>
      </c>
      <c r="D30" s="166"/>
      <c r="E30" s="167"/>
      <c r="F30" s="168"/>
      <c r="G30" s="168">
        <f>SUMIF(AG31:AG51,"&lt;&gt;NOR",G31:G51)</f>
        <v>0</v>
      </c>
      <c r="H30" s="168"/>
      <c r="I30" s="168">
        <f>SUM(I31:I51)</f>
        <v>0</v>
      </c>
      <c r="J30" s="168"/>
      <c r="K30" s="168">
        <f>SUM(K31:K51)</f>
        <v>0</v>
      </c>
      <c r="L30" s="168"/>
      <c r="M30" s="168">
        <f>SUM(M31:M51)</f>
        <v>0</v>
      </c>
      <c r="N30" s="167"/>
      <c r="O30" s="167">
        <f>SUM(O31:O51)</f>
        <v>0.02</v>
      </c>
      <c r="P30" s="167"/>
      <c r="Q30" s="167">
        <f>SUM(Q31:Q51)</f>
        <v>0</v>
      </c>
      <c r="R30" s="168"/>
      <c r="S30" s="168"/>
      <c r="T30" s="169"/>
      <c r="U30" s="163"/>
      <c r="V30" s="163">
        <f>SUM(V31:V51)</f>
        <v>18.079999999999998</v>
      </c>
      <c r="W30" s="163"/>
      <c r="X30" s="163"/>
      <c r="Y30" s="163"/>
      <c r="AG30" t="s">
        <v>327</v>
      </c>
    </row>
    <row r="31" spans="1:60" outlineLevel="1" x14ac:dyDescent="0.2">
      <c r="A31" s="179">
        <v>22</v>
      </c>
      <c r="B31" s="180" t="s">
        <v>2198</v>
      </c>
      <c r="C31" s="189" t="s">
        <v>3147</v>
      </c>
      <c r="D31" s="181" t="s">
        <v>434</v>
      </c>
      <c r="E31" s="182">
        <v>1</v>
      </c>
      <c r="F31" s="183"/>
      <c r="G31" s="184">
        <f t="shared" ref="G31:G51" si="7">ROUND(E31*F31,2)</f>
        <v>0</v>
      </c>
      <c r="H31" s="183"/>
      <c r="I31" s="184">
        <f t="shared" ref="I31:I51" si="8">ROUND(E31*H31,2)</f>
        <v>0</v>
      </c>
      <c r="J31" s="183"/>
      <c r="K31" s="184">
        <f t="shared" ref="K31:K51" si="9">ROUND(E31*J31,2)</f>
        <v>0</v>
      </c>
      <c r="L31" s="184">
        <v>21</v>
      </c>
      <c r="M31" s="184">
        <f t="shared" ref="M31:M51" si="10">G31*(1+L31/100)</f>
        <v>0</v>
      </c>
      <c r="N31" s="182">
        <v>1.78E-2</v>
      </c>
      <c r="O31" s="182">
        <f t="shared" ref="O31:O51" si="11">ROUND(E31*N31,2)</f>
        <v>0.02</v>
      </c>
      <c r="P31" s="182">
        <v>0</v>
      </c>
      <c r="Q31" s="182">
        <f t="shared" ref="Q31:Q51" si="12">ROUND(E31*P31,2)</f>
        <v>0</v>
      </c>
      <c r="R31" s="184" t="s">
        <v>563</v>
      </c>
      <c r="S31" s="184" t="s">
        <v>331</v>
      </c>
      <c r="T31" s="185" t="s">
        <v>331</v>
      </c>
      <c r="U31" s="159">
        <v>0</v>
      </c>
      <c r="V31" s="159">
        <f t="shared" ref="V31:V51" si="13">ROUND(E31*U31,2)</f>
        <v>0</v>
      </c>
      <c r="W31" s="159"/>
      <c r="X31" s="159" t="s">
        <v>564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565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23</v>
      </c>
      <c r="B32" s="180" t="s">
        <v>2199</v>
      </c>
      <c r="C32" s="189" t="s">
        <v>2200</v>
      </c>
      <c r="D32" s="181" t="s">
        <v>434</v>
      </c>
      <c r="E32" s="182">
        <v>1</v>
      </c>
      <c r="F32" s="183"/>
      <c r="G32" s="184">
        <f t="shared" si="7"/>
        <v>0</v>
      </c>
      <c r="H32" s="183"/>
      <c r="I32" s="184">
        <f t="shared" si="8"/>
        <v>0</v>
      </c>
      <c r="J32" s="183"/>
      <c r="K32" s="184">
        <f t="shared" si="9"/>
        <v>0</v>
      </c>
      <c r="L32" s="184">
        <v>21</v>
      </c>
      <c r="M32" s="184">
        <f t="shared" si="10"/>
        <v>0</v>
      </c>
      <c r="N32" s="182">
        <v>0</v>
      </c>
      <c r="O32" s="182">
        <f t="shared" si="11"/>
        <v>0</v>
      </c>
      <c r="P32" s="182">
        <v>0</v>
      </c>
      <c r="Q32" s="182">
        <f t="shared" si="12"/>
        <v>0</v>
      </c>
      <c r="R32" s="184" t="s">
        <v>2201</v>
      </c>
      <c r="S32" s="184" t="s">
        <v>331</v>
      </c>
      <c r="T32" s="185" t="s">
        <v>331</v>
      </c>
      <c r="U32" s="159">
        <v>1.1100000000000001</v>
      </c>
      <c r="V32" s="159">
        <f t="shared" si="13"/>
        <v>1.1100000000000001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1377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24</v>
      </c>
      <c r="B33" s="180" t="s">
        <v>2202</v>
      </c>
      <c r="C33" s="189" t="s">
        <v>2203</v>
      </c>
      <c r="D33" s="181" t="s">
        <v>1376</v>
      </c>
      <c r="E33" s="182">
        <v>1</v>
      </c>
      <c r="F33" s="183"/>
      <c r="G33" s="184">
        <f t="shared" si="7"/>
        <v>0</v>
      </c>
      <c r="H33" s="183"/>
      <c r="I33" s="184">
        <f t="shared" si="8"/>
        <v>0</v>
      </c>
      <c r="J33" s="183"/>
      <c r="K33" s="184">
        <f t="shared" si="9"/>
        <v>0</v>
      </c>
      <c r="L33" s="184">
        <v>21</v>
      </c>
      <c r="M33" s="184">
        <f t="shared" si="10"/>
        <v>0</v>
      </c>
      <c r="N33" s="182">
        <v>0</v>
      </c>
      <c r="O33" s="182">
        <f t="shared" si="11"/>
        <v>0</v>
      </c>
      <c r="P33" s="182">
        <v>0</v>
      </c>
      <c r="Q33" s="182">
        <f t="shared" si="12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13"/>
        <v>0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1377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25</v>
      </c>
      <c r="B34" s="180" t="s">
        <v>2204</v>
      </c>
      <c r="C34" s="189" t="s">
        <v>2205</v>
      </c>
      <c r="D34" s="181" t="s">
        <v>434</v>
      </c>
      <c r="E34" s="182">
        <v>1</v>
      </c>
      <c r="F34" s="183"/>
      <c r="G34" s="184">
        <f t="shared" si="7"/>
        <v>0</v>
      </c>
      <c r="H34" s="183"/>
      <c r="I34" s="184">
        <f t="shared" si="8"/>
        <v>0</v>
      </c>
      <c r="J34" s="183"/>
      <c r="K34" s="184">
        <f t="shared" si="9"/>
        <v>0</v>
      </c>
      <c r="L34" s="184">
        <v>21</v>
      </c>
      <c r="M34" s="184">
        <f t="shared" si="10"/>
        <v>0</v>
      </c>
      <c r="N34" s="182">
        <v>0</v>
      </c>
      <c r="O34" s="182">
        <f t="shared" si="11"/>
        <v>0</v>
      </c>
      <c r="P34" s="182">
        <v>0</v>
      </c>
      <c r="Q34" s="182">
        <f t="shared" si="12"/>
        <v>0</v>
      </c>
      <c r="R34" s="184" t="s">
        <v>2201</v>
      </c>
      <c r="S34" s="184" t="s">
        <v>331</v>
      </c>
      <c r="T34" s="185" t="s">
        <v>331</v>
      </c>
      <c r="U34" s="159">
        <v>0.95</v>
      </c>
      <c r="V34" s="159">
        <f t="shared" si="13"/>
        <v>0.95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1377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26</v>
      </c>
      <c r="B35" s="180" t="s">
        <v>2206</v>
      </c>
      <c r="C35" s="189" t="s">
        <v>2207</v>
      </c>
      <c r="D35" s="181" t="s">
        <v>1376</v>
      </c>
      <c r="E35" s="182">
        <v>1</v>
      </c>
      <c r="F35" s="183"/>
      <c r="G35" s="184">
        <f t="shared" si="7"/>
        <v>0</v>
      </c>
      <c r="H35" s="183"/>
      <c r="I35" s="184">
        <f t="shared" si="8"/>
        <v>0</v>
      </c>
      <c r="J35" s="183"/>
      <c r="K35" s="184">
        <f t="shared" si="9"/>
        <v>0</v>
      </c>
      <c r="L35" s="184">
        <v>21</v>
      </c>
      <c r="M35" s="184">
        <f t="shared" si="10"/>
        <v>0</v>
      </c>
      <c r="N35" s="182">
        <v>0</v>
      </c>
      <c r="O35" s="182">
        <f t="shared" si="11"/>
        <v>0</v>
      </c>
      <c r="P35" s="182">
        <v>0</v>
      </c>
      <c r="Q35" s="182">
        <f t="shared" si="12"/>
        <v>0</v>
      </c>
      <c r="R35" s="184"/>
      <c r="S35" s="184" t="s">
        <v>364</v>
      </c>
      <c r="T35" s="185" t="s">
        <v>332</v>
      </c>
      <c r="U35" s="159">
        <v>0</v>
      </c>
      <c r="V35" s="159">
        <f t="shared" si="13"/>
        <v>0</v>
      </c>
      <c r="W35" s="159"/>
      <c r="X35" s="159" t="s">
        <v>422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1377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27</v>
      </c>
      <c r="B36" s="180" t="s">
        <v>2208</v>
      </c>
      <c r="C36" s="189" t="s">
        <v>2209</v>
      </c>
      <c r="D36" s="181" t="s">
        <v>434</v>
      </c>
      <c r="E36" s="182">
        <v>1</v>
      </c>
      <c r="F36" s="183"/>
      <c r="G36" s="184">
        <f t="shared" si="7"/>
        <v>0</v>
      </c>
      <c r="H36" s="183"/>
      <c r="I36" s="184">
        <f t="shared" si="8"/>
        <v>0</v>
      </c>
      <c r="J36" s="183"/>
      <c r="K36" s="184">
        <f t="shared" si="9"/>
        <v>0</v>
      </c>
      <c r="L36" s="184">
        <v>21</v>
      </c>
      <c r="M36" s="184">
        <f t="shared" si="10"/>
        <v>0</v>
      </c>
      <c r="N36" s="182">
        <v>0</v>
      </c>
      <c r="O36" s="182">
        <f t="shared" si="11"/>
        <v>0</v>
      </c>
      <c r="P36" s="182">
        <v>0</v>
      </c>
      <c r="Q36" s="182">
        <f t="shared" si="12"/>
        <v>0</v>
      </c>
      <c r="R36" s="184" t="s">
        <v>2201</v>
      </c>
      <c r="S36" s="184" t="s">
        <v>331</v>
      </c>
      <c r="T36" s="185" t="s">
        <v>331</v>
      </c>
      <c r="U36" s="159">
        <v>0.9</v>
      </c>
      <c r="V36" s="159">
        <f t="shared" si="13"/>
        <v>0.9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1377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28</v>
      </c>
      <c r="B37" s="180" t="s">
        <v>2210</v>
      </c>
      <c r="C37" s="189" t="s">
        <v>3148</v>
      </c>
      <c r="D37" s="181" t="s">
        <v>434</v>
      </c>
      <c r="E37" s="182">
        <v>3</v>
      </c>
      <c r="F37" s="183"/>
      <c r="G37" s="184">
        <f t="shared" si="7"/>
        <v>0</v>
      </c>
      <c r="H37" s="183"/>
      <c r="I37" s="184">
        <f t="shared" si="8"/>
        <v>0</v>
      </c>
      <c r="J37" s="183"/>
      <c r="K37" s="184">
        <f t="shared" si="9"/>
        <v>0</v>
      </c>
      <c r="L37" s="184">
        <v>21</v>
      </c>
      <c r="M37" s="184">
        <f t="shared" si="10"/>
        <v>0</v>
      </c>
      <c r="N37" s="182">
        <v>5.0000000000000001E-4</v>
      </c>
      <c r="O37" s="182">
        <f t="shared" si="11"/>
        <v>0</v>
      </c>
      <c r="P37" s="182">
        <v>0</v>
      </c>
      <c r="Q37" s="182">
        <f t="shared" si="12"/>
        <v>0</v>
      </c>
      <c r="R37" s="184" t="s">
        <v>563</v>
      </c>
      <c r="S37" s="184" t="s">
        <v>331</v>
      </c>
      <c r="T37" s="185" t="s">
        <v>331</v>
      </c>
      <c r="U37" s="159">
        <v>0</v>
      </c>
      <c r="V37" s="159">
        <f t="shared" si="13"/>
        <v>0</v>
      </c>
      <c r="W37" s="159"/>
      <c r="X37" s="159" t="s">
        <v>564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565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9">
        <v>29</v>
      </c>
      <c r="B38" s="180" t="s">
        <v>2211</v>
      </c>
      <c r="C38" s="189" t="s">
        <v>2212</v>
      </c>
      <c r="D38" s="181" t="s">
        <v>434</v>
      </c>
      <c r="E38" s="182">
        <v>1</v>
      </c>
      <c r="F38" s="183"/>
      <c r="G38" s="184">
        <f t="shared" si="7"/>
        <v>0</v>
      </c>
      <c r="H38" s="183"/>
      <c r="I38" s="184">
        <f t="shared" si="8"/>
        <v>0</v>
      </c>
      <c r="J38" s="183"/>
      <c r="K38" s="184">
        <f t="shared" si="9"/>
        <v>0</v>
      </c>
      <c r="L38" s="184">
        <v>21</v>
      </c>
      <c r="M38" s="184">
        <f t="shared" si="10"/>
        <v>0</v>
      </c>
      <c r="N38" s="182">
        <v>0</v>
      </c>
      <c r="O38" s="182">
        <f t="shared" si="11"/>
        <v>0</v>
      </c>
      <c r="P38" s="182">
        <v>0</v>
      </c>
      <c r="Q38" s="182">
        <f t="shared" si="12"/>
        <v>0</v>
      </c>
      <c r="R38" s="184" t="s">
        <v>280</v>
      </c>
      <c r="S38" s="184" t="s">
        <v>331</v>
      </c>
      <c r="T38" s="185" t="s">
        <v>331</v>
      </c>
      <c r="U38" s="159">
        <v>0.48</v>
      </c>
      <c r="V38" s="159">
        <f t="shared" si="13"/>
        <v>0.48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1377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30</v>
      </c>
      <c r="B39" s="180" t="s">
        <v>2213</v>
      </c>
      <c r="C39" s="189" t="s">
        <v>3149</v>
      </c>
      <c r="D39" s="181" t="s">
        <v>434</v>
      </c>
      <c r="E39" s="182">
        <v>5</v>
      </c>
      <c r="F39" s="183"/>
      <c r="G39" s="184">
        <f t="shared" si="7"/>
        <v>0</v>
      </c>
      <c r="H39" s="183"/>
      <c r="I39" s="184">
        <f t="shared" si="8"/>
        <v>0</v>
      </c>
      <c r="J39" s="183"/>
      <c r="K39" s="184">
        <f t="shared" si="9"/>
        <v>0</v>
      </c>
      <c r="L39" s="184">
        <v>21</v>
      </c>
      <c r="M39" s="184">
        <f t="shared" si="10"/>
        <v>0</v>
      </c>
      <c r="N39" s="182">
        <v>2.7E-4</v>
      </c>
      <c r="O39" s="182">
        <f t="shared" si="11"/>
        <v>0</v>
      </c>
      <c r="P39" s="182">
        <v>0</v>
      </c>
      <c r="Q39" s="182">
        <f t="shared" si="12"/>
        <v>0</v>
      </c>
      <c r="R39" s="184" t="s">
        <v>563</v>
      </c>
      <c r="S39" s="184" t="s">
        <v>331</v>
      </c>
      <c r="T39" s="185" t="s">
        <v>331</v>
      </c>
      <c r="U39" s="159">
        <v>0</v>
      </c>
      <c r="V39" s="159">
        <f t="shared" si="13"/>
        <v>0</v>
      </c>
      <c r="W39" s="159"/>
      <c r="X39" s="159" t="s">
        <v>564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565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31</v>
      </c>
      <c r="B40" s="180" t="s">
        <v>2214</v>
      </c>
      <c r="C40" s="189" t="s">
        <v>3150</v>
      </c>
      <c r="D40" s="181" t="s">
        <v>434</v>
      </c>
      <c r="E40" s="182">
        <v>1</v>
      </c>
      <c r="F40" s="183"/>
      <c r="G40" s="184">
        <f t="shared" si="7"/>
        <v>0</v>
      </c>
      <c r="H40" s="183"/>
      <c r="I40" s="184">
        <f t="shared" si="8"/>
        <v>0</v>
      </c>
      <c r="J40" s="183"/>
      <c r="K40" s="184">
        <f t="shared" si="9"/>
        <v>0</v>
      </c>
      <c r="L40" s="184">
        <v>21</v>
      </c>
      <c r="M40" s="184">
        <f t="shared" si="10"/>
        <v>0</v>
      </c>
      <c r="N40" s="182">
        <v>5.0000000000000001E-4</v>
      </c>
      <c r="O40" s="182">
        <f t="shared" si="11"/>
        <v>0</v>
      </c>
      <c r="P40" s="182">
        <v>0</v>
      </c>
      <c r="Q40" s="182">
        <f t="shared" si="12"/>
        <v>0</v>
      </c>
      <c r="R40" s="184" t="s">
        <v>563</v>
      </c>
      <c r="S40" s="184" t="s">
        <v>331</v>
      </c>
      <c r="T40" s="185" t="s">
        <v>331</v>
      </c>
      <c r="U40" s="159">
        <v>0</v>
      </c>
      <c r="V40" s="159">
        <f t="shared" si="13"/>
        <v>0</v>
      </c>
      <c r="W40" s="159"/>
      <c r="X40" s="159" t="s">
        <v>564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565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32</v>
      </c>
      <c r="B41" s="180" t="s">
        <v>2215</v>
      </c>
      <c r="C41" s="189" t="s">
        <v>2216</v>
      </c>
      <c r="D41" s="181" t="s">
        <v>434</v>
      </c>
      <c r="E41" s="182">
        <v>1</v>
      </c>
      <c r="F41" s="183"/>
      <c r="G41" s="184">
        <f t="shared" si="7"/>
        <v>0</v>
      </c>
      <c r="H41" s="183"/>
      <c r="I41" s="184">
        <f t="shared" si="8"/>
        <v>0</v>
      </c>
      <c r="J41" s="183"/>
      <c r="K41" s="184">
        <f t="shared" si="9"/>
        <v>0</v>
      </c>
      <c r="L41" s="184">
        <v>21</v>
      </c>
      <c r="M41" s="184">
        <f t="shared" si="10"/>
        <v>0</v>
      </c>
      <c r="N41" s="182">
        <v>0</v>
      </c>
      <c r="O41" s="182">
        <f t="shared" si="11"/>
        <v>0</v>
      </c>
      <c r="P41" s="182">
        <v>0</v>
      </c>
      <c r="Q41" s="182">
        <f t="shared" si="12"/>
        <v>0</v>
      </c>
      <c r="R41" s="184" t="s">
        <v>2201</v>
      </c>
      <c r="S41" s="184" t="s">
        <v>331</v>
      </c>
      <c r="T41" s="185" t="s">
        <v>331</v>
      </c>
      <c r="U41" s="159">
        <v>0.9</v>
      </c>
      <c r="V41" s="159">
        <f t="shared" si="13"/>
        <v>0.9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1377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33</v>
      </c>
      <c r="B42" s="180" t="s">
        <v>2217</v>
      </c>
      <c r="C42" s="189" t="s">
        <v>3151</v>
      </c>
      <c r="D42" s="181" t="s">
        <v>434</v>
      </c>
      <c r="E42" s="182">
        <v>1</v>
      </c>
      <c r="F42" s="183"/>
      <c r="G42" s="184">
        <f t="shared" si="7"/>
        <v>0</v>
      </c>
      <c r="H42" s="183"/>
      <c r="I42" s="184">
        <f t="shared" si="8"/>
        <v>0</v>
      </c>
      <c r="J42" s="183"/>
      <c r="K42" s="184">
        <f t="shared" si="9"/>
        <v>0</v>
      </c>
      <c r="L42" s="184">
        <v>21</v>
      </c>
      <c r="M42" s="184">
        <f t="shared" si="10"/>
        <v>0</v>
      </c>
      <c r="N42" s="182">
        <v>5.0000000000000001E-4</v>
      </c>
      <c r="O42" s="182">
        <f t="shared" si="11"/>
        <v>0</v>
      </c>
      <c r="P42" s="182">
        <v>0</v>
      </c>
      <c r="Q42" s="182">
        <f t="shared" si="12"/>
        <v>0</v>
      </c>
      <c r="R42" s="184" t="s">
        <v>563</v>
      </c>
      <c r="S42" s="184" t="s">
        <v>331</v>
      </c>
      <c r="T42" s="185" t="s">
        <v>331</v>
      </c>
      <c r="U42" s="159">
        <v>0</v>
      </c>
      <c r="V42" s="159">
        <f t="shared" si="13"/>
        <v>0</v>
      </c>
      <c r="W42" s="159"/>
      <c r="X42" s="159" t="s">
        <v>564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565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9">
        <v>34</v>
      </c>
      <c r="B43" s="180" t="s">
        <v>2218</v>
      </c>
      <c r="C43" s="189" t="s">
        <v>2219</v>
      </c>
      <c r="D43" s="181" t="s">
        <v>434</v>
      </c>
      <c r="E43" s="182">
        <v>1</v>
      </c>
      <c r="F43" s="183"/>
      <c r="G43" s="184">
        <f t="shared" si="7"/>
        <v>0</v>
      </c>
      <c r="H43" s="183"/>
      <c r="I43" s="184">
        <f t="shared" si="8"/>
        <v>0</v>
      </c>
      <c r="J43" s="183"/>
      <c r="K43" s="184">
        <f t="shared" si="9"/>
        <v>0</v>
      </c>
      <c r="L43" s="184">
        <v>21</v>
      </c>
      <c r="M43" s="184">
        <f t="shared" si="10"/>
        <v>0</v>
      </c>
      <c r="N43" s="182">
        <v>0</v>
      </c>
      <c r="O43" s="182">
        <f t="shared" si="11"/>
        <v>0</v>
      </c>
      <c r="P43" s="182">
        <v>0</v>
      </c>
      <c r="Q43" s="182">
        <f t="shared" si="12"/>
        <v>0</v>
      </c>
      <c r="R43" s="184" t="s">
        <v>2201</v>
      </c>
      <c r="S43" s="184" t="s">
        <v>331</v>
      </c>
      <c r="T43" s="185" t="s">
        <v>331</v>
      </c>
      <c r="U43" s="159">
        <v>0.76</v>
      </c>
      <c r="V43" s="159">
        <f t="shared" si="13"/>
        <v>0.76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1377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9">
        <v>35</v>
      </c>
      <c r="B44" s="180" t="s">
        <v>2220</v>
      </c>
      <c r="C44" s="189" t="s">
        <v>3152</v>
      </c>
      <c r="D44" s="181" t="s">
        <v>434</v>
      </c>
      <c r="E44" s="182">
        <v>5</v>
      </c>
      <c r="F44" s="183"/>
      <c r="G44" s="184">
        <f t="shared" si="7"/>
        <v>0</v>
      </c>
      <c r="H44" s="183"/>
      <c r="I44" s="184">
        <f t="shared" si="8"/>
        <v>0</v>
      </c>
      <c r="J44" s="183"/>
      <c r="K44" s="184">
        <f t="shared" si="9"/>
        <v>0</v>
      </c>
      <c r="L44" s="184">
        <v>21</v>
      </c>
      <c r="M44" s="184">
        <f t="shared" si="10"/>
        <v>0</v>
      </c>
      <c r="N44" s="182">
        <v>5.0000000000000001E-4</v>
      </c>
      <c r="O44" s="182">
        <f t="shared" si="11"/>
        <v>0</v>
      </c>
      <c r="P44" s="182">
        <v>0</v>
      </c>
      <c r="Q44" s="182">
        <f t="shared" si="12"/>
        <v>0</v>
      </c>
      <c r="R44" s="184" t="s">
        <v>563</v>
      </c>
      <c r="S44" s="184" t="s">
        <v>331</v>
      </c>
      <c r="T44" s="185" t="s">
        <v>331</v>
      </c>
      <c r="U44" s="159">
        <v>0</v>
      </c>
      <c r="V44" s="159">
        <f t="shared" si="13"/>
        <v>0</v>
      </c>
      <c r="W44" s="159"/>
      <c r="X44" s="159" t="s">
        <v>564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565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36</v>
      </c>
      <c r="B45" s="180" t="s">
        <v>2218</v>
      </c>
      <c r="C45" s="189" t="s">
        <v>2219</v>
      </c>
      <c r="D45" s="181" t="s">
        <v>434</v>
      </c>
      <c r="E45" s="182">
        <v>5</v>
      </c>
      <c r="F45" s="183"/>
      <c r="G45" s="184">
        <f t="shared" si="7"/>
        <v>0</v>
      </c>
      <c r="H45" s="183"/>
      <c r="I45" s="184">
        <f t="shared" si="8"/>
        <v>0</v>
      </c>
      <c r="J45" s="183"/>
      <c r="K45" s="184">
        <f t="shared" si="9"/>
        <v>0</v>
      </c>
      <c r="L45" s="184">
        <v>21</v>
      </c>
      <c r="M45" s="184">
        <f t="shared" si="10"/>
        <v>0</v>
      </c>
      <c r="N45" s="182">
        <v>0</v>
      </c>
      <c r="O45" s="182">
        <f t="shared" si="11"/>
        <v>0</v>
      </c>
      <c r="P45" s="182">
        <v>0</v>
      </c>
      <c r="Q45" s="182">
        <f t="shared" si="12"/>
        <v>0</v>
      </c>
      <c r="R45" s="184" t="s">
        <v>2201</v>
      </c>
      <c r="S45" s="184" t="s">
        <v>331</v>
      </c>
      <c r="T45" s="185" t="s">
        <v>331</v>
      </c>
      <c r="U45" s="159">
        <v>0.76</v>
      </c>
      <c r="V45" s="159">
        <f t="shared" si="13"/>
        <v>3.8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1377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37</v>
      </c>
      <c r="B46" s="180" t="s">
        <v>2221</v>
      </c>
      <c r="C46" s="189" t="s">
        <v>3153</v>
      </c>
      <c r="D46" s="181" t="s">
        <v>434</v>
      </c>
      <c r="E46" s="182">
        <v>26</v>
      </c>
      <c r="F46" s="183"/>
      <c r="G46" s="184">
        <f t="shared" si="7"/>
        <v>0</v>
      </c>
      <c r="H46" s="183"/>
      <c r="I46" s="184">
        <f t="shared" si="8"/>
        <v>0</v>
      </c>
      <c r="J46" s="183"/>
      <c r="K46" s="184">
        <f t="shared" si="9"/>
        <v>0</v>
      </c>
      <c r="L46" s="184">
        <v>21</v>
      </c>
      <c r="M46" s="184">
        <f t="shared" si="10"/>
        <v>0</v>
      </c>
      <c r="N46" s="182">
        <v>1.8000000000000001E-4</v>
      </c>
      <c r="O46" s="182">
        <f t="shared" si="11"/>
        <v>0</v>
      </c>
      <c r="P46" s="182">
        <v>0</v>
      </c>
      <c r="Q46" s="182">
        <f t="shared" si="12"/>
        <v>0</v>
      </c>
      <c r="R46" s="184" t="s">
        <v>563</v>
      </c>
      <c r="S46" s="184" t="s">
        <v>331</v>
      </c>
      <c r="T46" s="185" t="s">
        <v>331</v>
      </c>
      <c r="U46" s="159">
        <v>0</v>
      </c>
      <c r="V46" s="159">
        <f t="shared" si="13"/>
        <v>0</v>
      </c>
      <c r="W46" s="159"/>
      <c r="X46" s="159" t="s">
        <v>564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565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38</v>
      </c>
      <c r="B47" s="180" t="s">
        <v>2222</v>
      </c>
      <c r="C47" s="189" t="s">
        <v>2223</v>
      </c>
      <c r="D47" s="181" t="s">
        <v>434</v>
      </c>
      <c r="E47" s="182">
        <v>26</v>
      </c>
      <c r="F47" s="183"/>
      <c r="G47" s="184">
        <f t="shared" si="7"/>
        <v>0</v>
      </c>
      <c r="H47" s="183"/>
      <c r="I47" s="184">
        <f t="shared" si="8"/>
        <v>0</v>
      </c>
      <c r="J47" s="183"/>
      <c r="K47" s="184">
        <f t="shared" si="9"/>
        <v>0</v>
      </c>
      <c r="L47" s="184">
        <v>21</v>
      </c>
      <c r="M47" s="184">
        <f t="shared" si="10"/>
        <v>0</v>
      </c>
      <c r="N47" s="182">
        <v>0</v>
      </c>
      <c r="O47" s="182">
        <f t="shared" si="11"/>
        <v>0</v>
      </c>
      <c r="P47" s="182">
        <v>0</v>
      </c>
      <c r="Q47" s="182">
        <f t="shared" si="12"/>
        <v>0</v>
      </c>
      <c r="R47" s="184" t="s">
        <v>2201</v>
      </c>
      <c r="S47" s="184" t="s">
        <v>331</v>
      </c>
      <c r="T47" s="185" t="s">
        <v>331</v>
      </c>
      <c r="U47" s="159">
        <v>0.34</v>
      </c>
      <c r="V47" s="159">
        <f t="shared" si="13"/>
        <v>8.84</v>
      </c>
      <c r="W47" s="159"/>
      <c r="X47" s="159" t="s">
        <v>422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423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9">
        <v>39</v>
      </c>
      <c r="B48" s="180" t="s">
        <v>2224</v>
      </c>
      <c r="C48" s="189" t="s">
        <v>3154</v>
      </c>
      <c r="D48" s="181" t="s">
        <v>434</v>
      </c>
      <c r="E48" s="182">
        <v>1</v>
      </c>
      <c r="F48" s="183"/>
      <c r="G48" s="184">
        <f t="shared" si="7"/>
        <v>0</v>
      </c>
      <c r="H48" s="183"/>
      <c r="I48" s="184">
        <f t="shared" si="8"/>
        <v>0</v>
      </c>
      <c r="J48" s="183"/>
      <c r="K48" s="184">
        <f t="shared" si="9"/>
        <v>0</v>
      </c>
      <c r="L48" s="184">
        <v>21</v>
      </c>
      <c r="M48" s="184">
        <f t="shared" si="10"/>
        <v>0</v>
      </c>
      <c r="N48" s="182">
        <v>1.8000000000000001E-4</v>
      </c>
      <c r="O48" s="182">
        <f t="shared" si="11"/>
        <v>0</v>
      </c>
      <c r="P48" s="182">
        <v>0</v>
      </c>
      <c r="Q48" s="182">
        <f t="shared" si="12"/>
        <v>0</v>
      </c>
      <c r="R48" s="184" t="s">
        <v>563</v>
      </c>
      <c r="S48" s="184" t="s">
        <v>331</v>
      </c>
      <c r="T48" s="185" t="s">
        <v>331</v>
      </c>
      <c r="U48" s="159">
        <v>0</v>
      </c>
      <c r="V48" s="159">
        <f t="shared" si="13"/>
        <v>0</v>
      </c>
      <c r="W48" s="159"/>
      <c r="X48" s="159" t="s">
        <v>564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565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79">
        <v>40</v>
      </c>
      <c r="B49" s="180" t="s">
        <v>2222</v>
      </c>
      <c r="C49" s="189" t="s">
        <v>2223</v>
      </c>
      <c r="D49" s="181" t="s">
        <v>434</v>
      </c>
      <c r="E49" s="182">
        <v>1</v>
      </c>
      <c r="F49" s="183"/>
      <c r="G49" s="184">
        <f t="shared" si="7"/>
        <v>0</v>
      </c>
      <c r="H49" s="183"/>
      <c r="I49" s="184">
        <f t="shared" si="8"/>
        <v>0</v>
      </c>
      <c r="J49" s="183"/>
      <c r="K49" s="184">
        <f t="shared" si="9"/>
        <v>0</v>
      </c>
      <c r="L49" s="184">
        <v>21</v>
      </c>
      <c r="M49" s="184">
        <f t="shared" si="10"/>
        <v>0</v>
      </c>
      <c r="N49" s="182">
        <v>0</v>
      </c>
      <c r="O49" s="182">
        <f t="shared" si="11"/>
        <v>0</v>
      </c>
      <c r="P49" s="182">
        <v>0</v>
      </c>
      <c r="Q49" s="182">
        <f t="shared" si="12"/>
        <v>0</v>
      </c>
      <c r="R49" s="184" t="s">
        <v>2201</v>
      </c>
      <c r="S49" s="184" t="s">
        <v>331</v>
      </c>
      <c r="T49" s="185" t="s">
        <v>331</v>
      </c>
      <c r="U49" s="159">
        <v>0.34</v>
      </c>
      <c r="V49" s="159">
        <f t="shared" si="13"/>
        <v>0.34</v>
      </c>
      <c r="W49" s="159"/>
      <c r="X49" s="159" t="s">
        <v>422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1377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9">
        <v>41</v>
      </c>
      <c r="B50" s="180" t="s">
        <v>2225</v>
      </c>
      <c r="C50" s="189" t="s">
        <v>2226</v>
      </c>
      <c r="D50" s="181" t="s">
        <v>1376</v>
      </c>
      <c r="E50" s="182">
        <v>1</v>
      </c>
      <c r="F50" s="183"/>
      <c r="G50" s="184">
        <f t="shared" si="7"/>
        <v>0</v>
      </c>
      <c r="H50" s="183"/>
      <c r="I50" s="184">
        <f t="shared" si="8"/>
        <v>0</v>
      </c>
      <c r="J50" s="183"/>
      <c r="K50" s="184">
        <f t="shared" si="9"/>
        <v>0</v>
      </c>
      <c r="L50" s="184">
        <v>21</v>
      </c>
      <c r="M50" s="184">
        <f t="shared" si="10"/>
        <v>0</v>
      </c>
      <c r="N50" s="182">
        <v>0</v>
      </c>
      <c r="O50" s="182">
        <f t="shared" si="11"/>
        <v>0</v>
      </c>
      <c r="P50" s="182">
        <v>0</v>
      </c>
      <c r="Q50" s="182">
        <f t="shared" si="12"/>
        <v>0</v>
      </c>
      <c r="R50" s="184"/>
      <c r="S50" s="184" t="s">
        <v>364</v>
      </c>
      <c r="T50" s="185" t="s">
        <v>332</v>
      </c>
      <c r="U50" s="159">
        <v>0</v>
      </c>
      <c r="V50" s="159">
        <f t="shared" si="13"/>
        <v>0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1377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79">
        <v>42</v>
      </c>
      <c r="B51" s="180" t="s">
        <v>2227</v>
      </c>
      <c r="C51" s="189" t="s">
        <v>2228</v>
      </c>
      <c r="D51" s="181" t="s">
        <v>1376</v>
      </c>
      <c r="E51" s="182">
        <v>1</v>
      </c>
      <c r="F51" s="183"/>
      <c r="G51" s="184">
        <f t="shared" si="7"/>
        <v>0</v>
      </c>
      <c r="H51" s="183"/>
      <c r="I51" s="184">
        <f t="shared" si="8"/>
        <v>0</v>
      </c>
      <c r="J51" s="183"/>
      <c r="K51" s="184">
        <f t="shared" si="9"/>
        <v>0</v>
      </c>
      <c r="L51" s="184">
        <v>21</v>
      </c>
      <c r="M51" s="184">
        <f t="shared" si="10"/>
        <v>0</v>
      </c>
      <c r="N51" s="182">
        <v>0</v>
      </c>
      <c r="O51" s="182">
        <f t="shared" si="11"/>
        <v>0</v>
      </c>
      <c r="P51" s="182">
        <v>0</v>
      </c>
      <c r="Q51" s="182">
        <f t="shared" si="12"/>
        <v>0</v>
      </c>
      <c r="R51" s="184"/>
      <c r="S51" s="184" t="s">
        <v>364</v>
      </c>
      <c r="T51" s="185" t="s">
        <v>332</v>
      </c>
      <c r="U51" s="159">
        <v>0</v>
      </c>
      <c r="V51" s="159">
        <f t="shared" si="13"/>
        <v>0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1377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x14ac:dyDescent="0.2">
      <c r="A52" s="164" t="s">
        <v>326</v>
      </c>
      <c r="B52" s="165" t="s">
        <v>170</v>
      </c>
      <c r="C52" s="186" t="s">
        <v>175</v>
      </c>
      <c r="D52" s="166"/>
      <c r="E52" s="167"/>
      <c r="F52" s="168"/>
      <c r="G52" s="168">
        <f>SUMIF(AG53:AG75,"&lt;&gt;NOR",G53:G75)</f>
        <v>0</v>
      </c>
      <c r="H52" s="168"/>
      <c r="I52" s="168">
        <f>SUM(I53:I75)</f>
        <v>0</v>
      </c>
      <c r="J52" s="168"/>
      <c r="K52" s="168">
        <f>SUM(K53:K75)</f>
        <v>0</v>
      </c>
      <c r="L52" s="168"/>
      <c r="M52" s="168">
        <f>SUM(M53:M75)</f>
        <v>0</v>
      </c>
      <c r="N52" s="167"/>
      <c r="O52" s="167">
        <f>SUM(O53:O75)</f>
        <v>0</v>
      </c>
      <c r="P52" s="167"/>
      <c r="Q52" s="167">
        <f>SUM(Q53:Q75)</f>
        <v>0</v>
      </c>
      <c r="R52" s="168"/>
      <c r="S52" s="168"/>
      <c r="T52" s="169"/>
      <c r="U52" s="163"/>
      <c r="V52" s="163">
        <f>SUM(V53:V75)</f>
        <v>13.47</v>
      </c>
      <c r="W52" s="163"/>
      <c r="X52" s="163"/>
      <c r="Y52" s="163"/>
      <c r="AG52" t="s">
        <v>327</v>
      </c>
    </row>
    <row r="53" spans="1:60" outlineLevel="1" x14ac:dyDescent="0.2">
      <c r="A53" s="179">
        <v>43</v>
      </c>
      <c r="B53" s="180" t="s">
        <v>2229</v>
      </c>
      <c r="C53" s="189" t="s">
        <v>3155</v>
      </c>
      <c r="D53" s="181" t="s">
        <v>434</v>
      </c>
      <c r="E53" s="182">
        <v>11</v>
      </c>
      <c r="F53" s="183"/>
      <c r="G53" s="184">
        <f>ROUND(E53*F53,2)</f>
        <v>0</v>
      </c>
      <c r="H53" s="183"/>
      <c r="I53" s="184">
        <f>ROUND(E53*H53,2)</f>
        <v>0</v>
      </c>
      <c r="J53" s="183"/>
      <c r="K53" s="184">
        <f>ROUND(E53*J53,2)</f>
        <v>0</v>
      </c>
      <c r="L53" s="184">
        <v>21</v>
      </c>
      <c r="M53" s="184">
        <f>G53*(1+L53/100)</f>
        <v>0</v>
      </c>
      <c r="N53" s="182">
        <v>1.1E-4</v>
      </c>
      <c r="O53" s="182">
        <f>ROUND(E53*N53,2)</f>
        <v>0</v>
      </c>
      <c r="P53" s="182">
        <v>0</v>
      </c>
      <c r="Q53" s="182">
        <f>ROUND(E53*P53,2)</f>
        <v>0</v>
      </c>
      <c r="R53" s="184" t="s">
        <v>280</v>
      </c>
      <c r="S53" s="184" t="s">
        <v>331</v>
      </c>
      <c r="T53" s="185" t="s">
        <v>331</v>
      </c>
      <c r="U53" s="159">
        <v>0.13</v>
      </c>
      <c r="V53" s="159">
        <f>ROUND(E53*U53,2)</f>
        <v>1.43</v>
      </c>
      <c r="W53" s="159"/>
      <c r="X53" s="159" t="s">
        <v>422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1377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9">
        <v>44</v>
      </c>
      <c r="B54" s="180" t="s">
        <v>2230</v>
      </c>
      <c r="C54" s="189" t="s">
        <v>3156</v>
      </c>
      <c r="D54" s="181" t="s">
        <v>434</v>
      </c>
      <c r="E54" s="182">
        <v>2</v>
      </c>
      <c r="F54" s="183"/>
      <c r="G54" s="184">
        <f>ROUND(E54*F54,2)</f>
        <v>0</v>
      </c>
      <c r="H54" s="183"/>
      <c r="I54" s="184">
        <f>ROUND(E54*H54,2)</f>
        <v>0</v>
      </c>
      <c r="J54" s="183"/>
      <c r="K54" s="184">
        <f>ROUND(E54*J54,2)</f>
        <v>0</v>
      </c>
      <c r="L54" s="184">
        <v>21</v>
      </c>
      <c r="M54" s="184">
        <f>G54*(1+L54/100)</f>
        <v>0</v>
      </c>
      <c r="N54" s="182">
        <v>0</v>
      </c>
      <c r="O54" s="182">
        <f>ROUND(E54*N54,2)</f>
        <v>0</v>
      </c>
      <c r="P54" s="182">
        <v>0</v>
      </c>
      <c r="Q54" s="182">
        <f>ROUND(E54*P54,2)</f>
        <v>0</v>
      </c>
      <c r="R54" s="184" t="s">
        <v>280</v>
      </c>
      <c r="S54" s="184" t="s">
        <v>331</v>
      </c>
      <c r="T54" s="185" t="s">
        <v>331</v>
      </c>
      <c r="U54" s="159">
        <v>0.30567</v>
      </c>
      <c r="V54" s="159">
        <f>ROUND(E54*U54,2)</f>
        <v>0.61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1377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9">
        <v>45</v>
      </c>
      <c r="B55" s="180" t="s">
        <v>2231</v>
      </c>
      <c r="C55" s="189" t="s">
        <v>3157</v>
      </c>
      <c r="D55" s="181" t="s">
        <v>434</v>
      </c>
      <c r="E55" s="182">
        <v>2</v>
      </c>
      <c r="F55" s="183"/>
      <c r="G55" s="184">
        <f>ROUND(E55*F55,2)</f>
        <v>0</v>
      </c>
      <c r="H55" s="183"/>
      <c r="I55" s="184">
        <f>ROUND(E55*H55,2)</f>
        <v>0</v>
      </c>
      <c r="J55" s="183"/>
      <c r="K55" s="184">
        <f>ROUND(E55*J55,2)</f>
        <v>0</v>
      </c>
      <c r="L55" s="184">
        <v>21</v>
      </c>
      <c r="M55" s="184">
        <f>G55*(1+L55/100)</f>
        <v>0</v>
      </c>
      <c r="N55" s="182">
        <v>4.0000000000000003E-5</v>
      </c>
      <c r="O55" s="182">
        <f>ROUND(E55*N55,2)</f>
        <v>0</v>
      </c>
      <c r="P55" s="182">
        <v>0</v>
      </c>
      <c r="Q55" s="182">
        <f>ROUND(E55*P55,2)</f>
        <v>0</v>
      </c>
      <c r="R55" s="184" t="s">
        <v>563</v>
      </c>
      <c r="S55" s="184" t="s">
        <v>331</v>
      </c>
      <c r="T55" s="185" t="s">
        <v>331</v>
      </c>
      <c r="U55" s="159">
        <v>0</v>
      </c>
      <c r="V55" s="159">
        <f>ROUND(E55*U55,2)</f>
        <v>0</v>
      </c>
      <c r="W55" s="159"/>
      <c r="X55" s="159" t="s">
        <v>564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565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1">
        <v>46</v>
      </c>
      <c r="B56" s="172" t="s">
        <v>2232</v>
      </c>
      <c r="C56" s="189" t="s">
        <v>3158</v>
      </c>
      <c r="D56" s="173" t="s">
        <v>434</v>
      </c>
      <c r="E56" s="174">
        <v>12</v>
      </c>
      <c r="F56" s="175"/>
      <c r="G56" s="176">
        <f>ROUND(E56*F56,2)</f>
        <v>0</v>
      </c>
      <c r="H56" s="175"/>
      <c r="I56" s="176">
        <f>ROUND(E56*H56,2)</f>
        <v>0</v>
      </c>
      <c r="J56" s="175"/>
      <c r="K56" s="176">
        <f>ROUND(E56*J56,2)</f>
        <v>0</v>
      </c>
      <c r="L56" s="176">
        <v>21</v>
      </c>
      <c r="M56" s="176">
        <f>G56*(1+L56/100)</f>
        <v>0</v>
      </c>
      <c r="N56" s="174">
        <v>0</v>
      </c>
      <c r="O56" s="174">
        <f>ROUND(E56*N56,2)</f>
        <v>0</v>
      </c>
      <c r="P56" s="174">
        <v>0</v>
      </c>
      <c r="Q56" s="174">
        <f>ROUND(E56*P56,2)</f>
        <v>0</v>
      </c>
      <c r="R56" s="176" t="s">
        <v>280</v>
      </c>
      <c r="S56" s="176" t="s">
        <v>331</v>
      </c>
      <c r="T56" s="177" t="s">
        <v>331</v>
      </c>
      <c r="U56" s="159">
        <v>0.38</v>
      </c>
      <c r="V56" s="159">
        <f>ROUND(E56*U56,2)</f>
        <v>4.5599999999999996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1377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2" x14ac:dyDescent="0.2">
      <c r="A57" s="155"/>
      <c r="B57" s="156"/>
      <c r="C57" s="274"/>
      <c r="D57" s="275"/>
      <c r="E57" s="275"/>
      <c r="F57" s="275"/>
      <c r="G57" s="275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430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9">
        <v>47</v>
      </c>
      <c r="B58" s="180" t="s">
        <v>2233</v>
      </c>
      <c r="C58" s="189" t="s">
        <v>3159</v>
      </c>
      <c r="D58" s="181" t="s">
        <v>434</v>
      </c>
      <c r="E58" s="182">
        <v>12</v>
      </c>
      <c r="F58" s="183"/>
      <c r="G58" s="184">
        <f t="shared" ref="G58:G75" si="14">ROUND(E58*F58,2)</f>
        <v>0</v>
      </c>
      <c r="H58" s="183"/>
      <c r="I58" s="184">
        <f t="shared" ref="I58:I75" si="15">ROUND(E58*H58,2)</f>
        <v>0</v>
      </c>
      <c r="J58" s="183"/>
      <c r="K58" s="184">
        <f t="shared" ref="K58:K75" si="16">ROUND(E58*J58,2)</f>
        <v>0</v>
      </c>
      <c r="L58" s="184">
        <v>21</v>
      </c>
      <c r="M58" s="184">
        <f t="shared" ref="M58:M75" si="17">G58*(1+L58/100)</f>
        <v>0</v>
      </c>
      <c r="N58" s="182">
        <v>4.0000000000000003E-5</v>
      </c>
      <c r="O58" s="182">
        <f t="shared" ref="O58:O75" si="18">ROUND(E58*N58,2)</f>
        <v>0</v>
      </c>
      <c r="P58" s="182">
        <v>0</v>
      </c>
      <c r="Q58" s="182">
        <f t="shared" ref="Q58:Q75" si="19">ROUND(E58*P58,2)</f>
        <v>0</v>
      </c>
      <c r="R58" s="184" t="s">
        <v>563</v>
      </c>
      <c r="S58" s="184" t="s">
        <v>331</v>
      </c>
      <c r="T58" s="185" t="s">
        <v>331</v>
      </c>
      <c r="U58" s="159">
        <v>0</v>
      </c>
      <c r="V58" s="159">
        <f t="shared" ref="V58:V75" si="20">ROUND(E58*U58,2)</f>
        <v>0</v>
      </c>
      <c r="W58" s="159"/>
      <c r="X58" s="159" t="s">
        <v>564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565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9">
        <v>48</v>
      </c>
      <c r="B59" s="180" t="s">
        <v>2234</v>
      </c>
      <c r="C59" s="189" t="s">
        <v>3160</v>
      </c>
      <c r="D59" s="181" t="s">
        <v>434</v>
      </c>
      <c r="E59" s="182">
        <v>2</v>
      </c>
      <c r="F59" s="183"/>
      <c r="G59" s="184">
        <f t="shared" si="14"/>
        <v>0</v>
      </c>
      <c r="H59" s="183"/>
      <c r="I59" s="184">
        <f t="shared" si="15"/>
        <v>0</v>
      </c>
      <c r="J59" s="183"/>
      <c r="K59" s="184">
        <f t="shared" si="16"/>
        <v>0</v>
      </c>
      <c r="L59" s="184">
        <v>21</v>
      </c>
      <c r="M59" s="184">
        <f t="shared" si="17"/>
        <v>0</v>
      </c>
      <c r="N59" s="182">
        <v>4.0000000000000003E-5</v>
      </c>
      <c r="O59" s="182">
        <f t="shared" si="18"/>
        <v>0</v>
      </c>
      <c r="P59" s="182">
        <v>0</v>
      </c>
      <c r="Q59" s="182">
        <f t="shared" si="19"/>
        <v>0</v>
      </c>
      <c r="R59" s="184" t="s">
        <v>280</v>
      </c>
      <c r="S59" s="184" t="s">
        <v>331</v>
      </c>
      <c r="T59" s="185" t="s">
        <v>331</v>
      </c>
      <c r="U59" s="159">
        <v>0.32667000000000002</v>
      </c>
      <c r="V59" s="159">
        <f t="shared" si="20"/>
        <v>0.65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1377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79">
        <v>49</v>
      </c>
      <c r="B60" s="180" t="s">
        <v>2235</v>
      </c>
      <c r="C60" s="189" t="s">
        <v>3161</v>
      </c>
      <c r="D60" s="181" t="s">
        <v>434</v>
      </c>
      <c r="E60" s="182">
        <v>2</v>
      </c>
      <c r="F60" s="183"/>
      <c r="G60" s="184">
        <f t="shared" si="14"/>
        <v>0</v>
      </c>
      <c r="H60" s="183"/>
      <c r="I60" s="184">
        <f t="shared" si="15"/>
        <v>0</v>
      </c>
      <c r="J60" s="183"/>
      <c r="K60" s="184">
        <f t="shared" si="16"/>
        <v>0</v>
      </c>
      <c r="L60" s="184">
        <v>21</v>
      </c>
      <c r="M60" s="184">
        <f t="shared" si="17"/>
        <v>0</v>
      </c>
      <c r="N60" s="182">
        <v>0</v>
      </c>
      <c r="O60" s="182">
        <f t="shared" si="18"/>
        <v>0</v>
      </c>
      <c r="P60" s="182">
        <v>0</v>
      </c>
      <c r="Q60" s="182">
        <f t="shared" si="19"/>
        <v>0</v>
      </c>
      <c r="R60" s="184" t="s">
        <v>2201</v>
      </c>
      <c r="S60" s="184" t="s">
        <v>331</v>
      </c>
      <c r="T60" s="185" t="s">
        <v>331</v>
      </c>
      <c r="U60" s="159">
        <v>0.13500000000000001</v>
      </c>
      <c r="V60" s="159">
        <f t="shared" si="20"/>
        <v>0.27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1377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9">
        <v>50</v>
      </c>
      <c r="B61" s="180" t="s">
        <v>2236</v>
      </c>
      <c r="C61" s="189" t="s">
        <v>3162</v>
      </c>
      <c r="D61" s="181" t="s">
        <v>434</v>
      </c>
      <c r="E61" s="182">
        <v>2</v>
      </c>
      <c r="F61" s="183"/>
      <c r="G61" s="184">
        <f t="shared" si="14"/>
        <v>0</v>
      </c>
      <c r="H61" s="183"/>
      <c r="I61" s="184">
        <f t="shared" si="15"/>
        <v>0</v>
      </c>
      <c r="J61" s="183"/>
      <c r="K61" s="184">
        <f t="shared" si="16"/>
        <v>0</v>
      </c>
      <c r="L61" s="184">
        <v>21</v>
      </c>
      <c r="M61" s="184">
        <f t="shared" si="17"/>
        <v>0</v>
      </c>
      <c r="N61" s="182">
        <v>1.0000000000000001E-5</v>
      </c>
      <c r="O61" s="182">
        <f t="shared" si="18"/>
        <v>0</v>
      </c>
      <c r="P61" s="182">
        <v>0</v>
      </c>
      <c r="Q61" s="182">
        <f t="shared" si="19"/>
        <v>0</v>
      </c>
      <c r="R61" s="184" t="s">
        <v>563</v>
      </c>
      <c r="S61" s="184" t="s">
        <v>331</v>
      </c>
      <c r="T61" s="185" t="s">
        <v>331</v>
      </c>
      <c r="U61" s="159">
        <v>0</v>
      </c>
      <c r="V61" s="159">
        <f t="shared" si="20"/>
        <v>0</v>
      </c>
      <c r="W61" s="159"/>
      <c r="X61" s="159" t="s">
        <v>564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565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79">
        <v>51</v>
      </c>
      <c r="B62" s="180" t="s">
        <v>2229</v>
      </c>
      <c r="C62" s="189" t="s">
        <v>3163</v>
      </c>
      <c r="D62" s="181" t="s">
        <v>434</v>
      </c>
      <c r="E62" s="182">
        <v>3</v>
      </c>
      <c r="F62" s="183"/>
      <c r="G62" s="184">
        <f t="shared" si="14"/>
        <v>0</v>
      </c>
      <c r="H62" s="183"/>
      <c r="I62" s="184">
        <f t="shared" si="15"/>
        <v>0</v>
      </c>
      <c r="J62" s="183"/>
      <c r="K62" s="184">
        <f t="shared" si="16"/>
        <v>0</v>
      </c>
      <c r="L62" s="184">
        <v>21</v>
      </c>
      <c r="M62" s="184">
        <f t="shared" si="17"/>
        <v>0</v>
      </c>
      <c r="N62" s="182">
        <v>1.1E-4</v>
      </c>
      <c r="O62" s="182">
        <f t="shared" si="18"/>
        <v>0</v>
      </c>
      <c r="P62" s="182">
        <v>0</v>
      </c>
      <c r="Q62" s="182">
        <f t="shared" si="19"/>
        <v>0</v>
      </c>
      <c r="R62" s="184" t="s">
        <v>280</v>
      </c>
      <c r="S62" s="184" t="s">
        <v>331</v>
      </c>
      <c r="T62" s="185" t="s">
        <v>331</v>
      </c>
      <c r="U62" s="159">
        <v>0.13</v>
      </c>
      <c r="V62" s="159">
        <f t="shared" si="20"/>
        <v>0.39</v>
      </c>
      <c r="W62" s="159"/>
      <c r="X62" s="159" t="s">
        <v>422</v>
      </c>
      <c r="Y62" s="159" t="s">
        <v>334</v>
      </c>
      <c r="Z62" s="148"/>
      <c r="AA62" s="148"/>
      <c r="AB62" s="148"/>
      <c r="AC62" s="148"/>
      <c r="AD62" s="148"/>
      <c r="AE62" s="148"/>
      <c r="AF62" s="148"/>
      <c r="AG62" s="148" t="s">
        <v>423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79">
        <v>52</v>
      </c>
      <c r="B63" s="180" t="s">
        <v>2237</v>
      </c>
      <c r="C63" s="189" t="s">
        <v>3164</v>
      </c>
      <c r="D63" s="181" t="s">
        <v>434</v>
      </c>
      <c r="E63" s="182">
        <v>27</v>
      </c>
      <c r="F63" s="183"/>
      <c r="G63" s="184">
        <f t="shared" si="14"/>
        <v>0</v>
      </c>
      <c r="H63" s="183"/>
      <c r="I63" s="184">
        <f t="shared" si="15"/>
        <v>0</v>
      </c>
      <c r="J63" s="183"/>
      <c r="K63" s="184">
        <f t="shared" si="16"/>
        <v>0</v>
      </c>
      <c r="L63" s="184">
        <v>21</v>
      </c>
      <c r="M63" s="184">
        <f t="shared" si="17"/>
        <v>0</v>
      </c>
      <c r="N63" s="182">
        <v>1.4999999999999999E-4</v>
      </c>
      <c r="O63" s="182">
        <f t="shared" si="18"/>
        <v>0</v>
      </c>
      <c r="P63" s="182">
        <v>0</v>
      </c>
      <c r="Q63" s="182">
        <f t="shared" si="19"/>
        <v>0</v>
      </c>
      <c r="R63" s="184" t="s">
        <v>563</v>
      </c>
      <c r="S63" s="184" t="s">
        <v>331</v>
      </c>
      <c r="T63" s="185" t="s">
        <v>331</v>
      </c>
      <c r="U63" s="159">
        <v>0</v>
      </c>
      <c r="V63" s="159">
        <f t="shared" si="20"/>
        <v>0</v>
      </c>
      <c r="W63" s="159"/>
      <c r="X63" s="159" t="s">
        <v>564</v>
      </c>
      <c r="Y63" s="159" t="s">
        <v>334</v>
      </c>
      <c r="Z63" s="148"/>
      <c r="AA63" s="148"/>
      <c r="AB63" s="148"/>
      <c r="AC63" s="148"/>
      <c r="AD63" s="148"/>
      <c r="AE63" s="148"/>
      <c r="AF63" s="148"/>
      <c r="AG63" s="148" t="s">
        <v>565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79">
        <v>53</v>
      </c>
      <c r="B64" s="180" t="s">
        <v>2238</v>
      </c>
      <c r="C64" s="189" t="s">
        <v>3165</v>
      </c>
      <c r="D64" s="181" t="s">
        <v>434</v>
      </c>
      <c r="E64" s="182">
        <v>27</v>
      </c>
      <c r="F64" s="183"/>
      <c r="G64" s="184">
        <f t="shared" si="14"/>
        <v>0</v>
      </c>
      <c r="H64" s="183"/>
      <c r="I64" s="184">
        <f t="shared" si="15"/>
        <v>0</v>
      </c>
      <c r="J64" s="183"/>
      <c r="K64" s="184">
        <f t="shared" si="16"/>
        <v>0</v>
      </c>
      <c r="L64" s="184">
        <v>21</v>
      </c>
      <c r="M64" s="184">
        <f t="shared" si="17"/>
        <v>0</v>
      </c>
      <c r="N64" s="182">
        <v>0</v>
      </c>
      <c r="O64" s="182">
        <f t="shared" si="18"/>
        <v>0</v>
      </c>
      <c r="P64" s="182">
        <v>0</v>
      </c>
      <c r="Q64" s="182">
        <f t="shared" si="19"/>
        <v>0</v>
      </c>
      <c r="R64" s="184"/>
      <c r="S64" s="184" t="s">
        <v>331</v>
      </c>
      <c r="T64" s="185" t="s">
        <v>331</v>
      </c>
      <c r="U64" s="159">
        <v>0.14033000000000001</v>
      </c>
      <c r="V64" s="159">
        <f t="shared" si="20"/>
        <v>3.79</v>
      </c>
      <c r="W64" s="159"/>
      <c r="X64" s="159" t="s">
        <v>422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1377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79">
        <v>54</v>
      </c>
      <c r="B65" s="180" t="s">
        <v>2239</v>
      </c>
      <c r="C65" s="189" t="s">
        <v>3166</v>
      </c>
      <c r="D65" s="181" t="s">
        <v>434</v>
      </c>
      <c r="E65" s="182">
        <v>1</v>
      </c>
      <c r="F65" s="183"/>
      <c r="G65" s="184">
        <f t="shared" si="14"/>
        <v>0</v>
      </c>
      <c r="H65" s="183"/>
      <c r="I65" s="184">
        <f t="shared" si="15"/>
        <v>0</v>
      </c>
      <c r="J65" s="183"/>
      <c r="K65" s="184">
        <f t="shared" si="16"/>
        <v>0</v>
      </c>
      <c r="L65" s="184">
        <v>21</v>
      </c>
      <c r="M65" s="184">
        <f t="shared" si="17"/>
        <v>0</v>
      </c>
      <c r="N65" s="182">
        <v>4.0000000000000003E-5</v>
      </c>
      <c r="O65" s="182">
        <f t="shared" si="18"/>
        <v>0</v>
      </c>
      <c r="P65" s="182">
        <v>0</v>
      </c>
      <c r="Q65" s="182">
        <f t="shared" si="19"/>
        <v>0</v>
      </c>
      <c r="R65" s="184" t="s">
        <v>563</v>
      </c>
      <c r="S65" s="184" t="s">
        <v>331</v>
      </c>
      <c r="T65" s="185" t="s">
        <v>331</v>
      </c>
      <c r="U65" s="159">
        <v>0</v>
      </c>
      <c r="V65" s="159">
        <f t="shared" si="20"/>
        <v>0</v>
      </c>
      <c r="W65" s="159"/>
      <c r="X65" s="159" t="s">
        <v>564</v>
      </c>
      <c r="Y65" s="159" t="s">
        <v>334</v>
      </c>
      <c r="Z65" s="148"/>
      <c r="AA65" s="148"/>
      <c r="AB65" s="148"/>
      <c r="AC65" s="148"/>
      <c r="AD65" s="148"/>
      <c r="AE65" s="148"/>
      <c r="AF65" s="148"/>
      <c r="AG65" s="148" t="s">
        <v>565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79">
        <v>55</v>
      </c>
      <c r="B66" s="180" t="s">
        <v>2240</v>
      </c>
      <c r="C66" s="189" t="s">
        <v>2241</v>
      </c>
      <c r="D66" s="181" t="s">
        <v>1376</v>
      </c>
      <c r="E66" s="182">
        <v>1</v>
      </c>
      <c r="F66" s="183"/>
      <c r="G66" s="184">
        <f t="shared" si="14"/>
        <v>0</v>
      </c>
      <c r="H66" s="183"/>
      <c r="I66" s="184">
        <f t="shared" si="15"/>
        <v>0</v>
      </c>
      <c r="J66" s="183"/>
      <c r="K66" s="184">
        <f t="shared" si="16"/>
        <v>0</v>
      </c>
      <c r="L66" s="184">
        <v>21</v>
      </c>
      <c r="M66" s="184">
        <f t="shared" si="17"/>
        <v>0</v>
      </c>
      <c r="N66" s="182">
        <v>0</v>
      </c>
      <c r="O66" s="182">
        <f t="shared" si="18"/>
        <v>0</v>
      </c>
      <c r="P66" s="182">
        <v>0</v>
      </c>
      <c r="Q66" s="182">
        <f t="shared" si="19"/>
        <v>0</v>
      </c>
      <c r="R66" s="184"/>
      <c r="S66" s="184" t="s">
        <v>331</v>
      </c>
      <c r="T66" s="185" t="s">
        <v>332</v>
      </c>
      <c r="U66" s="159">
        <v>0</v>
      </c>
      <c r="V66" s="159">
        <f t="shared" si="20"/>
        <v>0</v>
      </c>
      <c r="W66" s="159"/>
      <c r="X66" s="159" t="s">
        <v>422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1377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79">
        <v>56</v>
      </c>
      <c r="B67" s="180" t="s">
        <v>2242</v>
      </c>
      <c r="C67" s="189" t="s">
        <v>3167</v>
      </c>
      <c r="D67" s="181" t="s">
        <v>434</v>
      </c>
      <c r="E67" s="182">
        <v>1</v>
      </c>
      <c r="F67" s="183"/>
      <c r="G67" s="184">
        <f t="shared" si="14"/>
        <v>0</v>
      </c>
      <c r="H67" s="183"/>
      <c r="I67" s="184">
        <f t="shared" si="15"/>
        <v>0</v>
      </c>
      <c r="J67" s="183"/>
      <c r="K67" s="184">
        <f t="shared" si="16"/>
        <v>0</v>
      </c>
      <c r="L67" s="184">
        <v>21</v>
      </c>
      <c r="M67" s="184">
        <f t="shared" si="17"/>
        <v>0</v>
      </c>
      <c r="N67" s="182">
        <v>5.8E-4</v>
      </c>
      <c r="O67" s="182">
        <f t="shared" si="18"/>
        <v>0</v>
      </c>
      <c r="P67" s="182">
        <v>0</v>
      </c>
      <c r="Q67" s="182">
        <f t="shared" si="19"/>
        <v>0</v>
      </c>
      <c r="R67" s="184" t="s">
        <v>563</v>
      </c>
      <c r="S67" s="184" t="s">
        <v>331</v>
      </c>
      <c r="T67" s="185" t="s">
        <v>331</v>
      </c>
      <c r="U67" s="159">
        <v>0</v>
      </c>
      <c r="V67" s="159">
        <f t="shared" si="20"/>
        <v>0</v>
      </c>
      <c r="W67" s="159"/>
      <c r="X67" s="159" t="s">
        <v>564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565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79">
        <v>57</v>
      </c>
      <c r="B68" s="180" t="s">
        <v>107</v>
      </c>
      <c r="C68" s="189" t="s">
        <v>2243</v>
      </c>
      <c r="D68" s="181" t="s">
        <v>1376</v>
      </c>
      <c r="E68" s="182">
        <v>4</v>
      </c>
      <c r="F68" s="183"/>
      <c r="G68" s="184">
        <f t="shared" si="14"/>
        <v>0</v>
      </c>
      <c r="H68" s="183"/>
      <c r="I68" s="184">
        <f t="shared" si="15"/>
        <v>0</v>
      </c>
      <c r="J68" s="183"/>
      <c r="K68" s="184">
        <f t="shared" si="16"/>
        <v>0</v>
      </c>
      <c r="L68" s="184">
        <v>21</v>
      </c>
      <c r="M68" s="184">
        <f t="shared" si="17"/>
        <v>0</v>
      </c>
      <c r="N68" s="182">
        <v>0</v>
      </c>
      <c r="O68" s="182">
        <f t="shared" si="18"/>
        <v>0</v>
      </c>
      <c r="P68" s="182">
        <v>0</v>
      </c>
      <c r="Q68" s="182">
        <f t="shared" si="19"/>
        <v>0</v>
      </c>
      <c r="R68" s="184"/>
      <c r="S68" s="184" t="s">
        <v>364</v>
      </c>
      <c r="T68" s="185" t="s">
        <v>332</v>
      </c>
      <c r="U68" s="159">
        <v>0</v>
      </c>
      <c r="V68" s="159">
        <f t="shared" si="20"/>
        <v>0</v>
      </c>
      <c r="W68" s="159"/>
      <c r="X68" s="159" t="s">
        <v>422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1377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79">
        <v>58</v>
      </c>
      <c r="B69" s="180" t="s">
        <v>2244</v>
      </c>
      <c r="C69" s="189" t="s">
        <v>3168</v>
      </c>
      <c r="D69" s="181" t="s">
        <v>434</v>
      </c>
      <c r="E69" s="182">
        <v>3</v>
      </c>
      <c r="F69" s="183"/>
      <c r="G69" s="184">
        <f t="shared" si="14"/>
        <v>0</v>
      </c>
      <c r="H69" s="183"/>
      <c r="I69" s="184">
        <f t="shared" si="15"/>
        <v>0</v>
      </c>
      <c r="J69" s="183"/>
      <c r="K69" s="184">
        <f t="shared" si="16"/>
        <v>0</v>
      </c>
      <c r="L69" s="184">
        <v>21</v>
      </c>
      <c r="M69" s="184">
        <f t="shared" si="17"/>
        <v>0</v>
      </c>
      <c r="N69" s="182">
        <v>4.0000000000000002E-4</v>
      </c>
      <c r="O69" s="182">
        <f t="shared" si="18"/>
        <v>0</v>
      </c>
      <c r="P69" s="182">
        <v>0</v>
      </c>
      <c r="Q69" s="182">
        <f t="shared" si="19"/>
        <v>0</v>
      </c>
      <c r="R69" s="184" t="s">
        <v>563</v>
      </c>
      <c r="S69" s="184" t="s">
        <v>331</v>
      </c>
      <c r="T69" s="185" t="s">
        <v>331</v>
      </c>
      <c r="U69" s="159">
        <v>0</v>
      </c>
      <c r="V69" s="159">
        <f t="shared" si="20"/>
        <v>0</v>
      </c>
      <c r="W69" s="159"/>
      <c r="X69" s="159" t="s">
        <v>564</v>
      </c>
      <c r="Y69" s="159" t="s">
        <v>334</v>
      </c>
      <c r="Z69" s="148"/>
      <c r="AA69" s="148"/>
      <c r="AB69" s="148"/>
      <c r="AC69" s="148"/>
      <c r="AD69" s="148"/>
      <c r="AE69" s="148"/>
      <c r="AF69" s="148"/>
      <c r="AG69" s="148" t="s">
        <v>565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79">
        <v>59</v>
      </c>
      <c r="B70" s="180" t="s">
        <v>2229</v>
      </c>
      <c r="C70" s="189" t="s">
        <v>3169</v>
      </c>
      <c r="D70" s="181" t="s">
        <v>434</v>
      </c>
      <c r="E70" s="182">
        <v>9</v>
      </c>
      <c r="F70" s="183"/>
      <c r="G70" s="184">
        <f t="shared" si="14"/>
        <v>0</v>
      </c>
      <c r="H70" s="183"/>
      <c r="I70" s="184">
        <f t="shared" si="15"/>
        <v>0</v>
      </c>
      <c r="J70" s="183"/>
      <c r="K70" s="184">
        <f t="shared" si="16"/>
        <v>0</v>
      </c>
      <c r="L70" s="184">
        <v>21</v>
      </c>
      <c r="M70" s="184">
        <f t="shared" si="17"/>
        <v>0</v>
      </c>
      <c r="N70" s="182">
        <v>1.1E-4</v>
      </c>
      <c r="O70" s="182">
        <f t="shared" si="18"/>
        <v>0</v>
      </c>
      <c r="P70" s="182">
        <v>0</v>
      </c>
      <c r="Q70" s="182">
        <f t="shared" si="19"/>
        <v>0</v>
      </c>
      <c r="R70" s="184" t="s">
        <v>280</v>
      </c>
      <c r="S70" s="184" t="s">
        <v>331</v>
      </c>
      <c r="T70" s="185" t="s">
        <v>331</v>
      </c>
      <c r="U70" s="159">
        <v>0.13</v>
      </c>
      <c r="V70" s="159">
        <f t="shared" si="20"/>
        <v>1.17</v>
      </c>
      <c r="W70" s="159"/>
      <c r="X70" s="159" t="s">
        <v>422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423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79">
        <v>60</v>
      </c>
      <c r="B71" s="180" t="s">
        <v>2245</v>
      </c>
      <c r="C71" s="189" t="s">
        <v>2246</v>
      </c>
      <c r="D71" s="181" t="s">
        <v>1376</v>
      </c>
      <c r="E71" s="182">
        <v>1</v>
      </c>
      <c r="F71" s="183"/>
      <c r="G71" s="184">
        <f t="shared" si="14"/>
        <v>0</v>
      </c>
      <c r="H71" s="183"/>
      <c r="I71" s="184">
        <f t="shared" si="15"/>
        <v>0</v>
      </c>
      <c r="J71" s="183"/>
      <c r="K71" s="184">
        <f t="shared" si="16"/>
        <v>0</v>
      </c>
      <c r="L71" s="184">
        <v>21</v>
      </c>
      <c r="M71" s="184">
        <f t="shared" si="17"/>
        <v>0</v>
      </c>
      <c r="N71" s="182">
        <v>0</v>
      </c>
      <c r="O71" s="182">
        <f t="shared" si="18"/>
        <v>0</v>
      </c>
      <c r="P71" s="182">
        <v>0</v>
      </c>
      <c r="Q71" s="182">
        <f t="shared" si="19"/>
        <v>0</v>
      </c>
      <c r="R71" s="184"/>
      <c r="S71" s="184" t="s">
        <v>364</v>
      </c>
      <c r="T71" s="185" t="s">
        <v>332</v>
      </c>
      <c r="U71" s="159">
        <v>0</v>
      </c>
      <c r="V71" s="159">
        <f t="shared" si="20"/>
        <v>0</v>
      </c>
      <c r="W71" s="159"/>
      <c r="X71" s="159" t="s">
        <v>564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565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79">
        <v>61</v>
      </c>
      <c r="B72" s="180" t="s">
        <v>2247</v>
      </c>
      <c r="C72" s="189" t="s">
        <v>3170</v>
      </c>
      <c r="D72" s="181" t="s">
        <v>434</v>
      </c>
      <c r="E72" s="182">
        <v>1</v>
      </c>
      <c r="F72" s="183"/>
      <c r="G72" s="184">
        <f t="shared" si="14"/>
        <v>0</v>
      </c>
      <c r="H72" s="183"/>
      <c r="I72" s="184">
        <f t="shared" si="15"/>
        <v>0</v>
      </c>
      <c r="J72" s="183"/>
      <c r="K72" s="184">
        <f t="shared" si="16"/>
        <v>0</v>
      </c>
      <c r="L72" s="184">
        <v>21</v>
      </c>
      <c r="M72" s="184">
        <f t="shared" si="17"/>
        <v>0</v>
      </c>
      <c r="N72" s="182">
        <v>0</v>
      </c>
      <c r="O72" s="182">
        <f t="shared" si="18"/>
        <v>0</v>
      </c>
      <c r="P72" s="182">
        <v>0</v>
      </c>
      <c r="Q72" s="182">
        <f t="shared" si="19"/>
        <v>0</v>
      </c>
      <c r="R72" s="184" t="s">
        <v>2201</v>
      </c>
      <c r="S72" s="184" t="s">
        <v>331</v>
      </c>
      <c r="T72" s="185" t="s">
        <v>331</v>
      </c>
      <c r="U72" s="159">
        <v>0.3</v>
      </c>
      <c r="V72" s="159">
        <f t="shared" si="20"/>
        <v>0.3</v>
      </c>
      <c r="W72" s="159"/>
      <c r="X72" s="159" t="s">
        <v>422</v>
      </c>
      <c r="Y72" s="159" t="s">
        <v>334</v>
      </c>
      <c r="Z72" s="148"/>
      <c r="AA72" s="148"/>
      <c r="AB72" s="148"/>
      <c r="AC72" s="148"/>
      <c r="AD72" s="148"/>
      <c r="AE72" s="148"/>
      <c r="AF72" s="148"/>
      <c r="AG72" s="148" t="s">
        <v>423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79">
        <v>62</v>
      </c>
      <c r="B73" s="180" t="s">
        <v>2248</v>
      </c>
      <c r="C73" s="189" t="s">
        <v>2249</v>
      </c>
      <c r="D73" s="181" t="s">
        <v>1376</v>
      </c>
      <c r="E73" s="182">
        <v>1</v>
      </c>
      <c r="F73" s="183"/>
      <c r="G73" s="184">
        <f t="shared" si="14"/>
        <v>0</v>
      </c>
      <c r="H73" s="183"/>
      <c r="I73" s="184">
        <f t="shared" si="15"/>
        <v>0</v>
      </c>
      <c r="J73" s="183"/>
      <c r="K73" s="184">
        <f t="shared" si="16"/>
        <v>0</v>
      </c>
      <c r="L73" s="184">
        <v>21</v>
      </c>
      <c r="M73" s="184">
        <f t="shared" si="17"/>
        <v>0</v>
      </c>
      <c r="N73" s="182">
        <v>0</v>
      </c>
      <c r="O73" s="182">
        <f t="shared" si="18"/>
        <v>0</v>
      </c>
      <c r="P73" s="182">
        <v>0</v>
      </c>
      <c r="Q73" s="182">
        <f t="shared" si="19"/>
        <v>0</v>
      </c>
      <c r="R73" s="184"/>
      <c r="S73" s="184" t="s">
        <v>364</v>
      </c>
      <c r="T73" s="185" t="s">
        <v>332</v>
      </c>
      <c r="U73" s="159">
        <v>0</v>
      </c>
      <c r="V73" s="159">
        <f t="shared" si="20"/>
        <v>0</v>
      </c>
      <c r="W73" s="159"/>
      <c r="X73" s="159" t="s">
        <v>564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565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79">
        <v>63</v>
      </c>
      <c r="B74" s="180" t="s">
        <v>2247</v>
      </c>
      <c r="C74" s="189" t="s">
        <v>3170</v>
      </c>
      <c r="D74" s="181" t="s">
        <v>434</v>
      </c>
      <c r="E74" s="182">
        <v>1</v>
      </c>
      <c r="F74" s="183"/>
      <c r="G74" s="184">
        <f t="shared" si="14"/>
        <v>0</v>
      </c>
      <c r="H74" s="183"/>
      <c r="I74" s="184">
        <f t="shared" si="15"/>
        <v>0</v>
      </c>
      <c r="J74" s="183"/>
      <c r="K74" s="184">
        <f t="shared" si="16"/>
        <v>0</v>
      </c>
      <c r="L74" s="184">
        <v>21</v>
      </c>
      <c r="M74" s="184">
        <f t="shared" si="17"/>
        <v>0</v>
      </c>
      <c r="N74" s="182">
        <v>0</v>
      </c>
      <c r="O74" s="182">
        <f t="shared" si="18"/>
        <v>0</v>
      </c>
      <c r="P74" s="182">
        <v>0</v>
      </c>
      <c r="Q74" s="182">
        <f t="shared" si="19"/>
        <v>0</v>
      </c>
      <c r="R74" s="184" t="s">
        <v>2201</v>
      </c>
      <c r="S74" s="184" t="s">
        <v>331</v>
      </c>
      <c r="T74" s="185" t="s">
        <v>331</v>
      </c>
      <c r="U74" s="159">
        <v>0.3</v>
      </c>
      <c r="V74" s="159">
        <f t="shared" si="20"/>
        <v>0.3</v>
      </c>
      <c r="W74" s="159"/>
      <c r="X74" s="159" t="s">
        <v>422</v>
      </c>
      <c r="Y74" s="159" t="s">
        <v>334</v>
      </c>
      <c r="Z74" s="148"/>
      <c r="AA74" s="148"/>
      <c r="AB74" s="148"/>
      <c r="AC74" s="148"/>
      <c r="AD74" s="148"/>
      <c r="AE74" s="148"/>
      <c r="AF74" s="148"/>
      <c r="AG74" s="148" t="s">
        <v>423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9">
        <v>64</v>
      </c>
      <c r="B75" s="180" t="s">
        <v>2250</v>
      </c>
      <c r="C75" s="189" t="s">
        <v>2251</v>
      </c>
      <c r="D75" s="181" t="s">
        <v>1376</v>
      </c>
      <c r="E75" s="182">
        <v>1</v>
      </c>
      <c r="F75" s="183"/>
      <c r="G75" s="184">
        <f t="shared" si="14"/>
        <v>0</v>
      </c>
      <c r="H75" s="183"/>
      <c r="I75" s="184">
        <f t="shared" si="15"/>
        <v>0</v>
      </c>
      <c r="J75" s="183"/>
      <c r="K75" s="184">
        <f t="shared" si="16"/>
        <v>0</v>
      </c>
      <c r="L75" s="184">
        <v>21</v>
      </c>
      <c r="M75" s="184">
        <f t="shared" si="17"/>
        <v>0</v>
      </c>
      <c r="N75" s="182">
        <v>0</v>
      </c>
      <c r="O75" s="182">
        <f t="shared" si="18"/>
        <v>0</v>
      </c>
      <c r="P75" s="182">
        <v>0</v>
      </c>
      <c r="Q75" s="182">
        <f t="shared" si="19"/>
        <v>0</v>
      </c>
      <c r="R75" s="184"/>
      <c r="S75" s="184" t="s">
        <v>364</v>
      </c>
      <c r="T75" s="185" t="s">
        <v>332</v>
      </c>
      <c r="U75" s="159">
        <v>0</v>
      </c>
      <c r="V75" s="159">
        <f t="shared" si="20"/>
        <v>0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1377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x14ac:dyDescent="0.2">
      <c r="A76" s="164" t="s">
        <v>326</v>
      </c>
      <c r="B76" s="165" t="s">
        <v>176</v>
      </c>
      <c r="C76" s="186" t="s">
        <v>180</v>
      </c>
      <c r="D76" s="166"/>
      <c r="E76" s="167"/>
      <c r="F76" s="168"/>
      <c r="G76" s="168">
        <f>SUMIF(AG77:AG100,"&lt;&gt;NOR",G77:G100)</f>
        <v>0</v>
      </c>
      <c r="H76" s="168"/>
      <c r="I76" s="168">
        <f>SUM(I77:I100)</f>
        <v>0</v>
      </c>
      <c r="J76" s="168"/>
      <c r="K76" s="168">
        <f>SUM(K77:K100)</f>
        <v>0</v>
      </c>
      <c r="L76" s="168"/>
      <c r="M76" s="168">
        <f>SUM(M77:M100)</f>
        <v>0</v>
      </c>
      <c r="N76" s="167"/>
      <c r="O76" s="167">
        <f>SUM(O77:O100)</f>
        <v>0</v>
      </c>
      <c r="P76" s="167"/>
      <c r="Q76" s="167">
        <f>SUM(Q77:Q100)</f>
        <v>0</v>
      </c>
      <c r="R76" s="168"/>
      <c r="S76" s="168"/>
      <c r="T76" s="169"/>
      <c r="U76" s="163"/>
      <c r="V76" s="163">
        <f>SUM(V77:V100)</f>
        <v>0</v>
      </c>
      <c r="W76" s="163"/>
      <c r="X76" s="163"/>
      <c r="Y76" s="163"/>
      <c r="AG76" t="s">
        <v>327</v>
      </c>
    </row>
    <row r="77" spans="1:60" ht="22.5" outlineLevel="1" x14ac:dyDescent="0.2">
      <c r="A77" s="179">
        <v>65</v>
      </c>
      <c r="B77" s="180" t="s">
        <v>58</v>
      </c>
      <c r="C77" s="189" t="s">
        <v>2252</v>
      </c>
      <c r="D77" s="181" t="s">
        <v>1376</v>
      </c>
      <c r="E77" s="182">
        <v>8</v>
      </c>
      <c r="F77" s="183"/>
      <c r="G77" s="184">
        <f t="shared" ref="G77:G100" si="21">ROUND(E77*F77,2)</f>
        <v>0</v>
      </c>
      <c r="H77" s="183"/>
      <c r="I77" s="184">
        <f t="shared" ref="I77:I100" si="22">ROUND(E77*H77,2)</f>
        <v>0</v>
      </c>
      <c r="J77" s="183"/>
      <c r="K77" s="184">
        <f t="shared" ref="K77:K100" si="23">ROUND(E77*J77,2)</f>
        <v>0</v>
      </c>
      <c r="L77" s="184">
        <v>21</v>
      </c>
      <c r="M77" s="184">
        <f t="shared" ref="M77:M100" si="24">G77*(1+L77/100)</f>
        <v>0</v>
      </c>
      <c r="N77" s="182">
        <v>0</v>
      </c>
      <c r="O77" s="182">
        <f t="shared" ref="O77:O100" si="25">ROUND(E77*N77,2)</f>
        <v>0</v>
      </c>
      <c r="P77" s="182">
        <v>0</v>
      </c>
      <c r="Q77" s="182">
        <f t="shared" ref="Q77:Q100" si="26">ROUND(E77*P77,2)</f>
        <v>0</v>
      </c>
      <c r="R77" s="184"/>
      <c r="S77" s="184" t="s">
        <v>364</v>
      </c>
      <c r="T77" s="185" t="s">
        <v>332</v>
      </c>
      <c r="U77" s="159">
        <v>0</v>
      </c>
      <c r="V77" s="159">
        <f t="shared" ref="V77:V100" si="27">ROUND(E77*U77,2)</f>
        <v>0</v>
      </c>
      <c r="W77" s="159"/>
      <c r="X77" s="159" t="s">
        <v>422</v>
      </c>
      <c r="Y77" s="159" t="s">
        <v>334</v>
      </c>
      <c r="Z77" s="148"/>
      <c r="AA77" s="148"/>
      <c r="AB77" s="148"/>
      <c r="AC77" s="148"/>
      <c r="AD77" s="148"/>
      <c r="AE77" s="148"/>
      <c r="AF77" s="148"/>
      <c r="AG77" s="148" t="s">
        <v>1377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ht="22.5" outlineLevel="1" x14ac:dyDescent="0.2">
      <c r="A78" s="179">
        <v>66</v>
      </c>
      <c r="B78" s="180" t="s">
        <v>2253</v>
      </c>
      <c r="C78" s="189" t="s">
        <v>2254</v>
      </c>
      <c r="D78" s="181" t="s">
        <v>1376</v>
      </c>
      <c r="E78" s="182">
        <v>12</v>
      </c>
      <c r="F78" s="183"/>
      <c r="G78" s="184">
        <f t="shared" si="21"/>
        <v>0</v>
      </c>
      <c r="H78" s="183"/>
      <c r="I78" s="184">
        <f t="shared" si="22"/>
        <v>0</v>
      </c>
      <c r="J78" s="183"/>
      <c r="K78" s="184">
        <f t="shared" si="23"/>
        <v>0</v>
      </c>
      <c r="L78" s="184">
        <v>21</v>
      </c>
      <c r="M78" s="184">
        <f t="shared" si="24"/>
        <v>0</v>
      </c>
      <c r="N78" s="182">
        <v>0</v>
      </c>
      <c r="O78" s="182">
        <f t="shared" si="25"/>
        <v>0</v>
      </c>
      <c r="P78" s="182">
        <v>0</v>
      </c>
      <c r="Q78" s="182">
        <f t="shared" si="26"/>
        <v>0</v>
      </c>
      <c r="R78" s="184"/>
      <c r="S78" s="184" t="s">
        <v>364</v>
      </c>
      <c r="T78" s="185" t="s">
        <v>332</v>
      </c>
      <c r="U78" s="159">
        <v>0</v>
      </c>
      <c r="V78" s="159">
        <f t="shared" si="27"/>
        <v>0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1377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22.5" outlineLevel="1" x14ac:dyDescent="0.2">
      <c r="A79" s="179">
        <v>67</v>
      </c>
      <c r="B79" s="180" t="s">
        <v>86</v>
      </c>
      <c r="C79" s="189" t="s">
        <v>2255</v>
      </c>
      <c r="D79" s="181" t="s">
        <v>1376</v>
      </c>
      <c r="E79" s="182">
        <v>5</v>
      </c>
      <c r="F79" s="183"/>
      <c r="G79" s="184">
        <f t="shared" si="21"/>
        <v>0</v>
      </c>
      <c r="H79" s="183"/>
      <c r="I79" s="184">
        <f t="shared" si="22"/>
        <v>0</v>
      </c>
      <c r="J79" s="183"/>
      <c r="K79" s="184">
        <f t="shared" si="23"/>
        <v>0</v>
      </c>
      <c r="L79" s="184">
        <v>21</v>
      </c>
      <c r="M79" s="184">
        <f t="shared" si="24"/>
        <v>0</v>
      </c>
      <c r="N79" s="182">
        <v>0</v>
      </c>
      <c r="O79" s="182">
        <f t="shared" si="25"/>
        <v>0</v>
      </c>
      <c r="P79" s="182">
        <v>0</v>
      </c>
      <c r="Q79" s="182">
        <f t="shared" si="26"/>
        <v>0</v>
      </c>
      <c r="R79" s="184"/>
      <c r="S79" s="184" t="s">
        <v>364</v>
      </c>
      <c r="T79" s="185" t="s">
        <v>332</v>
      </c>
      <c r="U79" s="159">
        <v>0</v>
      </c>
      <c r="V79" s="159">
        <f t="shared" si="27"/>
        <v>0</v>
      </c>
      <c r="W79" s="159"/>
      <c r="X79" s="159" t="s">
        <v>422</v>
      </c>
      <c r="Y79" s="159" t="s">
        <v>334</v>
      </c>
      <c r="Z79" s="148"/>
      <c r="AA79" s="148"/>
      <c r="AB79" s="148"/>
      <c r="AC79" s="148"/>
      <c r="AD79" s="148"/>
      <c r="AE79" s="148"/>
      <c r="AF79" s="148"/>
      <c r="AG79" s="148" t="s">
        <v>1377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ht="22.5" outlineLevel="1" x14ac:dyDescent="0.2">
      <c r="A80" s="179">
        <v>68</v>
      </c>
      <c r="B80" s="180" t="s">
        <v>89</v>
      </c>
      <c r="C80" s="189" t="s">
        <v>2256</v>
      </c>
      <c r="D80" s="181" t="s">
        <v>1376</v>
      </c>
      <c r="E80" s="182">
        <v>2</v>
      </c>
      <c r="F80" s="183"/>
      <c r="G80" s="184">
        <f t="shared" si="21"/>
        <v>0</v>
      </c>
      <c r="H80" s="183"/>
      <c r="I80" s="184">
        <f t="shared" si="22"/>
        <v>0</v>
      </c>
      <c r="J80" s="183"/>
      <c r="K80" s="184">
        <f t="shared" si="23"/>
        <v>0</v>
      </c>
      <c r="L80" s="184">
        <v>21</v>
      </c>
      <c r="M80" s="184">
        <f t="shared" si="24"/>
        <v>0</v>
      </c>
      <c r="N80" s="182">
        <v>0</v>
      </c>
      <c r="O80" s="182">
        <f t="shared" si="25"/>
        <v>0</v>
      </c>
      <c r="P80" s="182">
        <v>0</v>
      </c>
      <c r="Q80" s="182">
        <f t="shared" si="26"/>
        <v>0</v>
      </c>
      <c r="R80" s="184"/>
      <c r="S80" s="184" t="s">
        <v>364</v>
      </c>
      <c r="T80" s="185" t="s">
        <v>332</v>
      </c>
      <c r="U80" s="159">
        <v>0</v>
      </c>
      <c r="V80" s="159">
        <f t="shared" si="27"/>
        <v>0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1377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ht="22.5" outlineLevel="1" x14ac:dyDescent="0.2">
      <c r="A81" s="179">
        <v>69</v>
      </c>
      <c r="B81" s="180" t="s">
        <v>92</v>
      </c>
      <c r="C81" s="189" t="s">
        <v>2257</v>
      </c>
      <c r="D81" s="181" t="s">
        <v>1376</v>
      </c>
      <c r="E81" s="182">
        <v>9</v>
      </c>
      <c r="F81" s="183"/>
      <c r="G81" s="184">
        <f t="shared" si="21"/>
        <v>0</v>
      </c>
      <c r="H81" s="183"/>
      <c r="I81" s="184">
        <f t="shared" si="22"/>
        <v>0</v>
      </c>
      <c r="J81" s="183"/>
      <c r="K81" s="184">
        <f t="shared" si="23"/>
        <v>0</v>
      </c>
      <c r="L81" s="184">
        <v>21</v>
      </c>
      <c r="M81" s="184">
        <f t="shared" si="24"/>
        <v>0</v>
      </c>
      <c r="N81" s="182">
        <v>0</v>
      </c>
      <c r="O81" s="182">
        <f t="shared" si="25"/>
        <v>0</v>
      </c>
      <c r="P81" s="182">
        <v>0</v>
      </c>
      <c r="Q81" s="182">
        <f t="shared" si="26"/>
        <v>0</v>
      </c>
      <c r="R81" s="184"/>
      <c r="S81" s="184" t="s">
        <v>364</v>
      </c>
      <c r="T81" s="185" t="s">
        <v>332</v>
      </c>
      <c r="U81" s="159">
        <v>0</v>
      </c>
      <c r="V81" s="159">
        <f t="shared" si="27"/>
        <v>0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1377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ht="22.5" outlineLevel="1" x14ac:dyDescent="0.2">
      <c r="A82" s="179">
        <v>70</v>
      </c>
      <c r="B82" s="180" t="s">
        <v>95</v>
      </c>
      <c r="C82" s="189" t="s">
        <v>2258</v>
      </c>
      <c r="D82" s="181" t="s">
        <v>1376</v>
      </c>
      <c r="E82" s="182">
        <v>9</v>
      </c>
      <c r="F82" s="183"/>
      <c r="G82" s="184">
        <f t="shared" si="21"/>
        <v>0</v>
      </c>
      <c r="H82" s="183"/>
      <c r="I82" s="184">
        <f t="shared" si="22"/>
        <v>0</v>
      </c>
      <c r="J82" s="183"/>
      <c r="K82" s="184">
        <f t="shared" si="23"/>
        <v>0</v>
      </c>
      <c r="L82" s="184">
        <v>21</v>
      </c>
      <c r="M82" s="184">
        <f t="shared" si="24"/>
        <v>0</v>
      </c>
      <c r="N82" s="182">
        <v>0</v>
      </c>
      <c r="O82" s="182">
        <f t="shared" si="25"/>
        <v>0</v>
      </c>
      <c r="P82" s="182">
        <v>0</v>
      </c>
      <c r="Q82" s="182">
        <f t="shared" si="26"/>
        <v>0</v>
      </c>
      <c r="R82" s="184"/>
      <c r="S82" s="184" t="s">
        <v>364</v>
      </c>
      <c r="T82" s="185" t="s">
        <v>332</v>
      </c>
      <c r="U82" s="159">
        <v>0</v>
      </c>
      <c r="V82" s="159">
        <f t="shared" si="27"/>
        <v>0</v>
      </c>
      <c r="W82" s="159"/>
      <c r="X82" s="159" t="s">
        <v>422</v>
      </c>
      <c r="Y82" s="159" t="s">
        <v>334</v>
      </c>
      <c r="Z82" s="148"/>
      <c r="AA82" s="148"/>
      <c r="AB82" s="148"/>
      <c r="AC82" s="148"/>
      <c r="AD82" s="148"/>
      <c r="AE82" s="148"/>
      <c r="AF82" s="148"/>
      <c r="AG82" s="148" t="s">
        <v>1377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ht="22.5" outlineLevel="1" x14ac:dyDescent="0.2">
      <c r="A83" s="179">
        <v>71</v>
      </c>
      <c r="B83" s="180" t="s">
        <v>98</v>
      </c>
      <c r="C83" s="189" t="s">
        <v>2259</v>
      </c>
      <c r="D83" s="181" t="s">
        <v>1376</v>
      </c>
      <c r="E83" s="182">
        <v>2</v>
      </c>
      <c r="F83" s="183"/>
      <c r="G83" s="184">
        <f t="shared" si="21"/>
        <v>0</v>
      </c>
      <c r="H83" s="183"/>
      <c r="I83" s="184">
        <f t="shared" si="22"/>
        <v>0</v>
      </c>
      <c r="J83" s="183"/>
      <c r="K83" s="184">
        <f t="shared" si="23"/>
        <v>0</v>
      </c>
      <c r="L83" s="184">
        <v>21</v>
      </c>
      <c r="M83" s="184">
        <f t="shared" si="24"/>
        <v>0</v>
      </c>
      <c r="N83" s="182">
        <v>0</v>
      </c>
      <c r="O83" s="182">
        <f t="shared" si="25"/>
        <v>0</v>
      </c>
      <c r="P83" s="182">
        <v>0</v>
      </c>
      <c r="Q83" s="182">
        <f t="shared" si="26"/>
        <v>0</v>
      </c>
      <c r="R83" s="184"/>
      <c r="S83" s="184" t="s">
        <v>364</v>
      </c>
      <c r="T83" s="185" t="s">
        <v>332</v>
      </c>
      <c r="U83" s="159">
        <v>0</v>
      </c>
      <c r="V83" s="159">
        <f t="shared" si="27"/>
        <v>0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1377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ht="22.5" outlineLevel="1" x14ac:dyDescent="0.2">
      <c r="A84" s="179">
        <v>72</v>
      </c>
      <c r="B84" s="180" t="s">
        <v>101</v>
      </c>
      <c r="C84" s="189" t="s">
        <v>2260</v>
      </c>
      <c r="D84" s="181" t="s">
        <v>1376</v>
      </c>
      <c r="E84" s="182">
        <v>20</v>
      </c>
      <c r="F84" s="183"/>
      <c r="G84" s="184">
        <f t="shared" si="21"/>
        <v>0</v>
      </c>
      <c r="H84" s="183"/>
      <c r="I84" s="184">
        <f t="shared" si="22"/>
        <v>0</v>
      </c>
      <c r="J84" s="183"/>
      <c r="K84" s="184">
        <f t="shared" si="23"/>
        <v>0</v>
      </c>
      <c r="L84" s="184">
        <v>21</v>
      </c>
      <c r="M84" s="184">
        <f t="shared" si="24"/>
        <v>0</v>
      </c>
      <c r="N84" s="182">
        <v>0</v>
      </c>
      <c r="O84" s="182">
        <f t="shared" si="25"/>
        <v>0</v>
      </c>
      <c r="P84" s="182">
        <v>0</v>
      </c>
      <c r="Q84" s="182">
        <f t="shared" si="26"/>
        <v>0</v>
      </c>
      <c r="R84" s="184"/>
      <c r="S84" s="184" t="s">
        <v>364</v>
      </c>
      <c r="T84" s="185" t="s">
        <v>332</v>
      </c>
      <c r="U84" s="159">
        <v>0</v>
      </c>
      <c r="V84" s="159">
        <f t="shared" si="27"/>
        <v>0</v>
      </c>
      <c r="W84" s="159"/>
      <c r="X84" s="159" t="s">
        <v>422</v>
      </c>
      <c r="Y84" s="159" t="s">
        <v>334</v>
      </c>
      <c r="Z84" s="148"/>
      <c r="AA84" s="148"/>
      <c r="AB84" s="148"/>
      <c r="AC84" s="148"/>
      <c r="AD84" s="148"/>
      <c r="AE84" s="148"/>
      <c r="AF84" s="148"/>
      <c r="AG84" s="148" t="s">
        <v>1377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ht="22.5" outlineLevel="1" x14ac:dyDescent="0.2">
      <c r="A85" s="179">
        <v>73</v>
      </c>
      <c r="B85" s="180" t="s">
        <v>2261</v>
      </c>
      <c r="C85" s="189" t="s">
        <v>2262</v>
      </c>
      <c r="D85" s="181" t="s">
        <v>1376</v>
      </c>
      <c r="E85" s="182">
        <v>21</v>
      </c>
      <c r="F85" s="183"/>
      <c r="G85" s="184">
        <f t="shared" si="21"/>
        <v>0</v>
      </c>
      <c r="H85" s="183"/>
      <c r="I85" s="184">
        <f t="shared" si="22"/>
        <v>0</v>
      </c>
      <c r="J85" s="183"/>
      <c r="K85" s="184">
        <f t="shared" si="23"/>
        <v>0</v>
      </c>
      <c r="L85" s="184">
        <v>21</v>
      </c>
      <c r="M85" s="184">
        <f t="shared" si="24"/>
        <v>0</v>
      </c>
      <c r="N85" s="182">
        <v>0</v>
      </c>
      <c r="O85" s="182">
        <f t="shared" si="25"/>
        <v>0</v>
      </c>
      <c r="P85" s="182">
        <v>0</v>
      </c>
      <c r="Q85" s="182">
        <f t="shared" si="26"/>
        <v>0</v>
      </c>
      <c r="R85" s="184"/>
      <c r="S85" s="184" t="s">
        <v>364</v>
      </c>
      <c r="T85" s="185" t="s">
        <v>332</v>
      </c>
      <c r="U85" s="159">
        <v>0</v>
      </c>
      <c r="V85" s="159">
        <f t="shared" si="27"/>
        <v>0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1377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ht="22.5" outlineLevel="1" x14ac:dyDescent="0.2">
      <c r="A86" s="179">
        <v>74</v>
      </c>
      <c r="B86" s="180" t="s">
        <v>107</v>
      </c>
      <c r="C86" s="189" t="s">
        <v>2263</v>
      </c>
      <c r="D86" s="181" t="s">
        <v>1376</v>
      </c>
      <c r="E86" s="182">
        <v>5</v>
      </c>
      <c r="F86" s="183"/>
      <c r="G86" s="184">
        <f t="shared" si="21"/>
        <v>0</v>
      </c>
      <c r="H86" s="183"/>
      <c r="I86" s="184">
        <f t="shared" si="22"/>
        <v>0</v>
      </c>
      <c r="J86" s="183"/>
      <c r="K86" s="184">
        <f t="shared" si="23"/>
        <v>0</v>
      </c>
      <c r="L86" s="184">
        <v>21</v>
      </c>
      <c r="M86" s="184">
        <f t="shared" si="24"/>
        <v>0</v>
      </c>
      <c r="N86" s="182">
        <v>0</v>
      </c>
      <c r="O86" s="182">
        <f t="shared" si="25"/>
        <v>0</v>
      </c>
      <c r="P86" s="182">
        <v>0</v>
      </c>
      <c r="Q86" s="182">
        <f t="shared" si="26"/>
        <v>0</v>
      </c>
      <c r="R86" s="184"/>
      <c r="S86" s="184" t="s">
        <v>364</v>
      </c>
      <c r="T86" s="185" t="s">
        <v>332</v>
      </c>
      <c r="U86" s="159">
        <v>0</v>
      </c>
      <c r="V86" s="159">
        <f t="shared" si="27"/>
        <v>0</v>
      </c>
      <c r="W86" s="159"/>
      <c r="X86" s="159" t="s">
        <v>1663</v>
      </c>
      <c r="Y86" s="159" t="s">
        <v>334</v>
      </c>
      <c r="Z86" s="148"/>
      <c r="AA86" s="148"/>
      <c r="AB86" s="148"/>
      <c r="AC86" s="148"/>
      <c r="AD86" s="148"/>
      <c r="AE86" s="148"/>
      <c r="AF86" s="148"/>
      <c r="AG86" s="148" t="s">
        <v>1664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ht="22.5" outlineLevel="1" x14ac:dyDescent="0.2">
      <c r="A87" s="179">
        <v>75</v>
      </c>
      <c r="B87" s="180" t="s">
        <v>2225</v>
      </c>
      <c r="C87" s="189" t="s">
        <v>2264</v>
      </c>
      <c r="D87" s="181" t="s">
        <v>1376</v>
      </c>
      <c r="E87" s="182">
        <v>2</v>
      </c>
      <c r="F87" s="183"/>
      <c r="G87" s="184">
        <f t="shared" si="21"/>
        <v>0</v>
      </c>
      <c r="H87" s="183"/>
      <c r="I87" s="184">
        <f t="shared" si="22"/>
        <v>0</v>
      </c>
      <c r="J87" s="183"/>
      <c r="K87" s="184">
        <f t="shared" si="23"/>
        <v>0</v>
      </c>
      <c r="L87" s="184">
        <v>21</v>
      </c>
      <c r="M87" s="184">
        <f t="shared" si="24"/>
        <v>0</v>
      </c>
      <c r="N87" s="182">
        <v>0</v>
      </c>
      <c r="O87" s="182">
        <f t="shared" si="25"/>
        <v>0</v>
      </c>
      <c r="P87" s="182">
        <v>0</v>
      </c>
      <c r="Q87" s="182">
        <f t="shared" si="26"/>
        <v>0</v>
      </c>
      <c r="R87" s="184"/>
      <c r="S87" s="184" t="s">
        <v>364</v>
      </c>
      <c r="T87" s="185" t="s">
        <v>332</v>
      </c>
      <c r="U87" s="159">
        <v>0</v>
      </c>
      <c r="V87" s="159">
        <f t="shared" si="27"/>
        <v>0</v>
      </c>
      <c r="W87" s="159"/>
      <c r="X87" s="159" t="s">
        <v>1663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1664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ht="22.5" outlineLevel="1" x14ac:dyDescent="0.2">
      <c r="A88" s="179">
        <v>76</v>
      </c>
      <c r="B88" s="180" t="s">
        <v>2227</v>
      </c>
      <c r="C88" s="189" t="s">
        <v>2265</v>
      </c>
      <c r="D88" s="181" t="s">
        <v>1376</v>
      </c>
      <c r="E88" s="182">
        <v>1</v>
      </c>
      <c r="F88" s="183"/>
      <c r="G88" s="184">
        <f t="shared" si="21"/>
        <v>0</v>
      </c>
      <c r="H88" s="183"/>
      <c r="I88" s="184">
        <f t="shared" si="22"/>
        <v>0</v>
      </c>
      <c r="J88" s="183"/>
      <c r="K88" s="184">
        <f t="shared" si="23"/>
        <v>0</v>
      </c>
      <c r="L88" s="184">
        <v>21</v>
      </c>
      <c r="M88" s="184">
        <f t="shared" si="24"/>
        <v>0</v>
      </c>
      <c r="N88" s="182">
        <v>0</v>
      </c>
      <c r="O88" s="182">
        <f t="shared" si="25"/>
        <v>0</v>
      </c>
      <c r="P88" s="182">
        <v>0</v>
      </c>
      <c r="Q88" s="182">
        <f t="shared" si="26"/>
        <v>0</v>
      </c>
      <c r="R88" s="184"/>
      <c r="S88" s="184" t="s">
        <v>364</v>
      </c>
      <c r="T88" s="185" t="s">
        <v>332</v>
      </c>
      <c r="U88" s="159">
        <v>0</v>
      </c>
      <c r="V88" s="159">
        <f t="shared" si="27"/>
        <v>0</v>
      </c>
      <c r="W88" s="159"/>
      <c r="X88" s="159" t="s">
        <v>1663</v>
      </c>
      <c r="Y88" s="159" t="s">
        <v>334</v>
      </c>
      <c r="Z88" s="148"/>
      <c r="AA88" s="148"/>
      <c r="AB88" s="148"/>
      <c r="AC88" s="148"/>
      <c r="AD88" s="148"/>
      <c r="AE88" s="148"/>
      <c r="AF88" s="148"/>
      <c r="AG88" s="148" t="s">
        <v>1664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ht="22.5" outlineLevel="1" x14ac:dyDescent="0.2">
      <c r="A89" s="179">
        <v>77</v>
      </c>
      <c r="B89" s="180" t="s">
        <v>2196</v>
      </c>
      <c r="C89" s="189" t="s">
        <v>2266</v>
      </c>
      <c r="D89" s="181" t="s">
        <v>1376</v>
      </c>
      <c r="E89" s="182">
        <v>2</v>
      </c>
      <c r="F89" s="183"/>
      <c r="G89" s="184">
        <f t="shared" si="21"/>
        <v>0</v>
      </c>
      <c r="H89" s="183"/>
      <c r="I89" s="184">
        <f t="shared" si="22"/>
        <v>0</v>
      </c>
      <c r="J89" s="183"/>
      <c r="K89" s="184">
        <f t="shared" si="23"/>
        <v>0</v>
      </c>
      <c r="L89" s="184">
        <v>21</v>
      </c>
      <c r="M89" s="184">
        <f t="shared" si="24"/>
        <v>0</v>
      </c>
      <c r="N89" s="182">
        <v>0</v>
      </c>
      <c r="O89" s="182">
        <f t="shared" si="25"/>
        <v>0</v>
      </c>
      <c r="P89" s="182">
        <v>0</v>
      </c>
      <c r="Q89" s="182">
        <f t="shared" si="26"/>
        <v>0</v>
      </c>
      <c r="R89" s="184"/>
      <c r="S89" s="184" t="s">
        <v>364</v>
      </c>
      <c r="T89" s="185" t="s">
        <v>332</v>
      </c>
      <c r="U89" s="159">
        <v>0</v>
      </c>
      <c r="V89" s="159">
        <f t="shared" si="27"/>
        <v>0</v>
      </c>
      <c r="W89" s="159"/>
      <c r="X89" s="159" t="s">
        <v>1663</v>
      </c>
      <c r="Y89" s="159" t="s">
        <v>334</v>
      </c>
      <c r="Z89" s="148"/>
      <c r="AA89" s="148"/>
      <c r="AB89" s="148"/>
      <c r="AC89" s="148"/>
      <c r="AD89" s="148"/>
      <c r="AE89" s="148"/>
      <c r="AF89" s="148"/>
      <c r="AG89" s="148" t="s">
        <v>1664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79">
        <v>78</v>
      </c>
      <c r="B90" s="180" t="s">
        <v>2267</v>
      </c>
      <c r="C90" s="189" t="s">
        <v>2268</v>
      </c>
      <c r="D90" s="181" t="s">
        <v>1376</v>
      </c>
      <c r="E90" s="182">
        <v>81</v>
      </c>
      <c r="F90" s="183"/>
      <c r="G90" s="184">
        <f t="shared" si="21"/>
        <v>0</v>
      </c>
      <c r="H90" s="183"/>
      <c r="I90" s="184">
        <f t="shared" si="22"/>
        <v>0</v>
      </c>
      <c r="J90" s="183"/>
      <c r="K90" s="184">
        <f t="shared" si="23"/>
        <v>0</v>
      </c>
      <c r="L90" s="184">
        <v>21</v>
      </c>
      <c r="M90" s="184">
        <f t="shared" si="24"/>
        <v>0</v>
      </c>
      <c r="N90" s="182">
        <v>0</v>
      </c>
      <c r="O90" s="182">
        <f t="shared" si="25"/>
        <v>0</v>
      </c>
      <c r="P90" s="182">
        <v>0</v>
      </c>
      <c r="Q90" s="182">
        <f t="shared" si="26"/>
        <v>0</v>
      </c>
      <c r="R90" s="184"/>
      <c r="S90" s="184" t="s">
        <v>364</v>
      </c>
      <c r="T90" s="185" t="s">
        <v>332</v>
      </c>
      <c r="U90" s="159">
        <v>0</v>
      </c>
      <c r="V90" s="159">
        <f t="shared" si="27"/>
        <v>0</v>
      </c>
      <c r="W90" s="159"/>
      <c r="X90" s="159" t="s">
        <v>422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1377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79">
        <v>79</v>
      </c>
      <c r="B91" s="180" t="s">
        <v>2250</v>
      </c>
      <c r="C91" s="189" t="s">
        <v>2269</v>
      </c>
      <c r="D91" s="181" t="s">
        <v>1376</v>
      </c>
      <c r="E91" s="182">
        <v>16</v>
      </c>
      <c r="F91" s="183"/>
      <c r="G91" s="184">
        <f t="shared" si="21"/>
        <v>0</v>
      </c>
      <c r="H91" s="183"/>
      <c r="I91" s="184">
        <f t="shared" si="22"/>
        <v>0</v>
      </c>
      <c r="J91" s="183"/>
      <c r="K91" s="184">
        <f t="shared" si="23"/>
        <v>0</v>
      </c>
      <c r="L91" s="184">
        <v>21</v>
      </c>
      <c r="M91" s="184">
        <f t="shared" si="24"/>
        <v>0</v>
      </c>
      <c r="N91" s="182">
        <v>0</v>
      </c>
      <c r="O91" s="182">
        <f t="shared" si="25"/>
        <v>0</v>
      </c>
      <c r="P91" s="182">
        <v>0</v>
      </c>
      <c r="Q91" s="182">
        <f t="shared" si="26"/>
        <v>0</v>
      </c>
      <c r="R91" s="184"/>
      <c r="S91" s="184" t="s">
        <v>364</v>
      </c>
      <c r="T91" s="185" t="s">
        <v>332</v>
      </c>
      <c r="U91" s="159">
        <v>0</v>
      </c>
      <c r="V91" s="159">
        <f t="shared" si="27"/>
        <v>0</v>
      </c>
      <c r="W91" s="159"/>
      <c r="X91" s="159" t="s">
        <v>1663</v>
      </c>
      <c r="Y91" s="159" t="s">
        <v>334</v>
      </c>
      <c r="Z91" s="148"/>
      <c r="AA91" s="148"/>
      <c r="AB91" s="148"/>
      <c r="AC91" s="148"/>
      <c r="AD91" s="148"/>
      <c r="AE91" s="148"/>
      <c r="AF91" s="148"/>
      <c r="AG91" s="148" t="s">
        <v>1664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ht="22.5" outlineLevel="1" x14ac:dyDescent="0.2">
      <c r="A92" s="179">
        <v>80</v>
      </c>
      <c r="B92" s="180" t="s">
        <v>2270</v>
      </c>
      <c r="C92" s="189" t="s">
        <v>2271</v>
      </c>
      <c r="D92" s="181" t="s">
        <v>1376</v>
      </c>
      <c r="E92" s="182">
        <v>11</v>
      </c>
      <c r="F92" s="183"/>
      <c r="G92" s="184">
        <f t="shared" si="21"/>
        <v>0</v>
      </c>
      <c r="H92" s="183"/>
      <c r="I92" s="184">
        <f t="shared" si="22"/>
        <v>0</v>
      </c>
      <c r="J92" s="183"/>
      <c r="K92" s="184">
        <f t="shared" si="23"/>
        <v>0</v>
      </c>
      <c r="L92" s="184">
        <v>21</v>
      </c>
      <c r="M92" s="184">
        <f t="shared" si="24"/>
        <v>0</v>
      </c>
      <c r="N92" s="182">
        <v>0</v>
      </c>
      <c r="O92" s="182">
        <f t="shared" si="25"/>
        <v>0</v>
      </c>
      <c r="P92" s="182">
        <v>0</v>
      </c>
      <c r="Q92" s="182">
        <f t="shared" si="26"/>
        <v>0</v>
      </c>
      <c r="R92" s="184"/>
      <c r="S92" s="184" t="s">
        <v>364</v>
      </c>
      <c r="T92" s="185" t="s">
        <v>332</v>
      </c>
      <c r="U92" s="159">
        <v>0</v>
      </c>
      <c r="V92" s="159">
        <f t="shared" si="27"/>
        <v>0</v>
      </c>
      <c r="W92" s="159"/>
      <c r="X92" s="159" t="s">
        <v>422</v>
      </c>
      <c r="Y92" s="159" t="s">
        <v>334</v>
      </c>
      <c r="Z92" s="148"/>
      <c r="AA92" s="148"/>
      <c r="AB92" s="148"/>
      <c r="AC92" s="148"/>
      <c r="AD92" s="148"/>
      <c r="AE92" s="148"/>
      <c r="AF92" s="148"/>
      <c r="AG92" s="148" t="s">
        <v>1377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ht="22.5" outlineLevel="1" x14ac:dyDescent="0.2">
      <c r="A93" s="179">
        <v>81</v>
      </c>
      <c r="B93" s="180" t="s">
        <v>2272</v>
      </c>
      <c r="C93" s="189" t="s">
        <v>2273</v>
      </c>
      <c r="D93" s="181" t="s">
        <v>1376</v>
      </c>
      <c r="E93" s="182">
        <v>7</v>
      </c>
      <c r="F93" s="183"/>
      <c r="G93" s="184">
        <f t="shared" si="21"/>
        <v>0</v>
      </c>
      <c r="H93" s="183"/>
      <c r="I93" s="184">
        <f t="shared" si="22"/>
        <v>0</v>
      </c>
      <c r="J93" s="183"/>
      <c r="K93" s="184">
        <f t="shared" si="23"/>
        <v>0</v>
      </c>
      <c r="L93" s="184">
        <v>21</v>
      </c>
      <c r="M93" s="184">
        <f t="shared" si="24"/>
        <v>0</v>
      </c>
      <c r="N93" s="182">
        <v>0</v>
      </c>
      <c r="O93" s="182">
        <f t="shared" si="25"/>
        <v>0</v>
      </c>
      <c r="P93" s="182">
        <v>0</v>
      </c>
      <c r="Q93" s="182">
        <f t="shared" si="26"/>
        <v>0</v>
      </c>
      <c r="R93" s="184"/>
      <c r="S93" s="184" t="s">
        <v>364</v>
      </c>
      <c r="T93" s="185" t="s">
        <v>332</v>
      </c>
      <c r="U93" s="159">
        <v>0</v>
      </c>
      <c r="V93" s="159">
        <f t="shared" si="27"/>
        <v>0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1377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79">
        <v>82</v>
      </c>
      <c r="B94" s="180" t="s">
        <v>191</v>
      </c>
      <c r="C94" s="189" t="s">
        <v>2274</v>
      </c>
      <c r="D94" s="181" t="s">
        <v>1376</v>
      </c>
      <c r="E94" s="182">
        <v>2</v>
      </c>
      <c r="F94" s="183"/>
      <c r="G94" s="184">
        <f t="shared" si="21"/>
        <v>0</v>
      </c>
      <c r="H94" s="183"/>
      <c r="I94" s="184">
        <f t="shared" si="22"/>
        <v>0</v>
      </c>
      <c r="J94" s="183"/>
      <c r="K94" s="184">
        <f t="shared" si="23"/>
        <v>0</v>
      </c>
      <c r="L94" s="184">
        <v>21</v>
      </c>
      <c r="M94" s="184">
        <f t="shared" si="24"/>
        <v>0</v>
      </c>
      <c r="N94" s="182">
        <v>0</v>
      </c>
      <c r="O94" s="182">
        <f t="shared" si="25"/>
        <v>0</v>
      </c>
      <c r="P94" s="182">
        <v>0</v>
      </c>
      <c r="Q94" s="182">
        <f t="shared" si="26"/>
        <v>0</v>
      </c>
      <c r="R94" s="184"/>
      <c r="S94" s="184" t="s">
        <v>364</v>
      </c>
      <c r="T94" s="185" t="s">
        <v>332</v>
      </c>
      <c r="U94" s="159">
        <v>0</v>
      </c>
      <c r="V94" s="159">
        <f t="shared" si="27"/>
        <v>0</v>
      </c>
      <c r="W94" s="159"/>
      <c r="X94" s="159" t="s">
        <v>422</v>
      </c>
      <c r="Y94" s="159" t="s">
        <v>334</v>
      </c>
      <c r="Z94" s="148"/>
      <c r="AA94" s="148"/>
      <c r="AB94" s="148"/>
      <c r="AC94" s="148"/>
      <c r="AD94" s="148"/>
      <c r="AE94" s="148"/>
      <c r="AF94" s="148"/>
      <c r="AG94" s="148" t="s">
        <v>1377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79">
        <v>83</v>
      </c>
      <c r="B95" s="180" t="s">
        <v>2275</v>
      </c>
      <c r="C95" s="189" t="s">
        <v>2276</v>
      </c>
      <c r="D95" s="181" t="s">
        <v>1376</v>
      </c>
      <c r="E95" s="182">
        <v>12</v>
      </c>
      <c r="F95" s="183"/>
      <c r="G95" s="184">
        <f t="shared" si="21"/>
        <v>0</v>
      </c>
      <c r="H95" s="183"/>
      <c r="I95" s="184">
        <f t="shared" si="22"/>
        <v>0</v>
      </c>
      <c r="J95" s="183"/>
      <c r="K95" s="184">
        <f t="shared" si="23"/>
        <v>0</v>
      </c>
      <c r="L95" s="184">
        <v>21</v>
      </c>
      <c r="M95" s="184">
        <f t="shared" si="24"/>
        <v>0</v>
      </c>
      <c r="N95" s="182">
        <v>0</v>
      </c>
      <c r="O95" s="182">
        <f t="shared" si="25"/>
        <v>0</v>
      </c>
      <c r="P95" s="182">
        <v>0</v>
      </c>
      <c r="Q95" s="182">
        <f t="shared" si="26"/>
        <v>0</v>
      </c>
      <c r="R95" s="184"/>
      <c r="S95" s="184" t="s">
        <v>364</v>
      </c>
      <c r="T95" s="185" t="s">
        <v>332</v>
      </c>
      <c r="U95" s="159">
        <v>0</v>
      </c>
      <c r="V95" s="159">
        <f t="shared" si="27"/>
        <v>0</v>
      </c>
      <c r="W95" s="159"/>
      <c r="X95" s="159" t="s">
        <v>422</v>
      </c>
      <c r="Y95" s="159" t="s">
        <v>334</v>
      </c>
      <c r="Z95" s="148"/>
      <c r="AA95" s="148"/>
      <c r="AB95" s="148"/>
      <c r="AC95" s="148"/>
      <c r="AD95" s="148"/>
      <c r="AE95" s="148"/>
      <c r="AF95" s="148"/>
      <c r="AG95" s="148" t="s">
        <v>1377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79">
        <v>84</v>
      </c>
      <c r="B96" s="180" t="s">
        <v>2277</v>
      </c>
      <c r="C96" s="189" t="s">
        <v>2278</v>
      </c>
      <c r="D96" s="181" t="s">
        <v>1376</v>
      </c>
      <c r="E96" s="182">
        <v>2</v>
      </c>
      <c r="F96" s="183"/>
      <c r="G96" s="184">
        <f t="shared" si="21"/>
        <v>0</v>
      </c>
      <c r="H96" s="183"/>
      <c r="I96" s="184">
        <f t="shared" si="22"/>
        <v>0</v>
      </c>
      <c r="J96" s="183"/>
      <c r="K96" s="184">
        <f t="shared" si="23"/>
        <v>0</v>
      </c>
      <c r="L96" s="184">
        <v>21</v>
      </c>
      <c r="M96" s="184">
        <f t="shared" si="24"/>
        <v>0</v>
      </c>
      <c r="N96" s="182">
        <v>0</v>
      </c>
      <c r="O96" s="182">
        <f t="shared" si="25"/>
        <v>0</v>
      </c>
      <c r="P96" s="182">
        <v>0</v>
      </c>
      <c r="Q96" s="182">
        <f t="shared" si="26"/>
        <v>0</v>
      </c>
      <c r="R96" s="184"/>
      <c r="S96" s="184" t="s">
        <v>364</v>
      </c>
      <c r="T96" s="185" t="s">
        <v>332</v>
      </c>
      <c r="U96" s="159">
        <v>0</v>
      </c>
      <c r="V96" s="159">
        <f t="shared" si="27"/>
        <v>0</v>
      </c>
      <c r="W96" s="159"/>
      <c r="X96" s="159" t="s">
        <v>422</v>
      </c>
      <c r="Y96" s="159" t="s">
        <v>334</v>
      </c>
      <c r="Z96" s="148"/>
      <c r="AA96" s="148"/>
      <c r="AB96" s="148"/>
      <c r="AC96" s="148"/>
      <c r="AD96" s="148"/>
      <c r="AE96" s="148"/>
      <c r="AF96" s="148"/>
      <c r="AG96" s="148" t="s">
        <v>1377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79">
        <v>85</v>
      </c>
      <c r="B97" s="180" t="s">
        <v>2279</v>
      </c>
      <c r="C97" s="189" t="s">
        <v>2280</v>
      </c>
      <c r="D97" s="181" t="s">
        <v>1376</v>
      </c>
      <c r="E97" s="182">
        <v>11</v>
      </c>
      <c r="F97" s="183"/>
      <c r="G97" s="184">
        <f t="shared" si="21"/>
        <v>0</v>
      </c>
      <c r="H97" s="183"/>
      <c r="I97" s="184">
        <f t="shared" si="22"/>
        <v>0</v>
      </c>
      <c r="J97" s="183"/>
      <c r="K97" s="184">
        <f t="shared" si="23"/>
        <v>0</v>
      </c>
      <c r="L97" s="184">
        <v>21</v>
      </c>
      <c r="M97" s="184">
        <f t="shared" si="24"/>
        <v>0</v>
      </c>
      <c r="N97" s="182">
        <v>0</v>
      </c>
      <c r="O97" s="182">
        <f t="shared" si="25"/>
        <v>0</v>
      </c>
      <c r="P97" s="182">
        <v>0</v>
      </c>
      <c r="Q97" s="182">
        <f t="shared" si="26"/>
        <v>0</v>
      </c>
      <c r="R97" s="184"/>
      <c r="S97" s="184" t="s">
        <v>364</v>
      </c>
      <c r="T97" s="185" t="s">
        <v>332</v>
      </c>
      <c r="U97" s="159">
        <v>0</v>
      </c>
      <c r="V97" s="159">
        <f t="shared" si="27"/>
        <v>0</v>
      </c>
      <c r="W97" s="159"/>
      <c r="X97" s="159" t="s">
        <v>422</v>
      </c>
      <c r="Y97" s="159" t="s">
        <v>334</v>
      </c>
      <c r="Z97" s="148"/>
      <c r="AA97" s="148"/>
      <c r="AB97" s="148"/>
      <c r="AC97" s="148"/>
      <c r="AD97" s="148"/>
      <c r="AE97" s="148"/>
      <c r="AF97" s="148"/>
      <c r="AG97" s="148" t="s">
        <v>1377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79">
        <v>86</v>
      </c>
      <c r="B98" s="180" t="s">
        <v>2281</v>
      </c>
      <c r="C98" s="189" t="s">
        <v>2282</v>
      </c>
      <c r="D98" s="181" t="s">
        <v>1376</v>
      </c>
      <c r="E98" s="182">
        <v>1</v>
      </c>
      <c r="F98" s="183"/>
      <c r="G98" s="184">
        <f t="shared" si="21"/>
        <v>0</v>
      </c>
      <c r="H98" s="183"/>
      <c r="I98" s="184">
        <f t="shared" si="22"/>
        <v>0</v>
      </c>
      <c r="J98" s="183"/>
      <c r="K98" s="184">
        <f t="shared" si="23"/>
        <v>0</v>
      </c>
      <c r="L98" s="184">
        <v>21</v>
      </c>
      <c r="M98" s="184">
        <f t="shared" si="24"/>
        <v>0</v>
      </c>
      <c r="N98" s="182">
        <v>0</v>
      </c>
      <c r="O98" s="182">
        <f t="shared" si="25"/>
        <v>0</v>
      </c>
      <c r="P98" s="182">
        <v>0</v>
      </c>
      <c r="Q98" s="182">
        <f t="shared" si="26"/>
        <v>0</v>
      </c>
      <c r="R98" s="184"/>
      <c r="S98" s="184" t="s">
        <v>364</v>
      </c>
      <c r="T98" s="185" t="s">
        <v>332</v>
      </c>
      <c r="U98" s="159">
        <v>0</v>
      </c>
      <c r="V98" s="159">
        <f t="shared" si="27"/>
        <v>0</v>
      </c>
      <c r="W98" s="159"/>
      <c r="X98" s="159" t="s">
        <v>422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1377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79">
        <v>87</v>
      </c>
      <c r="B99" s="180" t="s">
        <v>2283</v>
      </c>
      <c r="C99" s="189" t="s">
        <v>2284</v>
      </c>
      <c r="D99" s="181" t="s">
        <v>1376</v>
      </c>
      <c r="E99" s="182">
        <v>8</v>
      </c>
      <c r="F99" s="183"/>
      <c r="G99" s="184">
        <f t="shared" si="21"/>
        <v>0</v>
      </c>
      <c r="H99" s="183"/>
      <c r="I99" s="184">
        <f t="shared" si="22"/>
        <v>0</v>
      </c>
      <c r="J99" s="183"/>
      <c r="K99" s="184">
        <f t="shared" si="23"/>
        <v>0</v>
      </c>
      <c r="L99" s="184">
        <v>21</v>
      </c>
      <c r="M99" s="184">
        <f t="shared" si="24"/>
        <v>0</v>
      </c>
      <c r="N99" s="182">
        <v>0</v>
      </c>
      <c r="O99" s="182">
        <f t="shared" si="25"/>
        <v>0</v>
      </c>
      <c r="P99" s="182">
        <v>0</v>
      </c>
      <c r="Q99" s="182">
        <f t="shared" si="26"/>
        <v>0</v>
      </c>
      <c r="R99" s="184"/>
      <c r="S99" s="184" t="s">
        <v>364</v>
      </c>
      <c r="T99" s="185" t="s">
        <v>332</v>
      </c>
      <c r="U99" s="159">
        <v>0</v>
      </c>
      <c r="V99" s="159">
        <f t="shared" si="27"/>
        <v>0</v>
      </c>
      <c r="W99" s="159"/>
      <c r="X99" s="159" t="s">
        <v>422</v>
      </c>
      <c r="Y99" s="159" t="s">
        <v>334</v>
      </c>
      <c r="Z99" s="148"/>
      <c r="AA99" s="148"/>
      <c r="AB99" s="148"/>
      <c r="AC99" s="148"/>
      <c r="AD99" s="148"/>
      <c r="AE99" s="148"/>
      <c r="AF99" s="148"/>
      <c r="AG99" s="148" t="s">
        <v>1377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79">
        <v>88</v>
      </c>
      <c r="B100" s="180" t="s">
        <v>630</v>
      </c>
      <c r="C100" s="189" t="s">
        <v>2285</v>
      </c>
      <c r="D100" s="181" t="s">
        <v>1602</v>
      </c>
      <c r="E100" s="182">
        <v>50</v>
      </c>
      <c r="F100" s="183"/>
      <c r="G100" s="184">
        <f t="shared" si="21"/>
        <v>0</v>
      </c>
      <c r="H100" s="183"/>
      <c r="I100" s="184">
        <f t="shared" si="22"/>
        <v>0</v>
      </c>
      <c r="J100" s="183"/>
      <c r="K100" s="184">
        <f t="shared" si="23"/>
        <v>0</v>
      </c>
      <c r="L100" s="184">
        <v>21</v>
      </c>
      <c r="M100" s="184">
        <f t="shared" si="24"/>
        <v>0</v>
      </c>
      <c r="N100" s="182">
        <v>0</v>
      </c>
      <c r="O100" s="182">
        <f t="shared" si="25"/>
        <v>0</v>
      </c>
      <c r="P100" s="182">
        <v>0</v>
      </c>
      <c r="Q100" s="182">
        <f t="shared" si="26"/>
        <v>0</v>
      </c>
      <c r="R100" s="184"/>
      <c r="S100" s="184" t="s">
        <v>364</v>
      </c>
      <c r="T100" s="185" t="s">
        <v>332</v>
      </c>
      <c r="U100" s="159">
        <v>0</v>
      </c>
      <c r="V100" s="159">
        <f t="shared" si="27"/>
        <v>0</v>
      </c>
      <c r="W100" s="159"/>
      <c r="X100" s="159" t="s">
        <v>422</v>
      </c>
      <c r="Y100" s="159" t="s">
        <v>334</v>
      </c>
      <c r="Z100" s="148"/>
      <c r="AA100" s="148"/>
      <c r="AB100" s="148"/>
      <c r="AC100" s="148"/>
      <c r="AD100" s="148"/>
      <c r="AE100" s="148"/>
      <c r="AF100" s="148"/>
      <c r="AG100" s="148" t="s">
        <v>1377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x14ac:dyDescent="0.2">
      <c r="A101" s="164" t="s">
        <v>326</v>
      </c>
      <c r="B101" s="165" t="s">
        <v>181</v>
      </c>
      <c r="C101" s="186" t="s">
        <v>183</v>
      </c>
      <c r="D101" s="166"/>
      <c r="E101" s="167"/>
      <c r="F101" s="168"/>
      <c r="G101" s="168">
        <f>SUMIF(AG102:AG119,"&lt;&gt;NOR",G102:G119)</f>
        <v>0</v>
      </c>
      <c r="H101" s="168"/>
      <c r="I101" s="168">
        <f>SUM(I102:I119)</f>
        <v>0</v>
      </c>
      <c r="J101" s="168"/>
      <c r="K101" s="168">
        <f>SUM(K102:K119)</f>
        <v>0</v>
      </c>
      <c r="L101" s="168"/>
      <c r="M101" s="168">
        <f>SUM(M102:M119)</f>
        <v>0</v>
      </c>
      <c r="N101" s="167"/>
      <c r="O101" s="167">
        <f>SUM(O102:O119)</f>
        <v>0.33000000000000007</v>
      </c>
      <c r="P101" s="167"/>
      <c r="Q101" s="167">
        <f>SUM(Q102:Q119)</f>
        <v>0</v>
      </c>
      <c r="R101" s="168"/>
      <c r="S101" s="168"/>
      <c r="T101" s="169"/>
      <c r="U101" s="163"/>
      <c r="V101" s="163">
        <f>SUM(V102:V119)</f>
        <v>67.779999999999987</v>
      </c>
      <c r="W101" s="163"/>
      <c r="X101" s="163"/>
      <c r="Y101" s="163"/>
      <c r="AG101" t="s">
        <v>327</v>
      </c>
    </row>
    <row r="102" spans="1:60" outlineLevel="1" x14ac:dyDescent="0.2">
      <c r="A102" s="179">
        <v>89</v>
      </c>
      <c r="B102" s="180" t="s">
        <v>2286</v>
      </c>
      <c r="C102" s="189" t="s">
        <v>3171</v>
      </c>
      <c r="D102" s="181" t="s">
        <v>407</v>
      </c>
      <c r="E102" s="182">
        <v>110</v>
      </c>
      <c r="F102" s="183"/>
      <c r="G102" s="184">
        <f t="shared" ref="G102:G119" si="28">ROUND(E102*F102,2)</f>
        <v>0</v>
      </c>
      <c r="H102" s="183"/>
      <c r="I102" s="184">
        <f t="shared" ref="I102:I119" si="29">ROUND(E102*H102,2)</f>
        <v>0</v>
      </c>
      <c r="J102" s="183"/>
      <c r="K102" s="184">
        <f t="shared" ref="K102:K119" si="30">ROUND(E102*J102,2)</f>
        <v>0</v>
      </c>
      <c r="L102" s="184">
        <v>21</v>
      </c>
      <c r="M102" s="184">
        <f t="shared" ref="M102:M119" si="31">G102*(1+L102/100)</f>
        <v>0</v>
      </c>
      <c r="N102" s="182">
        <v>6.2E-4</v>
      </c>
      <c r="O102" s="182">
        <f t="shared" ref="O102:O119" si="32">ROUND(E102*N102,2)</f>
        <v>7.0000000000000007E-2</v>
      </c>
      <c r="P102" s="182">
        <v>0</v>
      </c>
      <c r="Q102" s="182">
        <f t="shared" ref="Q102:Q119" si="33">ROUND(E102*P102,2)</f>
        <v>0</v>
      </c>
      <c r="R102" s="184" t="s">
        <v>563</v>
      </c>
      <c r="S102" s="184" t="s">
        <v>331</v>
      </c>
      <c r="T102" s="185" t="s">
        <v>331</v>
      </c>
      <c r="U102" s="159">
        <v>0</v>
      </c>
      <c r="V102" s="159">
        <f t="shared" ref="V102:V119" si="34">ROUND(E102*U102,2)</f>
        <v>0</v>
      </c>
      <c r="W102" s="159"/>
      <c r="X102" s="159" t="s">
        <v>564</v>
      </c>
      <c r="Y102" s="159" t="s">
        <v>334</v>
      </c>
      <c r="Z102" s="148"/>
      <c r="AA102" s="148"/>
      <c r="AB102" s="148"/>
      <c r="AC102" s="148"/>
      <c r="AD102" s="148"/>
      <c r="AE102" s="148"/>
      <c r="AF102" s="148"/>
      <c r="AG102" s="148" t="s">
        <v>565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79">
        <v>90</v>
      </c>
      <c r="B103" s="180" t="s">
        <v>2287</v>
      </c>
      <c r="C103" s="189" t="s">
        <v>3172</v>
      </c>
      <c r="D103" s="181" t="s">
        <v>407</v>
      </c>
      <c r="E103" s="182">
        <v>110</v>
      </c>
      <c r="F103" s="183"/>
      <c r="G103" s="184">
        <f t="shared" si="28"/>
        <v>0</v>
      </c>
      <c r="H103" s="183"/>
      <c r="I103" s="184">
        <f t="shared" si="29"/>
        <v>0</v>
      </c>
      <c r="J103" s="183"/>
      <c r="K103" s="184">
        <f t="shared" si="30"/>
        <v>0</v>
      </c>
      <c r="L103" s="184">
        <v>21</v>
      </c>
      <c r="M103" s="184">
        <f t="shared" si="31"/>
        <v>0</v>
      </c>
      <c r="N103" s="182">
        <v>0</v>
      </c>
      <c r="O103" s="182">
        <f t="shared" si="32"/>
        <v>0</v>
      </c>
      <c r="P103" s="182">
        <v>0</v>
      </c>
      <c r="Q103" s="182">
        <f t="shared" si="33"/>
        <v>0</v>
      </c>
      <c r="R103" s="184" t="s">
        <v>2201</v>
      </c>
      <c r="S103" s="184" t="s">
        <v>331</v>
      </c>
      <c r="T103" s="185" t="s">
        <v>331</v>
      </c>
      <c r="U103" s="159">
        <v>0.26850000000000002</v>
      </c>
      <c r="V103" s="159">
        <f t="shared" si="34"/>
        <v>29.54</v>
      </c>
      <c r="W103" s="159"/>
      <c r="X103" s="159" t="s">
        <v>422</v>
      </c>
      <c r="Y103" s="159" t="s">
        <v>334</v>
      </c>
      <c r="Z103" s="148"/>
      <c r="AA103" s="148"/>
      <c r="AB103" s="148"/>
      <c r="AC103" s="148"/>
      <c r="AD103" s="148"/>
      <c r="AE103" s="148"/>
      <c r="AF103" s="148"/>
      <c r="AG103" s="148" t="s">
        <v>1377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9">
        <v>91</v>
      </c>
      <c r="B104" s="180" t="s">
        <v>2288</v>
      </c>
      <c r="C104" s="189" t="s">
        <v>3173</v>
      </c>
      <c r="D104" s="181" t="s">
        <v>407</v>
      </c>
      <c r="E104" s="182">
        <v>175</v>
      </c>
      <c r="F104" s="183"/>
      <c r="G104" s="184">
        <f t="shared" si="28"/>
        <v>0</v>
      </c>
      <c r="H104" s="183"/>
      <c r="I104" s="184">
        <f t="shared" si="29"/>
        <v>0</v>
      </c>
      <c r="J104" s="183"/>
      <c r="K104" s="184">
        <f t="shared" si="30"/>
        <v>0</v>
      </c>
      <c r="L104" s="184">
        <v>21</v>
      </c>
      <c r="M104" s="184">
        <f t="shared" si="31"/>
        <v>0</v>
      </c>
      <c r="N104" s="182">
        <v>1E-3</v>
      </c>
      <c r="O104" s="182">
        <f t="shared" si="32"/>
        <v>0.18</v>
      </c>
      <c r="P104" s="182">
        <v>0</v>
      </c>
      <c r="Q104" s="182">
        <f t="shared" si="33"/>
        <v>0</v>
      </c>
      <c r="R104" s="184" t="s">
        <v>2201</v>
      </c>
      <c r="S104" s="184" t="s">
        <v>331</v>
      </c>
      <c r="T104" s="185" t="s">
        <v>331</v>
      </c>
      <c r="U104" s="159">
        <v>0.12</v>
      </c>
      <c r="V104" s="159">
        <f t="shared" si="34"/>
        <v>21</v>
      </c>
      <c r="W104" s="159"/>
      <c r="X104" s="159" t="s">
        <v>422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1377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9">
        <v>92</v>
      </c>
      <c r="B105" s="180" t="s">
        <v>2289</v>
      </c>
      <c r="C105" s="189" t="s">
        <v>3174</v>
      </c>
      <c r="D105" s="181" t="s">
        <v>407</v>
      </c>
      <c r="E105" s="182">
        <v>25</v>
      </c>
      <c r="F105" s="183"/>
      <c r="G105" s="184">
        <f t="shared" si="28"/>
        <v>0</v>
      </c>
      <c r="H105" s="183"/>
      <c r="I105" s="184">
        <f t="shared" si="29"/>
        <v>0</v>
      </c>
      <c r="J105" s="183"/>
      <c r="K105" s="184">
        <f t="shared" si="30"/>
        <v>0</v>
      </c>
      <c r="L105" s="184">
        <v>21</v>
      </c>
      <c r="M105" s="184">
        <f t="shared" si="31"/>
        <v>0</v>
      </c>
      <c r="N105" s="182">
        <v>1.3999999999999999E-4</v>
      </c>
      <c r="O105" s="182">
        <f t="shared" si="32"/>
        <v>0</v>
      </c>
      <c r="P105" s="182">
        <v>0</v>
      </c>
      <c r="Q105" s="182">
        <f t="shared" si="33"/>
        <v>0</v>
      </c>
      <c r="R105" s="184" t="s">
        <v>563</v>
      </c>
      <c r="S105" s="184" t="s">
        <v>331</v>
      </c>
      <c r="T105" s="185" t="s">
        <v>331</v>
      </c>
      <c r="U105" s="159">
        <v>0</v>
      </c>
      <c r="V105" s="159">
        <f t="shared" si="34"/>
        <v>0</v>
      </c>
      <c r="W105" s="159"/>
      <c r="X105" s="159" t="s">
        <v>564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565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79">
        <v>93</v>
      </c>
      <c r="B106" s="180" t="s">
        <v>2287</v>
      </c>
      <c r="C106" s="189" t="s">
        <v>3172</v>
      </c>
      <c r="D106" s="181" t="s">
        <v>407</v>
      </c>
      <c r="E106" s="182">
        <v>25</v>
      </c>
      <c r="F106" s="183"/>
      <c r="G106" s="184">
        <f t="shared" si="28"/>
        <v>0</v>
      </c>
      <c r="H106" s="183"/>
      <c r="I106" s="184">
        <f t="shared" si="29"/>
        <v>0</v>
      </c>
      <c r="J106" s="183"/>
      <c r="K106" s="184">
        <f t="shared" si="30"/>
        <v>0</v>
      </c>
      <c r="L106" s="184">
        <v>21</v>
      </c>
      <c r="M106" s="184">
        <f t="shared" si="31"/>
        <v>0</v>
      </c>
      <c r="N106" s="182">
        <v>0</v>
      </c>
      <c r="O106" s="182">
        <f t="shared" si="32"/>
        <v>0</v>
      </c>
      <c r="P106" s="182">
        <v>0</v>
      </c>
      <c r="Q106" s="182">
        <f t="shared" si="33"/>
        <v>0</v>
      </c>
      <c r="R106" s="184" t="s">
        <v>2201</v>
      </c>
      <c r="S106" s="184" t="s">
        <v>331</v>
      </c>
      <c r="T106" s="185" t="s">
        <v>331</v>
      </c>
      <c r="U106" s="159">
        <v>0.26850000000000002</v>
      </c>
      <c r="V106" s="159">
        <f t="shared" si="34"/>
        <v>6.71</v>
      </c>
      <c r="W106" s="159"/>
      <c r="X106" s="159" t="s">
        <v>422</v>
      </c>
      <c r="Y106" s="159" t="s">
        <v>334</v>
      </c>
      <c r="Z106" s="148"/>
      <c r="AA106" s="148"/>
      <c r="AB106" s="148"/>
      <c r="AC106" s="148"/>
      <c r="AD106" s="148"/>
      <c r="AE106" s="148"/>
      <c r="AF106" s="148"/>
      <c r="AG106" s="148" t="s">
        <v>1377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79">
        <v>94</v>
      </c>
      <c r="B107" s="180" t="s">
        <v>2290</v>
      </c>
      <c r="C107" s="189" t="s">
        <v>3175</v>
      </c>
      <c r="D107" s="181" t="s">
        <v>434</v>
      </c>
      <c r="E107" s="182">
        <v>5</v>
      </c>
      <c r="F107" s="183"/>
      <c r="G107" s="184">
        <f t="shared" si="28"/>
        <v>0</v>
      </c>
      <c r="H107" s="183"/>
      <c r="I107" s="184">
        <f t="shared" si="29"/>
        <v>0</v>
      </c>
      <c r="J107" s="183"/>
      <c r="K107" s="184">
        <f t="shared" si="30"/>
        <v>0</v>
      </c>
      <c r="L107" s="184">
        <v>21</v>
      </c>
      <c r="M107" s="184">
        <f t="shared" si="31"/>
        <v>0</v>
      </c>
      <c r="N107" s="182">
        <v>3.0799999999999998E-3</v>
      </c>
      <c r="O107" s="182">
        <f t="shared" si="32"/>
        <v>0.02</v>
      </c>
      <c r="P107" s="182">
        <v>0</v>
      </c>
      <c r="Q107" s="182">
        <f t="shared" si="33"/>
        <v>0</v>
      </c>
      <c r="R107" s="184" t="s">
        <v>563</v>
      </c>
      <c r="S107" s="184" t="s">
        <v>331</v>
      </c>
      <c r="T107" s="185" t="s">
        <v>331</v>
      </c>
      <c r="U107" s="159">
        <v>0</v>
      </c>
      <c r="V107" s="159">
        <f t="shared" si="34"/>
        <v>0</v>
      </c>
      <c r="W107" s="159"/>
      <c r="X107" s="159" t="s">
        <v>564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565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79">
        <v>95</v>
      </c>
      <c r="B108" s="180" t="s">
        <v>2291</v>
      </c>
      <c r="C108" s="189" t="s">
        <v>3176</v>
      </c>
      <c r="D108" s="181" t="s">
        <v>434</v>
      </c>
      <c r="E108" s="182">
        <v>5</v>
      </c>
      <c r="F108" s="183"/>
      <c r="G108" s="184">
        <f t="shared" si="28"/>
        <v>0</v>
      </c>
      <c r="H108" s="183"/>
      <c r="I108" s="184">
        <f t="shared" si="29"/>
        <v>0</v>
      </c>
      <c r="J108" s="183"/>
      <c r="K108" s="184">
        <f t="shared" si="30"/>
        <v>0</v>
      </c>
      <c r="L108" s="184">
        <v>21</v>
      </c>
      <c r="M108" s="184">
        <f t="shared" si="31"/>
        <v>0</v>
      </c>
      <c r="N108" s="182">
        <v>0</v>
      </c>
      <c r="O108" s="182">
        <f t="shared" si="32"/>
        <v>0</v>
      </c>
      <c r="P108" s="182">
        <v>0</v>
      </c>
      <c r="Q108" s="182">
        <f t="shared" si="33"/>
        <v>0</v>
      </c>
      <c r="R108" s="184" t="s">
        <v>2201</v>
      </c>
      <c r="S108" s="184" t="s">
        <v>331</v>
      </c>
      <c r="T108" s="185" t="s">
        <v>331</v>
      </c>
      <c r="U108" s="159">
        <v>1.3347</v>
      </c>
      <c r="V108" s="159">
        <f t="shared" si="34"/>
        <v>6.67</v>
      </c>
      <c r="W108" s="159"/>
      <c r="X108" s="159" t="s">
        <v>422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1377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79">
        <v>96</v>
      </c>
      <c r="B109" s="180" t="s">
        <v>2292</v>
      </c>
      <c r="C109" s="189" t="s">
        <v>3177</v>
      </c>
      <c r="D109" s="181" t="s">
        <v>434</v>
      </c>
      <c r="E109" s="182">
        <v>1</v>
      </c>
      <c r="F109" s="183"/>
      <c r="G109" s="184">
        <f t="shared" si="28"/>
        <v>0</v>
      </c>
      <c r="H109" s="183"/>
      <c r="I109" s="184">
        <f t="shared" si="29"/>
        <v>0</v>
      </c>
      <c r="J109" s="183"/>
      <c r="K109" s="184">
        <f t="shared" si="30"/>
        <v>0</v>
      </c>
      <c r="L109" s="184">
        <v>21</v>
      </c>
      <c r="M109" s="184">
        <f t="shared" si="31"/>
        <v>0</v>
      </c>
      <c r="N109" s="182">
        <v>4.1000000000000003E-3</v>
      </c>
      <c r="O109" s="182">
        <f t="shared" si="32"/>
        <v>0</v>
      </c>
      <c r="P109" s="182">
        <v>0</v>
      </c>
      <c r="Q109" s="182">
        <f t="shared" si="33"/>
        <v>0</v>
      </c>
      <c r="R109" s="184" t="s">
        <v>563</v>
      </c>
      <c r="S109" s="184" t="s">
        <v>331</v>
      </c>
      <c r="T109" s="185" t="s">
        <v>331</v>
      </c>
      <c r="U109" s="159">
        <v>0</v>
      </c>
      <c r="V109" s="159">
        <f t="shared" si="34"/>
        <v>0</v>
      </c>
      <c r="W109" s="159"/>
      <c r="X109" s="159" t="s">
        <v>564</v>
      </c>
      <c r="Y109" s="159" t="s">
        <v>334</v>
      </c>
      <c r="Z109" s="148"/>
      <c r="AA109" s="148"/>
      <c r="AB109" s="148"/>
      <c r="AC109" s="148"/>
      <c r="AD109" s="148"/>
      <c r="AE109" s="148"/>
      <c r="AF109" s="148"/>
      <c r="AG109" s="148" t="s">
        <v>565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79">
        <v>97</v>
      </c>
      <c r="B110" s="180" t="s">
        <v>2291</v>
      </c>
      <c r="C110" s="189" t="s">
        <v>3176</v>
      </c>
      <c r="D110" s="181" t="s">
        <v>434</v>
      </c>
      <c r="E110" s="182">
        <v>1</v>
      </c>
      <c r="F110" s="183"/>
      <c r="G110" s="184">
        <f t="shared" si="28"/>
        <v>0</v>
      </c>
      <c r="H110" s="183"/>
      <c r="I110" s="184">
        <f t="shared" si="29"/>
        <v>0</v>
      </c>
      <c r="J110" s="183"/>
      <c r="K110" s="184">
        <f t="shared" si="30"/>
        <v>0</v>
      </c>
      <c r="L110" s="184">
        <v>21</v>
      </c>
      <c r="M110" s="184">
        <f t="shared" si="31"/>
        <v>0</v>
      </c>
      <c r="N110" s="182">
        <v>0</v>
      </c>
      <c r="O110" s="182">
        <f t="shared" si="32"/>
        <v>0</v>
      </c>
      <c r="P110" s="182">
        <v>0</v>
      </c>
      <c r="Q110" s="182">
        <f t="shared" si="33"/>
        <v>0</v>
      </c>
      <c r="R110" s="184" t="s">
        <v>2201</v>
      </c>
      <c r="S110" s="184" t="s">
        <v>331</v>
      </c>
      <c r="T110" s="185" t="s">
        <v>331</v>
      </c>
      <c r="U110" s="159">
        <v>1.3347</v>
      </c>
      <c r="V110" s="159">
        <f t="shared" si="34"/>
        <v>1.33</v>
      </c>
      <c r="W110" s="159"/>
      <c r="X110" s="159" t="s">
        <v>422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1377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79">
        <v>98</v>
      </c>
      <c r="B111" s="180" t="s">
        <v>2293</v>
      </c>
      <c r="C111" s="189" t="s">
        <v>3178</v>
      </c>
      <c r="D111" s="181" t="s">
        <v>434</v>
      </c>
      <c r="E111" s="182">
        <v>5</v>
      </c>
      <c r="F111" s="183"/>
      <c r="G111" s="184">
        <f t="shared" si="28"/>
        <v>0</v>
      </c>
      <c r="H111" s="183"/>
      <c r="I111" s="184">
        <f t="shared" si="29"/>
        <v>0</v>
      </c>
      <c r="J111" s="183"/>
      <c r="K111" s="184">
        <f t="shared" si="30"/>
        <v>0</v>
      </c>
      <c r="L111" s="184">
        <v>21</v>
      </c>
      <c r="M111" s="184">
        <f t="shared" si="31"/>
        <v>0</v>
      </c>
      <c r="N111" s="182">
        <v>1.2999999999999999E-4</v>
      </c>
      <c r="O111" s="182">
        <f t="shared" si="32"/>
        <v>0</v>
      </c>
      <c r="P111" s="182">
        <v>0</v>
      </c>
      <c r="Q111" s="182">
        <f t="shared" si="33"/>
        <v>0</v>
      </c>
      <c r="R111" s="184" t="s">
        <v>563</v>
      </c>
      <c r="S111" s="184" t="s">
        <v>331</v>
      </c>
      <c r="T111" s="185" t="s">
        <v>331</v>
      </c>
      <c r="U111" s="159">
        <v>0</v>
      </c>
      <c r="V111" s="159">
        <f t="shared" si="34"/>
        <v>0</v>
      </c>
      <c r="W111" s="159"/>
      <c r="X111" s="159" t="s">
        <v>564</v>
      </c>
      <c r="Y111" s="159" t="s">
        <v>334</v>
      </c>
      <c r="Z111" s="148"/>
      <c r="AA111" s="148"/>
      <c r="AB111" s="148"/>
      <c r="AC111" s="148"/>
      <c r="AD111" s="148"/>
      <c r="AE111" s="148"/>
      <c r="AF111" s="148"/>
      <c r="AG111" s="148" t="s">
        <v>565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79">
        <v>99</v>
      </c>
      <c r="B112" s="180" t="s">
        <v>2294</v>
      </c>
      <c r="C112" s="189" t="s">
        <v>3179</v>
      </c>
      <c r="D112" s="181" t="s">
        <v>434</v>
      </c>
      <c r="E112" s="182">
        <v>5</v>
      </c>
      <c r="F112" s="183"/>
      <c r="G112" s="184">
        <f t="shared" si="28"/>
        <v>0</v>
      </c>
      <c r="H112" s="183"/>
      <c r="I112" s="184">
        <f t="shared" si="29"/>
        <v>0</v>
      </c>
      <c r="J112" s="183"/>
      <c r="K112" s="184">
        <f t="shared" si="30"/>
        <v>0</v>
      </c>
      <c r="L112" s="184">
        <v>21</v>
      </c>
      <c r="M112" s="184">
        <f t="shared" si="31"/>
        <v>0</v>
      </c>
      <c r="N112" s="182">
        <v>0</v>
      </c>
      <c r="O112" s="182">
        <f t="shared" si="32"/>
        <v>0</v>
      </c>
      <c r="P112" s="182">
        <v>0</v>
      </c>
      <c r="Q112" s="182">
        <f t="shared" si="33"/>
        <v>0</v>
      </c>
      <c r="R112" s="184" t="s">
        <v>2201</v>
      </c>
      <c r="S112" s="184" t="s">
        <v>331</v>
      </c>
      <c r="T112" s="185" t="s">
        <v>331</v>
      </c>
      <c r="U112" s="159">
        <v>0.21299999999999999</v>
      </c>
      <c r="V112" s="159">
        <f t="shared" si="34"/>
        <v>1.07</v>
      </c>
      <c r="W112" s="159"/>
      <c r="X112" s="159" t="s">
        <v>422</v>
      </c>
      <c r="Y112" s="159" t="s">
        <v>334</v>
      </c>
      <c r="Z112" s="148"/>
      <c r="AA112" s="148"/>
      <c r="AB112" s="148"/>
      <c r="AC112" s="148"/>
      <c r="AD112" s="148"/>
      <c r="AE112" s="148"/>
      <c r="AF112" s="148"/>
      <c r="AG112" s="148" t="s">
        <v>1377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79">
        <v>100</v>
      </c>
      <c r="B113" s="180" t="s">
        <v>2295</v>
      </c>
      <c r="C113" s="189" t="s">
        <v>3180</v>
      </c>
      <c r="D113" s="181" t="s">
        <v>434</v>
      </c>
      <c r="E113" s="182">
        <v>20</v>
      </c>
      <c r="F113" s="183"/>
      <c r="G113" s="184">
        <f t="shared" si="28"/>
        <v>0</v>
      </c>
      <c r="H113" s="183"/>
      <c r="I113" s="184">
        <f t="shared" si="29"/>
        <v>0</v>
      </c>
      <c r="J113" s="183"/>
      <c r="K113" s="184">
        <f t="shared" si="30"/>
        <v>0</v>
      </c>
      <c r="L113" s="184">
        <v>21</v>
      </c>
      <c r="M113" s="184">
        <f t="shared" si="31"/>
        <v>0</v>
      </c>
      <c r="N113" s="182">
        <v>9.1E-4</v>
      </c>
      <c r="O113" s="182">
        <f t="shared" si="32"/>
        <v>0.02</v>
      </c>
      <c r="P113" s="182">
        <v>0</v>
      </c>
      <c r="Q113" s="182">
        <f t="shared" si="33"/>
        <v>0</v>
      </c>
      <c r="R113" s="184" t="s">
        <v>563</v>
      </c>
      <c r="S113" s="184" t="s">
        <v>331</v>
      </c>
      <c r="T113" s="185" t="s">
        <v>331</v>
      </c>
      <c r="U113" s="159">
        <v>0</v>
      </c>
      <c r="V113" s="159">
        <f t="shared" si="34"/>
        <v>0</v>
      </c>
      <c r="W113" s="159"/>
      <c r="X113" s="159" t="s">
        <v>564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565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9">
        <v>101</v>
      </c>
      <c r="B114" s="180" t="s">
        <v>2296</v>
      </c>
      <c r="C114" s="189" t="s">
        <v>3181</v>
      </c>
      <c r="D114" s="181" t="s">
        <v>434</v>
      </c>
      <c r="E114" s="182">
        <v>36</v>
      </c>
      <c r="F114" s="183"/>
      <c r="G114" s="184">
        <f t="shared" si="28"/>
        <v>0</v>
      </c>
      <c r="H114" s="183"/>
      <c r="I114" s="184">
        <f t="shared" si="29"/>
        <v>0</v>
      </c>
      <c r="J114" s="183"/>
      <c r="K114" s="184">
        <f t="shared" si="30"/>
        <v>0</v>
      </c>
      <c r="L114" s="184">
        <v>21</v>
      </c>
      <c r="M114" s="184">
        <f t="shared" si="31"/>
        <v>0</v>
      </c>
      <c r="N114" s="182">
        <v>1.7000000000000001E-4</v>
      </c>
      <c r="O114" s="182">
        <f t="shared" si="32"/>
        <v>0.01</v>
      </c>
      <c r="P114" s="182">
        <v>0</v>
      </c>
      <c r="Q114" s="182">
        <f t="shared" si="33"/>
        <v>0</v>
      </c>
      <c r="R114" s="184" t="s">
        <v>563</v>
      </c>
      <c r="S114" s="184" t="s">
        <v>331</v>
      </c>
      <c r="T114" s="185" t="s">
        <v>331</v>
      </c>
      <c r="U114" s="159">
        <v>0</v>
      </c>
      <c r="V114" s="159">
        <f t="shared" si="34"/>
        <v>0</v>
      </c>
      <c r="W114" s="159"/>
      <c r="X114" s="159" t="s">
        <v>564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565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9">
        <v>102</v>
      </c>
      <c r="B115" s="180" t="s">
        <v>2297</v>
      </c>
      <c r="C115" s="189" t="s">
        <v>3182</v>
      </c>
      <c r="D115" s="181" t="s">
        <v>407</v>
      </c>
      <c r="E115" s="182">
        <v>4</v>
      </c>
      <c r="F115" s="183"/>
      <c r="G115" s="184">
        <f t="shared" si="28"/>
        <v>0</v>
      </c>
      <c r="H115" s="183"/>
      <c r="I115" s="184">
        <f t="shared" si="29"/>
        <v>0</v>
      </c>
      <c r="J115" s="183"/>
      <c r="K115" s="184">
        <f t="shared" si="30"/>
        <v>0</v>
      </c>
      <c r="L115" s="184">
        <v>21</v>
      </c>
      <c r="M115" s="184">
        <f t="shared" si="31"/>
        <v>0</v>
      </c>
      <c r="N115" s="182">
        <v>1.6000000000000001E-4</v>
      </c>
      <c r="O115" s="182">
        <f t="shared" si="32"/>
        <v>0</v>
      </c>
      <c r="P115" s="182">
        <v>0</v>
      </c>
      <c r="Q115" s="182">
        <f t="shared" si="33"/>
        <v>0</v>
      </c>
      <c r="R115" s="184" t="s">
        <v>563</v>
      </c>
      <c r="S115" s="184" t="s">
        <v>331</v>
      </c>
      <c r="T115" s="185" t="s">
        <v>331</v>
      </c>
      <c r="U115" s="159">
        <v>0</v>
      </c>
      <c r="V115" s="159">
        <f t="shared" si="34"/>
        <v>0</v>
      </c>
      <c r="W115" s="159"/>
      <c r="X115" s="159" t="s">
        <v>564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565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79">
        <v>103</v>
      </c>
      <c r="B116" s="180" t="s">
        <v>2189</v>
      </c>
      <c r="C116" s="189" t="s">
        <v>3183</v>
      </c>
      <c r="D116" s="181" t="s">
        <v>407</v>
      </c>
      <c r="E116" s="182">
        <v>4</v>
      </c>
      <c r="F116" s="183"/>
      <c r="G116" s="184">
        <f t="shared" si="28"/>
        <v>0</v>
      </c>
      <c r="H116" s="183"/>
      <c r="I116" s="184">
        <f t="shared" si="29"/>
        <v>0</v>
      </c>
      <c r="J116" s="183"/>
      <c r="K116" s="184">
        <f t="shared" si="30"/>
        <v>0</v>
      </c>
      <c r="L116" s="184">
        <v>21</v>
      </c>
      <c r="M116" s="184">
        <f t="shared" si="31"/>
        <v>0</v>
      </c>
      <c r="N116" s="182">
        <v>0</v>
      </c>
      <c r="O116" s="182">
        <f t="shared" si="32"/>
        <v>0</v>
      </c>
      <c r="P116" s="182">
        <v>0</v>
      </c>
      <c r="Q116" s="182">
        <f t="shared" si="33"/>
        <v>0</v>
      </c>
      <c r="R116" s="184" t="s">
        <v>280</v>
      </c>
      <c r="S116" s="184" t="s">
        <v>331</v>
      </c>
      <c r="T116" s="185" t="s">
        <v>331</v>
      </c>
      <c r="U116" s="159">
        <v>0.11586</v>
      </c>
      <c r="V116" s="159">
        <f t="shared" si="34"/>
        <v>0.46</v>
      </c>
      <c r="W116" s="159"/>
      <c r="X116" s="159" t="s">
        <v>422</v>
      </c>
      <c r="Y116" s="159" t="s">
        <v>334</v>
      </c>
      <c r="Z116" s="148"/>
      <c r="AA116" s="148"/>
      <c r="AB116" s="148"/>
      <c r="AC116" s="148"/>
      <c r="AD116" s="148"/>
      <c r="AE116" s="148"/>
      <c r="AF116" s="148"/>
      <c r="AG116" s="148" t="s">
        <v>423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79">
        <v>104</v>
      </c>
      <c r="B117" s="180" t="s">
        <v>2298</v>
      </c>
      <c r="C117" s="189" t="s">
        <v>3184</v>
      </c>
      <c r="D117" s="181" t="s">
        <v>434</v>
      </c>
      <c r="E117" s="182">
        <v>4</v>
      </c>
      <c r="F117" s="183"/>
      <c r="G117" s="184">
        <f t="shared" si="28"/>
        <v>0</v>
      </c>
      <c r="H117" s="183"/>
      <c r="I117" s="184">
        <f t="shared" si="29"/>
        <v>0</v>
      </c>
      <c r="J117" s="183"/>
      <c r="K117" s="184">
        <f t="shared" si="30"/>
        <v>0</v>
      </c>
      <c r="L117" s="184">
        <v>21</v>
      </c>
      <c r="M117" s="184">
        <f t="shared" si="31"/>
        <v>0</v>
      </c>
      <c r="N117" s="182">
        <v>3.0000000000000001E-3</v>
      </c>
      <c r="O117" s="182">
        <f t="shared" si="32"/>
        <v>0.01</v>
      </c>
      <c r="P117" s="182">
        <v>0</v>
      </c>
      <c r="Q117" s="182">
        <f t="shared" si="33"/>
        <v>0</v>
      </c>
      <c r="R117" s="184" t="s">
        <v>563</v>
      </c>
      <c r="S117" s="184" t="s">
        <v>331</v>
      </c>
      <c r="T117" s="185" t="s">
        <v>331</v>
      </c>
      <c r="U117" s="159">
        <v>0</v>
      </c>
      <c r="V117" s="159">
        <f t="shared" si="34"/>
        <v>0</v>
      </c>
      <c r="W117" s="159"/>
      <c r="X117" s="159" t="s">
        <v>564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565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79">
        <v>105</v>
      </c>
      <c r="B118" s="180" t="s">
        <v>2299</v>
      </c>
      <c r="C118" s="189" t="s">
        <v>3185</v>
      </c>
      <c r="D118" s="181" t="s">
        <v>434</v>
      </c>
      <c r="E118" s="182">
        <v>4</v>
      </c>
      <c r="F118" s="183"/>
      <c r="G118" s="184">
        <f t="shared" si="28"/>
        <v>0</v>
      </c>
      <c r="H118" s="183"/>
      <c r="I118" s="184">
        <f t="shared" si="29"/>
        <v>0</v>
      </c>
      <c r="J118" s="183"/>
      <c r="K118" s="184">
        <f t="shared" si="30"/>
        <v>0</v>
      </c>
      <c r="L118" s="184">
        <v>21</v>
      </c>
      <c r="M118" s="184">
        <f t="shared" si="31"/>
        <v>0</v>
      </c>
      <c r="N118" s="182">
        <v>4.6800000000000001E-3</v>
      </c>
      <c r="O118" s="182">
        <f t="shared" si="32"/>
        <v>0.02</v>
      </c>
      <c r="P118" s="182">
        <v>0</v>
      </c>
      <c r="Q118" s="182">
        <f t="shared" si="33"/>
        <v>0</v>
      </c>
      <c r="R118" s="184" t="s">
        <v>581</v>
      </c>
      <c r="S118" s="184" t="s">
        <v>331</v>
      </c>
      <c r="T118" s="185" t="s">
        <v>331</v>
      </c>
      <c r="U118" s="159">
        <v>0.25</v>
      </c>
      <c r="V118" s="159">
        <f t="shared" si="34"/>
        <v>1</v>
      </c>
      <c r="W118" s="159"/>
      <c r="X118" s="159" t="s">
        <v>422</v>
      </c>
      <c r="Y118" s="159" t="s">
        <v>334</v>
      </c>
      <c r="Z118" s="148"/>
      <c r="AA118" s="148"/>
      <c r="AB118" s="148"/>
      <c r="AC118" s="148"/>
      <c r="AD118" s="148"/>
      <c r="AE118" s="148"/>
      <c r="AF118" s="148"/>
      <c r="AG118" s="148" t="s">
        <v>1377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79">
        <v>106</v>
      </c>
      <c r="B119" s="180" t="s">
        <v>2225</v>
      </c>
      <c r="C119" s="189" t="s">
        <v>2300</v>
      </c>
      <c r="D119" s="181" t="s">
        <v>1376</v>
      </c>
      <c r="E119" s="182">
        <v>1</v>
      </c>
      <c r="F119" s="183"/>
      <c r="G119" s="184">
        <f t="shared" si="28"/>
        <v>0</v>
      </c>
      <c r="H119" s="183"/>
      <c r="I119" s="184">
        <f t="shared" si="29"/>
        <v>0</v>
      </c>
      <c r="J119" s="183"/>
      <c r="K119" s="184">
        <f t="shared" si="30"/>
        <v>0</v>
      </c>
      <c r="L119" s="184">
        <v>21</v>
      </c>
      <c r="M119" s="184">
        <f t="shared" si="31"/>
        <v>0</v>
      </c>
      <c r="N119" s="182">
        <v>0</v>
      </c>
      <c r="O119" s="182">
        <f t="shared" si="32"/>
        <v>0</v>
      </c>
      <c r="P119" s="182">
        <v>0</v>
      </c>
      <c r="Q119" s="182">
        <f t="shared" si="33"/>
        <v>0</v>
      </c>
      <c r="R119" s="184"/>
      <c r="S119" s="184" t="s">
        <v>364</v>
      </c>
      <c r="T119" s="185" t="s">
        <v>332</v>
      </c>
      <c r="U119" s="159">
        <v>0</v>
      </c>
      <c r="V119" s="159">
        <f t="shared" si="34"/>
        <v>0</v>
      </c>
      <c r="W119" s="159"/>
      <c r="X119" s="159" t="s">
        <v>1663</v>
      </c>
      <c r="Y119" s="159" t="s">
        <v>334</v>
      </c>
      <c r="Z119" s="148"/>
      <c r="AA119" s="148"/>
      <c r="AB119" s="148"/>
      <c r="AC119" s="148"/>
      <c r="AD119" s="148"/>
      <c r="AE119" s="148"/>
      <c r="AF119" s="148"/>
      <c r="AG119" s="148" t="s">
        <v>1664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x14ac:dyDescent="0.2">
      <c r="A120" s="164" t="s">
        <v>326</v>
      </c>
      <c r="B120" s="165" t="s">
        <v>185</v>
      </c>
      <c r="C120" s="186" t="s">
        <v>178</v>
      </c>
      <c r="D120" s="166"/>
      <c r="E120" s="167"/>
      <c r="F120" s="168"/>
      <c r="G120" s="168">
        <f>SUMIF(AG121:AG124,"&lt;&gt;NOR",G121:G124)</f>
        <v>0</v>
      </c>
      <c r="H120" s="168"/>
      <c r="I120" s="168">
        <f>SUM(I121:I124)</f>
        <v>0</v>
      </c>
      <c r="J120" s="168"/>
      <c r="K120" s="168">
        <f>SUM(K121:K124)</f>
        <v>0</v>
      </c>
      <c r="L120" s="168"/>
      <c r="M120" s="168">
        <f>SUM(M121:M124)</f>
        <v>0</v>
      </c>
      <c r="N120" s="167"/>
      <c r="O120" s="167">
        <f>SUM(O121:O124)</f>
        <v>0</v>
      </c>
      <c r="P120" s="167"/>
      <c r="Q120" s="167">
        <f>SUM(Q121:Q124)</f>
        <v>0</v>
      </c>
      <c r="R120" s="168"/>
      <c r="S120" s="168"/>
      <c r="T120" s="169"/>
      <c r="U120" s="163"/>
      <c r="V120" s="163">
        <f>SUM(V121:V124)</f>
        <v>0</v>
      </c>
      <c r="W120" s="163"/>
      <c r="X120" s="163"/>
      <c r="Y120" s="163"/>
      <c r="AG120" t="s">
        <v>327</v>
      </c>
    </row>
    <row r="121" spans="1:60" outlineLevel="1" x14ac:dyDescent="0.2">
      <c r="A121" s="179">
        <v>107</v>
      </c>
      <c r="B121" s="180" t="s">
        <v>58</v>
      </c>
      <c r="C121" s="189" t="s">
        <v>2301</v>
      </c>
      <c r="D121" s="181" t="s">
        <v>2302</v>
      </c>
      <c r="E121" s="182">
        <v>1000</v>
      </c>
      <c r="F121" s="183"/>
      <c r="G121" s="184">
        <f>ROUND(E121*F121,2)</f>
        <v>0</v>
      </c>
      <c r="H121" s="183"/>
      <c r="I121" s="184">
        <f>ROUND(E121*H121,2)</f>
        <v>0</v>
      </c>
      <c r="J121" s="183"/>
      <c r="K121" s="184">
        <f>ROUND(E121*J121,2)</f>
        <v>0</v>
      </c>
      <c r="L121" s="184">
        <v>21</v>
      </c>
      <c r="M121" s="184">
        <f>G121*(1+L121/100)</f>
        <v>0</v>
      </c>
      <c r="N121" s="182">
        <v>0</v>
      </c>
      <c r="O121" s="182">
        <f>ROUND(E121*N121,2)</f>
        <v>0</v>
      </c>
      <c r="P121" s="182">
        <v>0</v>
      </c>
      <c r="Q121" s="182">
        <f>ROUND(E121*P121,2)</f>
        <v>0</v>
      </c>
      <c r="R121" s="184"/>
      <c r="S121" s="184" t="s">
        <v>364</v>
      </c>
      <c r="T121" s="185" t="s">
        <v>332</v>
      </c>
      <c r="U121" s="159">
        <v>0</v>
      </c>
      <c r="V121" s="159">
        <f>ROUND(E121*U121,2)</f>
        <v>0</v>
      </c>
      <c r="W121" s="159"/>
      <c r="X121" s="159" t="s">
        <v>1663</v>
      </c>
      <c r="Y121" s="159" t="s">
        <v>334</v>
      </c>
      <c r="Z121" s="148"/>
      <c r="AA121" s="148"/>
      <c r="AB121" s="148"/>
      <c r="AC121" s="148"/>
      <c r="AD121" s="148"/>
      <c r="AE121" s="148"/>
      <c r="AF121" s="148"/>
      <c r="AG121" s="148" t="s">
        <v>1664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79">
        <v>108</v>
      </c>
      <c r="B122" s="180" t="s">
        <v>2303</v>
      </c>
      <c r="C122" s="189" t="s">
        <v>2304</v>
      </c>
      <c r="D122" s="181" t="s">
        <v>1602</v>
      </c>
      <c r="E122" s="182">
        <v>50</v>
      </c>
      <c r="F122" s="183"/>
      <c r="G122" s="184">
        <f>ROUND(E122*F122,2)</f>
        <v>0</v>
      </c>
      <c r="H122" s="183"/>
      <c r="I122" s="184">
        <f>ROUND(E122*H122,2)</f>
        <v>0</v>
      </c>
      <c r="J122" s="183"/>
      <c r="K122" s="184">
        <f>ROUND(E122*J122,2)</f>
        <v>0</v>
      </c>
      <c r="L122" s="184">
        <v>21</v>
      </c>
      <c r="M122" s="184">
        <f>G122*(1+L122/100)</f>
        <v>0</v>
      </c>
      <c r="N122" s="182">
        <v>0</v>
      </c>
      <c r="O122" s="182">
        <f>ROUND(E122*N122,2)</f>
        <v>0</v>
      </c>
      <c r="P122" s="182">
        <v>0</v>
      </c>
      <c r="Q122" s="182">
        <f>ROUND(E122*P122,2)</f>
        <v>0</v>
      </c>
      <c r="R122" s="184"/>
      <c r="S122" s="184" t="s">
        <v>364</v>
      </c>
      <c r="T122" s="185" t="s">
        <v>332</v>
      </c>
      <c r="U122" s="159">
        <v>0</v>
      </c>
      <c r="V122" s="159">
        <f>ROUND(E122*U122,2)</f>
        <v>0</v>
      </c>
      <c r="W122" s="159"/>
      <c r="X122" s="159" t="s">
        <v>422</v>
      </c>
      <c r="Y122" s="159" t="s">
        <v>334</v>
      </c>
      <c r="Z122" s="148"/>
      <c r="AA122" s="148"/>
      <c r="AB122" s="148"/>
      <c r="AC122" s="148"/>
      <c r="AD122" s="148"/>
      <c r="AE122" s="148"/>
      <c r="AF122" s="148"/>
      <c r="AG122" s="148" t="s">
        <v>1377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9">
        <v>109</v>
      </c>
      <c r="B123" s="180" t="s">
        <v>86</v>
      </c>
      <c r="C123" s="189" t="s">
        <v>2305</v>
      </c>
      <c r="D123" s="181" t="s">
        <v>1376</v>
      </c>
      <c r="E123" s="182">
        <v>1</v>
      </c>
      <c r="F123" s="183"/>
      <c r="G123" s="184">
        <f>ROUND(E123*F123,2)</f>
        <v>0</v>
      </c>
      <c r="H123" s="183"/>
      <c r="I123" s="184">
        <f>ROUND(E123*H123,2)</f>
        <v>0</v>
      </c>
      <c r="J123" s="183"/>
      <c r="K123" s="184">
        <f>ROUND(E123*J123,2)</f>
        <v>0</v>
      </c>
      <c r="L123" s="184">
        <v>21</v>
      </c>
      <c r="M123" s="184">
        <f>G123*(1+L123/100)</f>
        <v>0</v>
      </c>
      <c r="N123" s="182">
        <v>0</v>
      </c>
      <c r="O123" s="182">
        <f>ROUND(E123*N123,2)</f>
        <v>0</v>
      </c>
      <c r="P123" s="182">
        <v>0</v>
      </c>
      <c r="Q123" s="182">
        <f>ROUND(E123*P123,2)</f>
        <v>0</v>
      </c>
      <c r="R123" s="184"/>
      <c r="S123" s="184" t="s">
        <v>364</v>
      </c>
      <c r="T123" s="185" t="s">
        <v>332</v>
      </c>
      <c r="U123" s="159">
        <v>0</v>
      </c>
      <c r="V123" s="159">
        <f>ROUND(E123*U123,2)</f>
        <v>0</v>
      </c>
      <c r="W123" s="159"/>
      <c r="X123" s="159" t="s">
        <v>1663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1664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71">
        <v>110</v>
      </c>
      <c r="B124" s="172" t="s">
        <v>89</v>
      </c>
      <c r="C124" s="187" t="s">
        <v>2306</v>
      </c>
      <c r="D124" s="173" t="s">
        <v>1376</v>
      </c>
      <c r="E124" s="174">
        <v>1</v>
      </c>
      <c r="F124" s="175"/>
      <c r="G124" s="176">
        <f>ROUND(E124*F124,2)</f>
        <v>0</v>
      </c>
      <c r="H124" s="175"/>
      <c r="I124" s="176">
        <f>ROUND(E124*H124,2)</f>
        <v>0</v>
      </c>
      <c r="J124" s="175"/>
      <c r="K124" s="176">
        <f>ROUND(E124*J124,2)</f>
        <v>0</v>
      </c>
      <c r="L124" s="176">
        <v>21</v>
      </c>
      <c r="M124" s="176">
        <f>G124*(1+L124/100)</f>
        <v>0</v>
      </c>
      <c r="N124" s="174">
        <v>0</v>
      </c>
      <c r="O124" s="174">
        <f>ROUND(E124*N124,2)</f>
        <v>0</v>
      </c>
      <c r="P124" s="174">
        <v>0</v>
      </c>
      <c r="Q124" s="174">
        <f>ROUND(E124*P124,2)</f>
        <v>0</v>
      </c>
      <c r="R124" s="176"/>
      <c r="S124" s="176" t="s">
        <v>364</v>
      </c>
      <c r="T124" s="177" t="s">
        <v>332</v>
      </c>
      <c r="U124" s="159">
        <v>0</v>
      </c>
      <c r="V124" s="159">
        <f>ROUND(E124*U124,2)</f>
        <v>0</v>
      </c>
      <c r="W124" s="159"/>
      <c r="X124" s="159" t="s">
        <v>1663</v>
      </c>
      <c r="Y124" s="159" t="s">
        <v>334</v>
      </c>
      <c r="Z124" s="148"/>
      <c r="AA124" s="148"/>
      <c r="AB124" s="148"/>
      <c r="AC124" s="148"/>
      <c r="AD124" s="148"/>
      <c r="AE124" s="148"/>
      <c r="AF124" s="148"/>
      <c r="AG124" s="148" t="s">
        <v>1664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x14ac:dyDescent="0.2">
      <c r="A125" s="3"/>
      <c r="B125" s="4"/>
      <c r="C125" s="190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v>12</v>
      </c>
      <c r="AF125">
        <v>21</v>
      </c>
      <c r="AG125" t="s">
        <v>312</v>
      </c>
    </row>
    <row r="126" spans="1:60" x14ac:dyDescent="0.2">
      <c r="A126" s="151"/>
      <c r="B126" s="152" t="s">
        <v>29</v>
      </c>
      <c r="C126" s="191"/>
      <c r="D126" s="153"/>
      <c r="E126" s="154"/>
      <c r="F126" s="154"/>
      <c r="G126" s="170">
        <f>G8+G30+G52+G76+G101+G120</f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f>SUMIF(L7:L124,AE125,G7:G124)</f>
        <v>0</v>
      </c>
      <c r="AF126">
        <f>SUMIF(L7:L124,AF125,G7:G124)</f>
        <v>0</v>
      </c>
      <c r="AG126" t="s">
        <v>414</v>
      </c>
    </row>
    <row r="127" spans="1:60" x14ac:dyDescent="0.2">
      <c r="C127" s="192"/>
      <c r="D127" s="10"/>
      <c r="AG127" t="s">
        <v>416</v>
      </c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L0tiY/1NagWqVtJjHkdHJnJQXpg720jJuiF0F8KNSDQ8UR6LaXXklrzvHeuBdRPE4Mlsb/WKPSI7m+S3HlGvw==" saltValue="GnNVxMRp/iBwVnXO5D0p2w==" spinCount="100000" sheet="1" formatRows="0"/>
  <mergeCells count="5">
    <mergeCell ref="A1:G1"/>
    <mergeCell ref="C2:G2"/>
    <mergeCell ref="C3:G3"/>
    <mergeCell ref="C4:G4"/>
    <mergeCell ref="C57:G57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75CE6-4360-457A-98EF-2089F681956D}">
  <sheetPr>
    <outlinePr summaryBelow="0"/>
  </sheetPr>
  <dimension ref="A1:BH5000"/>
  <sheetViews>
    <sheetView workbookViewId="0">
      <pane ySplit="7" topLeftCell="A18" activePane="bottomLeft" state="frozen"/>
      <selection pane="bottomLeft" activeCell="AD51" sqref="AD51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66" t="s">
        <v>60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71</v>
      </c>
      <c r="C4" s="269" t="s">
        <v>72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155</v>
      </c>
      <c r="D8" s="166"/>
      <c r="E8" s="167"/>
      <c r="F8" s="168"/>
      <c r="G8" s="168">
        <f>SUMIF(AG9:AG19,"&lt;&gt;NOR",G9:G19)</f>
        <v>0</v>
      </c>
      <c r="H8" s="168"/>
      <c r="I8" s="168">
        <f>SUM(I9:I19)</f>
        <v>0</v>
      </c>
      <c r="J8" s="168"/>
      <c r="K8" s="168">
        <f>SUM(K9:K19)</f>
        <v>0</v>
      </c>
      <c r="L8" s="168"/>
      <c r="M8" s="168">
        <f>SUM(M9:M19)</f>
        <v>0</v>
      </c>
      <c r="N8" s="167"/>
      <c r="O8" s="167">
        <f>SUM(O9:O19)</f>
        <v>0</v>
      </c>
      <c r="P8" s="167"/>
      <c r="Q8" s="167">
        <f>SUM(Q9:Q19)</f>
        <v>0</v>
      </c>
      <c r="R8" s="168"/>
      <c r="S8" s="168"/>
      <c r="T8" s="169"/>
      <c r="U8" s="163"/>
      <c r="V8" s="163">
        <f>SUM(V9:V19)</f>
        <v>980.44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58</v>
      </c>
      <c r="C9" s="189" t="s">
        <v>3186</v>
      </c>
      <c r="D9" s="181" t="s">
        <v>1376</v>
      </c>
      <c r="E9" s="182">
        <v>1</v>
      </c>
      <c r="F9" s="183"/>
      <c r="G9" s="184">
        <f t="shared" ref="G9:G19" si="0">ROUND(E9*F9,2)</f>
        <v>0</v>
      </c>
      <c r="H9" s="183"/>
      <c r="I9" s="184">
        <f t="shared" ref="I9:I19" si="1">ROUND(E9*H9,2)</f>
        <v>0</v>
      </c>
      <c r="J9" s="183"/>
      <c r="K9" s="184">
        <f t="shared" ref="K9:K19" si="2">ROUND(E9*J9,2)</f>
        <v>0</v>
      </c>
      <c r="L9" s="184">
        <v>21</v>
      </c>
      <c r="M9" s="184">
        <f t="shared" ref="M9:M19" si="3">G9*(1+L9/100)</f>
        <v>0</v>
      </c>
      <c r="N9" s="182">
        <v>0</v>
      </c>
      <c r="O9" s="182">
        <f t="shared" ref="O9:O19" si="4">ROUND(E9*N9,2)</f>
        <v>0</v>
      </c>
      <c r="P9" s="182">
        <v>0</v>
      </c>
      <c r="Q9" s="182">
        <f t="shared" ref="Q9:Q19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19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1377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2307</v>
      </c>
      <c r="C10" s="189" t="s">
        <v>3187</v>
      </c>
      <c r="D10" s="181" t="s">
        <v>1376</v>
      </c>
      <c r="E10" s="182">
        <v>1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423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2308</v>
      </c>
      <c r="C11" s="189" t="s">
        <v>3188</v>
      </c>
      <c r="D11" s="181" t="s">
        <v>434</v>
      </c>
      <c r="E11" s="182">
        <v>3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0.14632999999999999</v>
      </c>
      <c r="V11" s="159">
        <f t="shared" si="6"/>
        <v>0.44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1377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89</v>
      </c>
      <c r="C12" s="189" t="s">
        <v>3189</v>
      </c>
      <c r="D12" s="181" t="s">
        <v>1376</v>
      </c>
      <c r="E12" s="182">
        <v>1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1377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92</v>
      </c>
      <c r="C13" s="189" t="s">
        <v>3190</v>
      </c>
      <c r="D13" s="181" t="s">
        <v>1376</v>
      </c>
      <c r="E13" s="182">
        <v>1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1377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95</v>
      </c>
      <c r="C14" s="189" t="s">
        <v>3191</v>
      </c>
      <c r="D14" s="181" t="s">
        <v>1376</v>
      </c>
      <c r="E14" s="182">
        <v>1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1377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98</v>
      </c>
      <c r="C15" s="189" t="s">
        <v>3192</v>
      </c>
      <c r="D15" s="181" t="s">
        <v>1376</v>
      </c>
      <c r="E15" s="182">
        <v>1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0</v>
      </c>
      <c r="O15" s="182">
        <f t="shared" si="4"/>
        <v>0</v>
      </c>
      <c r="P15" s="182">
        <v>0</v>
      </c>
      <c r="Q15" s="182">
        <f t="shared" si="5"/>
        <v>0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1377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101</v>
      </c>
      <c r="C16" s="189" t="s">
        <v>3193</v>
      </c>
      <c r="D16" s="181" t="s">
        <v>1376</v>
      </c>
      <c r="E16" s="182">
        <v>1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1377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2309</v>
      </c>
      <c r="C17" s="189" t="s">
        <v>3194</v>
      </c>
      <c r="D17" s="181" t="s">
        <v>407</v>
      </c>
      <c r="E17" s="182">
        <v>980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0</v>
      </c>
      <c r="O17" s="182">
        <f t="shared" si="4"/>
        <v>0</v>
      </c>
      <c r="P17" s="182">
        <v>0</v>
      </c>
      <c r="Q17" s="182">
        <f t="shared" si="5"/>
        <v>0</v>
      </c>
      <c r="R17" s="184"/>
      <c r="S17" s="184" t="s">
        <v>364</v>
      </c>
      <c r="T17" s="185" t="s">
        <v>332</v>
      </c>
      <c r="U17" s="159">
        <v>1</v>
      </c>
      <c r="V17" s="159">
        <f t="shared" si="6"/>
        <v>980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1377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107</v>
      </c>
      <c r="C18" s="189" t="s">
        <v>2310</v>
      </c>
      <c r="D18" s="181" t="s">
        <v>1602</v>
      </c>
      <c r="E18" s="182">
        <v>3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1377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2225</v>
      </c>
      <c r="C19" s="189" t="s">
        <v>2311</v>
      </c>
      <c r="D19" s="181" t="s">
        <v>1376</v>
      </c>
      <c r="E19" s="182">
        <v>1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1377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x14ac:dyDescent="0.2">
      <c r="A20" s="164" t="s">
        <v>326</v>
      </c>
      <c r="B20" s="165" t="s">
        <v>157</v>
      </c>
      <c r="C20" s="186" t="s">
        <v>161</v>
      </c>
      <c r="D20" s="166"/>
      <c r="E20" s="167"/>
      <c r="F20" s="168"/>
      <c r="G20" s="168">
        <f>SUMIF(AG21:AG28,"&lt;&gt;NOR",G21:G28)</f>
        <v>0</v>
      </c>
      <c r="H20" s="168"/>
      <c r="I20" s="168">
        <f>SUM(I21:I28)</f>
        <v>0</v>
      </c>
      <c r="J20" s="168"/>
      <c r="K20" s="168">
        <f>SUM(K21:K28)</f>
        <v>0</v>
      </c>
      <c r="L20" s="168"/>
      <c r="M20" s="168">
        <f>SUM(M21:M28)</f>
        <v>0</v>
      </c>
      <c r="N20" s="167"/>
      <c r="O20" s="167">
        <f>SUM(O21:O28)</f>
        <v>0</v>
      </c>
      <c r="P20" s="167"/>
      <c r="Q20" s="167">
        <f>SUM(Q21:Q28)</f>
        <v>0</v>
      </c>
      <c r="R20" s="168"/>
      <c r="S20" s="168"/>
      <c r="T20" s="169"/>
      <c r="U20" s="163"/>
      <c r="V20" s="163">
        <f>SUM(V21:V28)</f>
        <v>0</v>
      </c>
      <c r="W20" s="163"/>
      <c r="X20" s="163"/>
      <c r="Y20" s="163"/>
      <c r="AG20" t="s">
        <v>327</v>
      </c>
    </row>
    <row r="21" spans="1:60" outlineLevel="1" x14ac:dyDescent="0.2">
      <c r="A21" s="179">
        <v>12</v>
      </c>
      <c r="B21" s="180" t="s">
        <v>2312</v>
      </c>
      <c r="C21" s="189" t="s">
        <v>2313</v>
      </c>
      <c r="D21" s="181" t="s">
        <v>1376</v>
      </c>
      <c r="E21" s="182">
        <v>4</v>
      </c>
      <c r="F21" s="183"/>
      <c r="G21" s="184">
        <f t="shared" ref="G21:G28" si="7">ROUND(E21*F21,2)</f>
        <v>0</v>
      </c>
      <c r="H21" s="183"/>
      <c r="I21" s="184">
        <f t="shared" ref="I21:I28" si="8">ROUND(E21*H21,2)</f>
        <v>0</v>
      </c>
      <c r="J21" s="183"/>
      <c r="K21" s="184">
        <f t="shared" ref="K21:K28" si="9">ROUND(E21*J21,2)</f>
        <v>0</v>
      </c>
      <c r="L21" s="184">
        <v>21</v>
      </c>
      <c r="M21" s="184">
        <f t="shared" ref="M21:M28" si="10">G21*(1+L21/100)</f>
        <v>0</v>
      </c>
      <c r="N21" s="182">
        <v>0</v>
      </c>
      <c r="O21" s="182">
        <f t="shared" ref="O21:O28" si="11">ROUND(E21*N21,2)</f>
        <v>0</v>
      </c>
      <c r="P21" s="182">
        <v>0</v>
      </c>
      <c r="Q21" s="182">
        <f t="shared" ref="Q21:Q28" si="12">ROUND(E21*P21,2)</f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ref="V21:V28" si="13">ROUND(E21*U21,2)</f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13</v>
      </c>
      <c r="B22" s="180" t="s">
        <v>2314</v>
      </c>
      <c r="C22" s="189" t="s">
        <v>3195</v>
      </c>
      <c r="D22" s="181" t="s">
        <v>1376</v>
      </c>
      <c r="E22" s="182">
        <v>5</v>
      </c>
      <c r="F22" s="183"/>
      <c r="G22" s="184">
        <f t="shared" si="7"/>
        <v>0</v>
      </c>
      <c r="H22" s="183"/>
      <c r="I22" s="184">
        <f t="shared" si="8"/>
        <v>0</v>
      </c>
      <c r="J22" s="183"/>
      <c r="K22" s="184">
        <f t="shared" si="9"/>
        <v>0</v>
      </c>
      <c r="L22" s="184">
        <v>21</v>
      </c>
      <c r="M22" s="184">
        <f t="shared" si="10"/>
        <v>0</v>
      </c>
      <c r="N22" s="182">
        <v>0</v>
      </c>
      <c r="O22" s="182">
        <f t="shared" si="11"/>
        <v>0</v>
      </c>
      <c r="P22" s="182">
        <v>0</v>
      </c>
      <c r="Q22" s="182">
        <f t="shared" si="12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13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14</v>
      </c>
      <c r="B23" s="180" t="s">
        <v>2315</v>
      </c>
      <c r="C23" s="189" t="s">
        <v>3196</v>
      </c>
      <c r="D23" s="181" t="s">
        <v>1376</v>
      </c>
      <c r="E23" s="182">
        <v>1</v>
      </c>
      <c r="F23" s="183"/>
      <c r="G23" s="184">
        <f t="shared" si="7"/>
        <v>0</v>
      </c>
      <c r="H23" s="183"/>
      <c r="I23" s="184">
        <f t="shared" si="8"/>
        <v>0</v>
      </c>
      <c r="J23" s="183"/>
      <c r="K23" s="184">
        <f t="shared" si="9"/>
        <v>0</v>
      </c>
      <c r="L23" s="184">
        <v>21</v>
      </c>
      <c r="M23" s="184">
        <f t="shared" si="10"/>
        <v>0</v>
      </c>
      <c r="N23" s="182">
        <v>0</v>
      </c>
      <c r="O23" s="182">
        <f t="shared" si="11"/>
        <v>0</v>
      </c>
      <c r="P23" s="182">
        <v>0</v>
      </c>
      <c r="Q23" s="182">
        <f t="shared" si="12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13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423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15</v>
      </c>
      <c r="B24" s="180" t="s">
        <v>86</v>
      </c>
      <c r="C24" s="189" t="s">
        <v>3197</v>
      </c>
      <c r="D24" s="181" t="s">
        <v>407</v>
      </c>
      <c r="E24" s="182">
        <v>520</v>
      </c>
      <c r="F24" s="183"/>
      <c r="G24" s="184">
        <f t="shared" si="7"/>
        <v>0</v>
      </c>
      <c r="H24" s="183"/>
      <c r="I24" s="184">
        <f t="shared" si="8"/>
        <v>0</v>
      </c>
      <c r="J24" s="183"/>
      <c r="K24" s="184">
        <f t="shared" si="9"/>
        <v>0</v>
      </c>
      <c r="L24" s="184">
        <v>21</v>
      </c>
      <c r="M24" s="184">
        <f t="shared" si="10"/>
        <v>0</v>
      </c>
      <c r="N24" s="182">
        <v>0</v>
      </c>
      <c r="O24" s="182">
        <f t="shared" si="11"/>
        <v>0</v>
      </c>
      <c r="P24" s="182">
        <v>0</v>
      </c>
      <c r="Q24" s="182">
        <f t="shared" si="12"/>
        <v>0</v>
      </c>
      <c r="R24" s="184"/>
      <c r="S24" s="184" t="s">
        <v>364</v>
      </c>
      <c r="T24" s="185" t="s">
        <v>332</v>
      </c>
      <c r="U24" s="159">
        <v>0</v>
      </c>
      <c r="V24" s="159">
        <f t="shared" si="13"/>
        <v>0</v>
      </c>
      <c r="W24" s="159"/>
      <c r="X24" s="159" t="s">
        <v>1663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1664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16</v>
      </c>
      <c r="B25" s="180" t="s">
        <v>89</v>
      </c>
      <c r="C25" s="189" t="s">
        <v>2316</v>
      </c>
      <c r="D25" s="181" t="s">
        <v>1602</v>
      </c>
      <c r="E25" s="182">
        <v>10</v>
      </c>
      <c r="F25" s="183"/>
      <c r="G25" s="184">
        <f t="shared" si="7"/>
        <v>0</v>
      </c>
      <c r="H25" s="183"/>
      <c r="I25" s="184">
        <f t="shared" si="8"/>
        <v>0</v>
      </c>
      <c r="J25" s="183"/>
      <c r="K25" s="184">
        <f t="shared" si="9"/>
        <v>0</v>
      </c>
      <c r="L25" s="184">
        <v>21</v>
      </c>
      <c r="M25" s="184">
        <f t="shared" si="10"/>
        <v>0</v>
      </c>
      <c r="N25" s="182">
        <v>0</v>
      </c>
      <c r="O25" s="182">
        <f t="shared" si="11"/>
        <v>0</v>
      </c>
      <c r="P25" s="182">
        <v>0</v>
      </c>
      <c r="Q25" s="182">
        <f t="shared" si="12"/>
        <v>0</v>
      </c>
      <c r="R25" s="184"/>
      <c r="S25" s="184" t="s">
        <v>364</v>
      </c>
      <c r="T25" s="185" t="s">
        <v>332</v>
      </c>
      <c r="U25" s="159">
        <v>0</v>
      </c>
      <c r="V25" s="159">
        <f t="shared" si="13"/>
        <v>0</v>
      </c>
      <c r="W25" s="159"/>
      <c r="X25" s="159" t="s">
        <v>1663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1664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17</v>
      </c>
      <c r="B26" s="180" t="s">
        <v>1374</v>
      </c>
      <c r="C26" s="189" t="s">
        <v>2317</v>
      </c>
      <c r="D26" s="181" t="s">
        <v>1376</v>
      </c>
      <c r="E26" s="182">
        <v>1</v>
      </c>
      <c r="F26" s="183"/>
      <c r="G26" s="184">
        <f t="shared" si="7"/>
        <v>0</v>
      </c>
      <c r="H26" s="183"/>
      <c r="I26" s="184">
        <f t="shared" si="8"/>
        <v>0</v>
      </c>
      <c r="J26" s="183"/>
      <c r="K26" s="184">
        <f t="shared" si="9"/>
        <v>0</v>
      </c>
      <c r="L26" s="184">
        <v>21</v>
      </c>
      <c r="M26" s="184">
        <f t="shared" si="10"/>
        <v>0</v>
      </c>
      <c r="N26" s="182">
        <v>0</v>
      </c>
      <c r="O26" s="182">
        <f t="shared" si="11"/>
        <v>0</v>
      </c>
      <c r="P26" s="182">
        <v>0</v>
      </c>
      <c r="Q26" s="182">
        <f t="shared" si="12"/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si="13"/>
        <v>0</v>
      </c>
      <c r="W26" s="159"/>
      <c r="X26" s="159" t="s">
        <v>1663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1664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18</v>
      </c>
      <c r="B27" s="180" t="s">
        <v>92</v>
      </c>
      <c r="C27" s="189" t="s">
        <v>3198</v>
      </c>
      <c r="D27" s="181" t="s">
        <v>407</v>
      </c>
      <c r="E27" s="182">
        <v>180</v>
      </c>
      <c r="F27" s="183"/>
      <c r="G27" s="184">
        <f t="shared" si="7"/>
        <v>0</v>
      </c>
      <c r="H27" s="183"/>
      <c r="I27" s="184">
        <f t="shared" si="8"/>
        <v>0</v>
      </c>
      <c r="J27" s="183"/>
      <c r="K27" s="184">
        <f t="shared" si="9"/>
        <v>0</v>
      </c>
      <c r="L27" s="184">
        <v>21</v>
      </c>
      <c r="M27" s="184">
        <f t="shared" si="10"/>
        <v>0</v>
      </c>
      <c r="N27" s="182">
        <v>0</v>
      </c>
      <c r="O27" s="182">
        <f t="shared" si="11"/>
        <v>0</v>
      </c>
      <c r="P27" s="182">
        <v>0</v>
      </c>
      <c r="Q27" s="182">
        <f t="shared" si="12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13"/>
        <v>0</v>
      </c>
      <c r="W27" s="159"/>
      <c r="X27" s="159" t="s">
        <v>1663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1664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19</v>
      </c>
      <c r="B28" s="180" t="s">
        <v>95</v>
      </c>
      <c r="C28" s="189" t="s">
        <v>2318</v>
      </c>
      <c r="D28" s="181" t="s">
        <v>1376</v>
      </c>
      <c r="E28" s="182">
        <v>1</v>
      </c>
      <c r="F28" s="183"/>
      <c r="G28" s="184">
        <f t="shared" si="7"/>
        <v>0</v>
      </c>
      <c r="H28" s="183"/>
      <c r="I28" s="184">
        <f t="shared" si="8"/>
        <v>0</v>
      </c>
      <c r="J28" s="183"/>
      <c r="K28" s="184">
        <f t="shared" si="9"/>
        <v>0</v>
      </c>
      <c r="L28" s="184">
        <v>21</v>
      </c>
      <c r="M28" s="184">
        <f t="shared" si="10"/>
        <v>0</v>
      </c>
      <c r="N28" s="182">
        <v>0</v>
      </c>
      <c r="O28" s="182">
        <f t="shared" si="11"/>
        <v>0</v>
      </c>
      <c r="P28" s="182">
        <v>0</v>
      </c>
      <c r="Q28" s="182">
        <f t="shared" si="12"/>
        <v>0</v>
      </c>
      <c r="R28" s="184"/>
      <c r="S28" s="184" t="s">
        <v>364</v>
      </c>
      <c r="T28" s="185" t="s">
        <v>332</v>
      </c>
      <c r="U28" s="159">
        <v>0</v>
      </c>
      <c r="V28" s="159">
        <f t="shared" si="13"/>
        <v>0</v>
      </c>
      <c r="W28" s="159"/>
      <c r="X28" s="159" t="s">
        <v>1663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1664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x14ac:dyDescent="0.2">
      <c r="A29" s="164" t="s">
        <v>326</v>
      </c>
      <c r="B29" s="165" t="s">
        <v>164</v>
      </c>
      <c r="C29" s="186" t="s">
        <v>167</v>
      </c>
      <c r="D29" s="166"/>
      <c r="E29" s="167"/>
      <c r="F29" s="168"/>
      <c r="G29" s="168">
        <f>SUMIF(AG30:AG42,"&lt;&gt;NOR",G30:G42)</f>
        <v>0</v>
      </c>
      <c r="H29" s="168"/>
      <c r="I29" s="168">
        <f>SUM(I30:I42)</f>
        <v>0</v>
      </c>
      <c r="J29" s="168"/>
      <c r="K29" s="168">
        <f>SUM(K30:K42)</f>
        <v>0</v>
      </c>
      <c r="L29" s="168"/>
      <c r="M29" s="168">
        <f>SUM(M30:M42)</f>
        <v>0</v>
      </c>
      <c r="N29" s="167"/>
      <c r="O29" s="167">
        <f>SUM(O30:O42)</f>
        <v>0</v>
      </c>
      <c r="P29" s="167"/>
      <c r="Q29" s="167">
        <f>SUM(Q30:Q42)</f>
        <v>0</v>
      </c>
      <c r="R29" s="168"/>
      <c r="S29" s="168"/>
      <c r="T29" s="169"/>
      <c r="U29" s="163"/>
      <c r="V29" s="163">
        <f>SUM(V30:V42)</f>
        <v>8</v>
      </c>
      <c r="W29" s="163"/>
      <c r="X29" s="163"/>
      <c r="Y29" s="163"/>
      <c r="AG29" t="s">
        <v>327</v>
      </c>
    </row>
    <row r="30" spans="1:60" outlineLevel="1" x14ac:dyDescent="0.2">
      <c r="A30" s="179">
        <v>20</v>
      </c>
      <c r="B30" s="180" t="s">
        <v>58</v>
      </c>
      <c r="C30" s="189" t="s">
        <v>3199</v>
      </c>
      <c r="D30" s="181" t="s">
        <v>407</v>
      </c>
      <c r="E30" s="182">
        <v>525</v>
      </c>
      <c r="F30" s="183"/>
      <c r="G30" s="184">
        <f t="shared" ref="G30:G42" si="14">ROUND(E30*F30,2)</f>
        <v>0</v>
      </c>
      <c r="H30" s="183"/>
      <c r="I30" s="184">
        <f t="shared" ref="I30:I42" si="15">ROUND(E30*H30,2)</f>
        <v>0</v>
      </c>
      <c r="J30" s="183"/>
      <c r="K30" s="184">
        <f t="shared" ref="K30:K42" si="16">ROUND(E30*J30,2)</f>
        <v>0</v>
      </c>
      <c r="L30" s="184">
        <v>21</v>
      </c>
      <c r="M30" s="184">
        <f t="shared" ref="M30:M42" si="17">G30*(1+L30/100)</f>
        <v>0</v>
      </c>
      <c r="N30" s="182">
        <v>0</v>
      </c>
      <c r="O30" s="182">
        <f t="shared" ref="O30:O42" si="18">ROUND(E30*N30,2)</f>
        <v>0</v>
      </c>
      <c r="P30" s="182">
        <v>0</v>
      </c>
      <c r="Q30" s="182">
        <f t="shared" ref="Q30:Q42" si="19">ROUND(E30*P30,2)</f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ref="V30:V42" si="20">ROUND(E30*U30,2)</f>
        <v>0</v>
      </c>
      <c r="W30" s="159"/>
      <c r="X30" s="159" t="s">
        <v>1663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1664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21</v>
      </c>
      <c r="B31" s="180" t="s">
        <v>2319</v>
      </c>
      <c r="C31" s="189" t="s">
        <v>3200</v>
      </c>
      <c r="D31" s="181" t="s">
        <v>407</v>
      </c>
      <c r="E31" s="182">
        <v>400</v>
      </c>
      <c r="F31" s="183"/>
      <c r="G31" s="184">
        <f t="shared" si="14"/>
        <v>0</v>
      </c>
      <c r="H31" s="183"/>
      <c r="I31" s="184">
        <f t="shared" si="15"/>
        <v>0</v>
      </c>
      <c r="J31" s="183"/>
      <c r="K31" s="184">
        <f t="shared" si="16"/>
        <v>0</v>
      </c>
      <c r="L31" s="184">
        <v>21</v>
      </c>
      <c r="M31" s="184">
        <f t="shared" si="17"/>
        <v>0</v>
      </c>
      <c r="N31" s="182">
        <v>0</v>
      </c>
      <c r="O31" s="182">
        <f t="shared" si="18"/>
        <v>0</v>
      </c>
      <c r="P31" s="182">
        <v>0</v>
      </c>
      <c r="Q31" s="182">
        <f t="shared" si="19"/>
        <v>0</v>
      </c>
      <c r="R31" s="184"/>
      <c r="S31" s="184" t="s">
        <v>364</v>
      </c>
      <c r="T31" s="185" t="s">
        <v>332</v>
      </c>
      <c r="U31" s="159">
        <v>0</v>
      </c>
      <c r="V31" s="159">
        <f t="shared" si="20"/>
        <v>0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423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22</v>
      </c>
      <c r="B32" s="180" t="s">
        <v>86</v>
      </c>
      <c r="C32" s="189" t="s">
        <v>3201</v>
      </c>
      <c r="D32" s="181" t="s">
        <v>407</v>
      </c>
      <c r="E32" s="182">
        <v>420</v>
      </c>
      <c r="F32" s="183"/>
      <c r="G32" s="184">
        <f t="shared" si="14"/>
        <v>0</v>
      </c>
      <c r="H32" s="183"/>
      <c r="I32" s="184">
        <f t="shared" si="15"/>
        <v>0</v>
      </c>
      <c r="J32" s="183"/>
      <c r="K32" s="184">
        <f t="shared" si="16"/>
        <v>0</v>
      </c>
      <c r="L32" s="184">
        <v>21</v>
      </c>
      <c r="M32" s="184">
        <f t="shared" si="17"/>
        <v>0</v>
      </c>
      <c r="N32" s="182">
        <v>0</v>
      </c>
      <c r="O32" s="182">
        <f t="shared" si="18"/>
        <v>0</v>
      </c>
      <c r="P32" s="182">
        <v>0</v>
      </c>
      <c r="Q32" s="182">
        <f t="shared" si="19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20"/>
        <v>0</v>
      </c>
      <c r="W32" s="159"/>
      <c r="X32" s="159" t="s">
        <v>1663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1664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23</v>
      </c>
      <c r="B33" s="180" t="s">
        <v>89</v>
      </c>
      <c r="C33" s="189" t="s">
        <v>3202</v>
      </c>
      <c r="D33" s="181" t="s">
        <v>1376</v>
      </c>
      <c r="E33" s="182">
        <v>1</v>
      </c>
      <c r="F33" s="183"/>
      <c r="G33" s="184">
        <f t="shared" si="14"/>
        <v>0</v>
      </c>
      <c r="H33" s="183"/>
      <c r="I33" s="184">
        <f t="shared" si="15"/>
        <v>0</v>
      </c>
      <c r="J33" s="183"/>
      <c r="K33" s="184">
        <f t="shared" si="16"/>
        <v>0</v>
      </c>
      <c r="L33" s="184">
        <v>21</v>
      </c>
      <c r="M33" s="184">
        <f t="shared" si="17"/>
        <v>0</v>
      </c>
      <c r="N33" s="182">
        <v>0</v>
      </c>
      <c r="O33" s="182">
        <f t="shared" si="18"/>
        <v>0</v>
      </c>
      <c r="P33" s="182">
        <v>0</v>
      </c>
      <c r="Q33" s="182">
        <f t="shared" si="19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20"/>
        <v>0</v>
      </c>
      <c r="W33" s="159"/>
      <c r="X33" s="159" t="s">
        <v>1663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1664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24</v>
      </c>
      <c r="B34" s="180" t="s">
        <v>92</v>
      </c>
      <c r="C34" s="189" t="s">
        <v>3203</v>
      </c>
      <c r="D34" s="181" t="s">
        <v>1376</v>
      </c>
      <c r="E34" s="182">
        <v>2</v>
      </c>
      <c r="F34" s="183"/>
      <c r="G34" s="184">
        <f t="shared" si="14"/>
        <v>0</v>
      </c>
      <c r="H34" s="183"/>
      <c r="I34" s="184">
        <f t="shared" si="15"/>
        <v>0</v>
      </c>
      <c r="J34" s="183"/>
      <c r="K34" s="184">
        <f t="shared" si="16"/>
        <v>0</v>
      </c>
      <c r="L34" s="184">
        <v>21</v>
      </c>
      <c r="M34" s="184">
        <f t="shared" si="17"/>
        <v>0</v>
      </c>
      <c r="N34" s="182">
        <v>0</v>
      </c>
      <c r="O34" s="182">
        <f t="shared" si="18"/>
        <v>0</v>
      </c>
      <c r="P34" s="182">
        <v>0</v>
      </c>
      <c r="Q34" s="182">
        <f t="shared" si="19"/>
        <v>0</v>
      </c>
      <c r="R34" s="184"/>
      <c r="S34" s="184" t="s">
        <v>364</v>
      </c>
      <c r="T34" s="185" t="s">
        <v>332</v>
      </c>
      <c r="U34" s="159">
        <v>0</v>
      </c>
      <c r="V34" s="159">
        <f t="shared" si="20"/>
        <v>0</v>
      </c>
      <c r="W34" s="159"/>
      <c r="X34" s="159" t="s">
        <v>1663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1664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25</v>
      </c>
      <c r="B35" s="180" t="s">
        <v>95</v>
      </c>
      <c r="C35" s="189" t="s">
        <v>3204</v>
      </c>
      <c r="D35" s="181" t="s">
        <v>1376</v>
      </c>
      <c r="E35" s="182">
        <v>2</v>
      </c>
      <c r="F35" s="183"/>
      <c r="G35" s="184">
        <f t="shared" si="14"/>
        <v>0</v>
      </c>
      <c r="H35" s="183"/>
      <c r="I35" s="184">
        <f t="shared" si="15"/>
        <v>0</v>
      </c>
      <c r="J35" s="183"/>
      <c r="K35" s="184">
        <f t="shared" si="16"/>
        <v>0</v>
      </c>
      <c r="L35" s="184">
        <v>21</v>
      </c>
      <c r="M35" s="184">
        <f t="shared" si="17"/>
        <v>0</v>
      </c>
      <c r="N35" s="182">
        <v>0</v>
      </c>
      <c r="O35" s="182">
        <f t="shared" si="18"/>
        <v>0</v>
      </c>
      <c r="P35" s="182">
        <v>0</v>
      </c>
      <c r="Q35" s="182">
        <f t="shared" si="19"/>
        <v>0</v>
      </c>
      <c r="R35" s="184"/>
      <c r="S35" s="184" t="s">
        <v>364</v>
      </c>
      <c r="T35" s="185" t="s">
        <v>332</v>
      </c>
      <c r="U35" s="159">
        <v>0</v>
      </c>
      <c r="V35" s="159">
        <f t="shared" si="20"/>
        <v>0</v>
      </c>
      <c r="W35" s="159"/>
      <c r="X35" s="159" t="s">
        <v>1663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1664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26</v>
      </c>
      <c r="B36" s="180" t="s">
        <v>98</v>
      </c>
      <c r="C36" s="189" t="s">
        <v>3205</v>
      </c>
      <c r="D36" s="181" t="s">
        <v>1376</v>
      </c>
      <c r="E36" s="182">
        <v>4</v>
      </c>
      <c r="F36" s="183"/>
      <c r="G36" s="184">
        <f t="shared" si="14"/>
        <v>0</v>
      </c>
      <c r="H36" s="183"/>
      <c r="I36" s="184">
        <f t="shared" si="15"/>
        <v>0</v>
      </c>
      <c r="J36" s="183"/>
      <c r="K36" s="184">
        <f t="shared" si="16"/>
        <v>0</v>
      </c>
      <c r="L36" s="184">
        <v>21</v>
      </c>
      <c r="M36" s="184">
        <f t="shared" si="17"/>
        <v>0</v>
      </c>
      <c r="N36" s="182">
        <v>0</v>
      </c>
      <c r="O36" s="182">
        <f t="shared" si="18"/>
        <v>0</v>
      </c>
      <c r="P36" s="182">
        <v>0</v>
      </c>
      <c r="Q36" s="182">
        <f t="shared" si="19"/>
        <v>0</v>
      </c>
      <c r="R36" s="184"/>
      <c r="S36" s="184" t="s">
        <v>364</v>
      </c>
      <c r="T36" s="185" t="s">
        <v>332</v>
      </c>
      <c r="U36" s="159">
        <v>0</v>
      </c>
      <c r="V36" s="159">
        <f t="shared" si="20"/>
        <v>0</v>
      </c>
      <c r="W36" s="159"/>
      <c r="X36" s="159" t="s">
        <v>1663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1664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27</v>
      </c>
      <c r="B37" s="180" t="s">
        <v>2320</v>
      </c>
      <c r="C37" s="189" t="s">
        <v>3206</v>
      </c>
      <c r="D37" s="181" t="s">
        <v>407</v>
      </c>
      <c r="E37" s="182">
        <v>8</v>
      </c>
      <c r="F37" s="183"/>
      <c r="G37" s="184">
        <f t="shared" si="14"/>
        <v>0</v>
      </c>
      <c r="H37" s="183"/>
      <c r="I37" s="184">
        <f t="shared" si="15"/>
        <v>0</v>
      </c>
      <c r="J37" s="183"/>
      <c r="K37" s="184">
        <f t="shared" si="16"/>
        <v>0</v>
      </c>
      <c r="L37" s="184">
        <v>21</v>
      </c>
      <c r="M37" s="184">
        <f t="shared" si="17"/>
        <v>0</v>
      </c>
      <c r="N37" s="182">
        <v>0</v>
      </c>
      <c r="O37" s="182">
        <f t="shared" si="18"/>
        <v>0</v>
      </c>
      <c r="P37" s="182">
        <v>0</v>
      </c>
      <c r="Q37" s="182">
        <f t="shared" si="19"/>
        <v>0</v>
      </c>
      <c r="R37" s="184"/>
      <c r="S37" s="184" t="s">
        <v>364</v>
      </c>
      <c r="T37" s="185" t="s">
        <v>332</v>
      </c>
      <c r="U37" s="159">
        <v>1</v>
      </c>
      <c r="V37" s="159">
        <f t="shared" si="20"/>
        <v>8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423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9">
        <v>28</v>
      </c>
      <c r="B38" s="180" t="s">
        <v>107</v>
      </c>
      <c r="C38" s="189" t="s">
        <v>3207</v>
      </c>
      <c r="D38" s="181" t="s">
        <v>1376</v>
      </c>
      <c r="E38" s="182">
        <v>11</v>
      </c>
      <c r="F38" s="183"/>
      <c r="G38" s="184">
        <f t="shared" si="14"/>
        <v>0</v>
      </c>
      <c r="H38" s="183"/>
      <c r="I38" s="184">
        <f t="shared" si="15"/>
        <v>0</v>
      </c>
      <c r="J38" s="183"/>
      <c r="K38" s="184">
        <f t="shared" si="16"/>
        <v>0</v>
      </c>
      <c r="L38" s="184">
        <v>21</v>
      </c>
      <c r="M38" s="184">
        <f t="shared" si="17"/>
        <v>0</v>
      </c>
      <c r="N38" s="182">
        <v>0</v>
      </c>
      <c r="O38" s="182">
        <f t="shared" si="18"/>
        <v>0</v>
      </c>
      <c r="P38" s="182">
        <v>0</v>
      </c>
      <c r="Q38" s="182">
        <f t="shared" si="19"/>
        <v>0</v>
      </c>
      <c r="R38" s="184"/>
      <c r="S38" s="184" t="s">
        <v>364</v>
      </c>
      <c r="T38" s="185" t="s">
        <v>332</v>
      </c>
      <c r="U38" s="159">
        <v>0</v>
      </c>
      <c r="V38" s="159">
        <f t="shared" si="20"/>
        <v>0</v>
      </c>
      <c r="W38" s="159"/>
      <c r="X38" s="159" t="s">
        <v>1663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1664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29</v>
      </c>
      <c r="B39" s="180" t="s">
        <v>2225</v>
      </c>
      <c r="C39" s="189" t="s">
        <v>3208</v>
      </c>
      <c r="D39" s="181" t="s">
        <v>1376</v>
      </c>
      <c r="E39" s="182">
        <v>18</v>
      </c>
      <c r="F39" s="183"/>
      <c r="G39" s="184">
        <f t="shared" si="14"/>
        <v>0</v>
      </c>
      <c r="H39" s="183"/>
      <c r="I39" s="184">
        <f t="shared" si="15"/>
        <v>0</v>
      </c>
      <c r="J39" s="183"/>
      <c r="K39" s="184">
        <f t="shared" si="16"/>
        <v>0</v>
      </c>
      <c r="L39" s="184">
        <v>21</v>
      </c>
      <c r="M39" s="184">
        <f t="shared" si="17"/>
        <v>0</v>
      </c>
      <c r="N39" s="182">
        <v>0</v>
      </c>
      <c r="O39" s="182">
        <f t="shared" si="18"/>
        <v>0</v>
      </c>
      <c r="P39" s="182">
        <v>0</v>
      </c>
      <c r="Q39" s="182">
        <f t="shared" si="19"/>
        <v>0</v>
      </c>
      <c r="R39" s="184"/>
      <c r="S39" s="184" t="s">
        <v>364</v>
      </c>
      <c r="T39" s="185" t="s">
        <v>332</v>
      </c>
      <c r="U39" s="159">
        <v>0</v>
      </c>
      <c r="V39" s="159">
        <f t="shared" si="20"/>
        <v>0</v>
      </c>
      <c r="W39" s="159"/>
      <c r="X39" s="159" t="s">
        <v>1663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1664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30</v>
      </c>
      <c r="B40" s="180" t="s">
        <v>2227</v>
      </c>
      <c r="C40" s="189" t="s">
        <v>2321</v>
      </c>
      <c r="D40" s="181" t="s">
        <v>1376</v>
      </c>
      <c r="E40" s="182">
        <v>1</v>
      </c>
      <c r="F40" s="183"/>
      <c r="G40" s="184">
        <f t="shared" si="14"/>
        <v>0</v>
      </c>
      <c r="H40" s="183"/>
      <c r="I40" s="184">
        <f t="shared" si="15"/>
        <v>0</v>
      </c>
      <c r="J40" s="183"/>
      <c r="K40" s="184">
        <f t="shared" si="16"/>
        <v>0</v>
      </c>
      <c r="L40" s="184">
        <v>21</v>
      </c>
      <c r="M40" s="184">
        <f t="shared" si="17"/>
        <v>0</v>
      </c>
      <c r="N40" s="182">
        <v>0</v>
      </c>
      <c r="O40" s="182">
        <f t="shared" si="18"/>
        <v>0</v>
      </c>
      <c r="P40" s="182">
        <v>0</v>
      </c>
      <c r="Q40" s="182">
        <f t="shared" si="19"/>
        <v>0</v>
      </c>
      <c r="R40" s="184"/>
      <c r="S40" s="184" t="s">
        <v>364</v>
      </c>
      <c r="T40" s="185" t="s">
        <v>332</v>
      </c>
      <c r="U40" s="159">
        <v>0</v>
      </c>
      <c r="V40" s="159">
        <f t="shared" si="20"/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1377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31</v>
      </c>
      <c r="B41" s="180" t="s">
        <v>2267</v>
      </c>
      <c r="C41" s="189" t="s">
        <v>2322</v>
      </c>
      <c r="D41" s="181" t="s">
        <v>1602</v>
      </c>
      <c r="E41" s="182">
        <v>5</v>
      </c>
      <c r="F41" s="183"/>
      <c r="G41" s="184">
        <f t="shared" si="14"/>
        <v>0</v>
      </c>
      <c r="H41" s="183"/>
      <c r="I41" s="184">
        <f t="shared" si="15"/>
        <v>0</v>
      </c>
      <c r="J41" s="183"/>
      <c r="K41" s="184">
        <f t="shared" si="16"/>
        <v>0</v>
      </c>
      <c r="L41" s="184">
        <v>21</v>
      </c>
      <c r="M41" s="184">
        <f t="shared" si="17"/>
        <v>0</v>
      </c>
      <c r="N41" s="182">
        <v>0</v>
      </c>
      <c r="O41" s="182">
        <f t="shared" si="18"/>
        <v>0</v>
      </c>
      <c r="P41" s="182">
        <v>0</v>
      </c>
      <c r="Q41" s="182">
        <f t="shared" si="19"/>
        <v>0</v>
      </c>
      <c r="R41" s="184"/>
      <c r="S41" s="184" t="s">
        <v>364</v>
      </c>
      <c r="T41" s="185" t="s">
        <v>332</v>
      </c>
      <c r="U41" s="159">
        <v>0</v>
      </c>
      <c r="V41" s="159">
        <f t="shared" si="20"/>
        <v>0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1377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32</v>
      </c>
      <c r="B42" s="180" t="s">
        <v>2250</v>
      </c>
      <c r="C42" s="189" t="s">
        <v>2318</v>
      </c>
      <c r="D42" s="181" t="s">
        <v>1376</v>
      </c>
      <c r="E42" s="182">
        <v>1</v>
      </c>
      <c r="F42" s="183"/>
      <c r="G42" s="184">
        <f t="shared" si="14"/>
        <v>0</v>
      </c>
      <c r="H42" s="183"/>
      <c r="I42" s="184">
        <f t="shared" si="15"/>
        <v>0</v>
      </c>
      <c r="J42" s="183"/>
      <c r="K42" s="184">
        <f t="shared" si="16"/>
        <v>0</v>
      </c>
      <c r="L42" s="184">
        <v>21</v>
      </c>
      <c r="M42" s="184">
        <f t="shared" si="17"/>
        <v>0</v>
      </c>
      <c r="N42" s="182">
        <v>0</v>
      </c>
      <c r="O42" s="182">
        <f t="shared" si="18"/>
        <v>0</v>
      </c>
      <c r="P42" s="182">
        <v>0</v>
      </c>
      <c r="Q42" s="182">
        <f t="shared" si="19"/>
        <v>0</v>
      </c>
      <c r="R42" s="184"/>
      <c r="S42" s="184" t="s">
        <v>364</v>
      </c>
      <c r="T42" s="185" t="s">
        <v>332</v>
      </c>
      <c r="U42" s="159">
        <v>0</v>
      </c>
      <c r="V42" s="159">
        <f t="shared" si="20"/>
        <v>0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1377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x14ac:dyDescent="0.2">
      <c r="A43" s="164" t="s">
        <v>326</v>
      </c>
      <c r="B43" s="165" t="s">
        <v>170</v>
      </c>
      <c r="C43" s="186" t="s">
        <v>173</v>
      </c>
      <c r="D43" s="166"/>
      <c r="E43" s="167"/>
      <c r="F43" s="168"/>
      <c r="G43" s="168">
        <f>SUMIF(AG44:AG53,"&lt;&gt;NOR",G44:G53)</f>
        <v>0</v>
      </c>
      <c r="H43" s="168"/>
      <c r="I43" s="168">
        <f>SUM(I44:I53)</f>
        <v>0</v>
      </c>
      <c r="J43" s="168"/>
      <c r="K43" s="168">
        <f>SUM(K44:K53)</f>
        <v>0</v>
      </c>
      <c r="L43" s="168"/>
      <c r="M43" s="168">
        <f>SUM(M44:M53)</f>
        <v>0</v>
      </c>
      <c r="N43" s="167"/>
      <c r="O43" s="167">
        <f>SUM(O44:O53)</f>
        <v>0</v>
      </c>
      <c r="P43" s="167"/>
      <c r="Q43" s="167">
        <f>SUM(Q44:Q53)</f>
        <v>0</v>
      </c>
      <c r="R43" s="168"/>
      <c r="S43" s="168"/>
      <c r="T43" s="169"/>
      <c r="U43" s="163"/>
      <c r="V43" s="163">
        <f>SUM(V44:V53)</f>
        <v>1</v>
      </c>
      <c r="W43" s="163"/>
      <c r="X43" s="163"/>
      <c r="Y43" s="163"/>
      <c r="AG43" t="s">
        <v>327</v>
      </c>
    </row>
    <row r="44" spans="1:60" outlineLevel="1" x14ac:dyDescent="0.2">
      <c r="A44" s="179">
        <v>33</v>
      </c>
      <c r="B44" s="180" t="s">
        <v>58</v>
      </c>
      <c r="C44" s="189" t="s">
        <v>3209</v>
      </c>
      <c r="D44" s="181" t="s">
        <v>1376</v>
      </c>
      <c r="E44" s="182">
        <v>1</v>
      </c>
      <c r="F44" s="183"/>
      <c r="G44" s="184">
        <f t="shared" ref="G44:G53" si="21">ROUND(E44*F44,2)</f>
        <v>0</v>
      </c>
      <c r="H44" s="183"/>
      <c r="I44" s="184">
        <f t="shared" ref="I44:I53" si="22">ROUND(E44*H44,2)</f>
        <v>0</v>
      </c>
      <c r="J44" s="183"/>
      <c r="K44" s="184">
        <f t="shared" ref="K44:K53" si="23">ROUND(E44*J44,2)</f>
        <v>0</v>
      </c>
      <c r="L44" s="184">
        <v>21</v>
      </c>
      <c r="M44" s="184">
        <f t="shared" ref="M44:M53" si="24">G44*(1+L44/100)</f>
        <v>0</v>
      </c>
      <c r="N44" s="182">
        <v>0</v>
      </c>
      <c r="O44" s="182">
        <f t="shared" ref="O44:O53" si="25">ROUND(E44*N44,2)</f>
        <v>0</v>
      </c>
      <c r="P44" s="182">
        <v>0</v>
      </c>
      <c r="Q44" s="182">
        <f t="shared" ref="Q44:Q53" si="26">ROUND(E44*P44,2)</f>
        <v>0</v>
      </c>
      <c r="R44" s="184"/>
      <c r="S44" s="184" t="s">
        <v>364</v>
      </c>
      <c r="T44" s="185" t="s">
        <v>332</v>
      </c>
      <c r="U44" s="159">
        <v>0</v>
      </c>
      <c r="V44" s="159">
        <f t="shared" ref="V44:V53" si="27">ROUND(E44*U44,2)</f>
        <v>0</v>
      </c>
      <c r="W44" s="159"/>
      <c r="X44" s="159" t="s">
        <v>1663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1664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34</v>
      </c>
      <c r="B45" s="180" t="s">
        <v>2323</v>
      </c>
      <c r="C45" s="189" t="s">
        <v>3210</v>
      </c>
      <c r="D45" s="181" t="s">
        <v>1376</v>
      </c>
      <c r="E45" s="182">
        <v>3</v>
      </c>
      <c r="F45" s="183"/>
      <c r="G45" s="184">
        <f t="shared" si="21"/>
        <v>0</v>
      </c>
      <c r="H45" s="183"/>
      <c r="I45" s="184">
        <f t="shared" si="22"/>
        <v>0</v>
      </c>
      <c r="J45" s="183"/>
      <c r="K45" s="184">
        <f t="shared" si="23"/>
        <v>0</v>
      </c>
      <c r="L45" s="184">
        <v>21</v>
      </c>
      <c r="M45" s="184">
        <f t="shared" si="24"/>
        <v>0</v>
      </c>
      <c r="N45" s="182">
        <v>0</v>
      </c>
      <c r="O45" s="182">
        <f t="shared" si="25"/>
        <v>0</v>
      </c>
      <c r="P45" s="182">
        <v>0</v>
      </c>
      <c r="Q45" s="182">
        <f t="shared" si="26"/>
        <v>0</v>
      </c>
      <c r="R45" s="184"/>
      <c r="S45" s="184" t="s">
        <v>364</v>
      </c>
      <c r="T45" s="185" t="s">
        <v>332</v>
      </c>
      <c r="U45" s="159">
        <v>0</v>
      </c>
      <c r="V45" s="159">
        <f t="shared" si="27"/>
        <v>0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423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35</v>
      </c>
      <c r="B46" s="180" t="s">
        <v>86</v>
      </c>
      <c r="C46" s="189" t="s">
        <v>3211</v>
      </c>
      <c r="D46" s="181" t="s">
        <v>1376</v>
      </c>
      <c r="E46" s="182">
        <v>3</v>
      </c>
      <c r="F46" s="183"/>
      <c r="G46" s="184">
        <f t="shared" si="21"/>
        <v>0</v>
      </c>
      <c r="H46" s="183"/>
      <c r="I46" s="184">
        <f t="shared" si="22"/>
        <v>0</v>
      </c>
      <c r="J46" s="183"/>
      <c r="K46" s="184">
        <f t="shared" si="23"/>
        <v>0</v>
      </c>
      <c r="L46" s="184">
        <v>21</v>
      </c>
      <c r="M46" s="184">
        <f t="shared" si="24"/>
        <v>0</v>
      </c>
      <c r="N46" s="182">
        <v>0</v>
      </c>
      <c r="O46" s="182">
        <f t="shared" si="25"/>
        <v>0</v>
      </c>
      <c r="P46" s="182">
        <v>0</v>
      </c>
      <c r="Q46" s="182">
        <f t="shared" si="26"/>
        <v>0</v>
      </c>
      <c r="R46" s="184"/>
      <c r="S46" s="184" t="s">
        <v>364</v>
      </c>
      <c r="T46" s="185" t="s">
        <v>332</v>
      </c>
      <c r="U46" s="159">
        <v>0</v>
      </c>
      <c r="V46" s="159">
        <f t="shared" si="27"/>
        <v>0</v>
      </c>
      <c r="W46" s="159"/>
      <c r="X46" s="159" t="s">
        <v>1663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1664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36</v>
      </c>
      <c r="B47" s="180" t="s">
        <v>89</v>
      </c>
      <c r="C47" s="189" t="s">
        <v>3212</v>
      </c>
      <c r="D47" s="181" t="s">
        <v>407</v>
      </c>
      <c r="E47" s="182">
        <v>280</v>
      </c>
      <c r="F47" s="183"/>
      <c r="G47" s="184">
        <f t="shared" si="21"/>
        <v>0</v>
      </c>
      <c r="H47" s="183"/>
      <c r="I47" s="184">
        <f t="shared" si="22"/>
        <v>0</v>
      </c>
      <c r="J47" s="183"/>
      <c r="K47" s="184">
        <f t="shared" si="23"/>
        <v>0</v>
      </c>
      <c r="L47" s="184">
        <v>21</v>
      </c>
      <c r="M47" s="184">
        <f t="shared" si="24"/>
        <v>0</v>
      </c>
      <c r="N47" s="182">
        <v>0</v>
      </c>
      <c r="O47" s="182">
        <f t="shared" si="25"/>
        <v>0</v>
      </c>
      <c r="P47" s="182">
        <v>0</v>
      </c>
      <c r="Q47" s="182">
        <f t="shared" si="26"/>
        <v>0</v>
      </c>
      <c r="R47" s="184"/>
      <c r="S47" s="184" t="s">
        <v>364</v>
      </c>
      <c r="T47" s="185" t="s">
        <v>332</v>
      </c>
      <c r="U47" s="159">
        <v>0</v>
      </c>
      <c r="V47" s="159">
        <f t="shared" si="27"/>
        <v>0</v>
      </c>
      <c r="W47" s="159"/>
      <c r="X47" s="159" t="s">
        <v>1663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1664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9">
        <v>37</v>
      </c>
      <c r="B48" s="180" t="s">
        <v>92</v>
      </c>
      <c r="C48" s="189" t="s">
        <v>3213</v>
      </c>
      <c r="D48" s="181" t="s">
        <v>1376</v>
      </c>
      <c r="E48" s="182">
        <v>3</v>
      </c>
      <c r="F48" s="183"/>
      <c r="G48" s="184">
        <f t="shared" si="21"/>
        <v>0</v>
      </c>
      <c r="H48" s="183"/>
      <c r="I48" s="184">
        <f t="shared" si="22"/>
        <v>0</v>
      </c>
      <c r="J48" s="183"/>
      <c r="K48" s="184">
        <f t="shared" si="23"/>
        <v>0</v>
      </c>
      <c r="L48" s="184">
        <v>21</v>
      </c>
      <c r="M48" s="184">
        <f t="shared" si="24"/>
        <v>0</v>
      </c>
      <c r="N48" s="182">
        <v>0</v>
      </c>
      <c r="O48" s="182">
        <f t="shared" si="25"/>
        <v>0</v>
      </c>
      <c r="P48" s="182">
        <v>0</v>
      </c>
      <c r="Q48" s="182">
        <f t="shared" si="26"/>
        <v>0</v>
      </c>
      <c r="R48" s="184"/>
      <c r="S48" s="184" t="s">
        <v>364</v>
      </c>
      <c r="T48" s="185" t="s">
        <v>332</v>
      </c>
      <c r="U48" s="159">
        <v>0</v>
      </c>
      <c r="V48" s="159">
        <f t="shared" si="27"/>
        <v>0</v>
      </c>
      <c r="W48" s="159"/>
      <c r="X48" s="159" t="s">
        <v>1663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1664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79">
        <v>38</v>
      </c>
      <c r="B49" s="180" t="s">
        <v>95</v>
      </c>
      <c r="C49" s="189" t="s">
        <v>3214</v>
      </c>
      <c r="D49" s="181" t="s">
        <v>1376</v>
      </c>
      <c r="E49" s="182">
        <v>1</v>
      </c>
      <c r="F49" s="183"/>
      <c r="G49" s="184">
        <f t="shared" si="21"/>
        <v>0</v>
      </c>
      <c r="H49" s="183"/>
      <c r="I49" s="184">
        <f t="shared" si="22"/>
        <v>0</v>
      </c>
      <c r="J49" s="183"/>
      <c r="K49" s="184">
        <f t="shared" si="23"/>
        <v>0</v>
      </c>
      <c r="L49" s="184">
        <v>21</v>
      </c>
      <c r="M49" s="184">
        <f t="shared" si="24"/>
        <v>0</v>
      </c>
      <c r="N49" s="182">
        <v>0</v>
      </c>
      <c r="O49" s="182">
        <f t="shared" si="25"/>
        <v>0</v>
      </c>
      <c r="P49" s="182">
        <v>0</v>
      </c>
      <c r="Q49" s="182">
        <f t="shared" si="26"/>
        <v>0</v>
      </c>
      <c r="R49" s="184"/>
      <c r="S49" s="184" t="s">
        <v>364</v>
      </c>
      <c r="T49" s="185" t="s">
        <v>332</v>
      </c>
      <c r="U49" s="159">
        <v>0</v>
      </c>
      <c r="V49" s="159">
        <f t="shared" si="27"/>
        <v>0</v>
      </c>
      <c r="W49" s="159"/>
      <c r="X49" s="159" t="s">
        <v>1663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1664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9">
        <v>39</v>
      </c>
      <c r="B50" s="180" t="s">
        <v>98</v>
      </c>
      <c r="C50" s="189" t="s">
        <v>3215</v>
      </c>
      <c r="D50" s="181" t="s">
        <v>1376</v>
      </c>
      <c r="E50" s="182">
        <v>1</v>
      </c>
      <c r="F50" s="183"/>
      <c r="G50" s="184">
        <f t="shared" si="21"/>
        <v>0</v>
      </c>
      <c r="H50" s="183"/>
      <c r="I50" s="184">
        <f t="shared" si="22"/>
        <v>0</v>
      </c>
      <c r="J50" s="183"/>
      <c r="K50" s="184">
        <f t="shared" si="23"/>
        <v>0</v>
      </c>
      <c r="L50" s="184">
        <v>21</v>
      </c>
      <c r="M50" s="184">
        <f t="shared" si="24"/>
        <v>0</v>
      </c>
      <c r="N50" s="182">
        <v>0</v>
      </c>
      <c r="O50" s="182">
        <f t="shared" si="25"/>
        <v>0</v>
      </c>
      <c r="P50" s="182">
        <v>0</v>
      </c>
      <c r="Q50" s="182">
        <f t="shared" si="26"/>
        <v>0</v>
      </c>
      <c r="R50" s="184"/>
      <c r="S50" s="184" t="s">
        <v>364</v>
      </c>
      <c r="T50" s="185" t="s">
        <v>332</v>
      </c>
      <c r="U50" s="159">
        <v>0</v>
      </c>
      <c r="V50" s="159">
        <f t="shared" si="27"/>
        <v>0</v>
      </c>
      <c r="W50" s="159"/>
      <c r="X50" s="159" t="s">
        <v>1663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1664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79">
        <v>40</v>
      </c>
      <c r="B51" s="180" t="s">
        <v>101</v>
      </c>
      <c r="C51" s="189" t="s">
        <v>3216</v>
      </c>
      <c r="D51" s="181" t="s">
        <v>407</v>
      </c>
      <c r="E51" s="182">
        <v>110</v>
      </c>
      <c r="F51" s="183"/>
      <c r="G51" s="184">
        <f t="shared" si="21"/>
        <v>0</v>
      </c>
      <c r="H51" s="183"/>
      <c r="I51" s="184">
        <f t="shared" si="22"/>
        <v>0</v>
      </c>
      <c r="J51" s="183"/>
      <c r="K51" s="184">
        <f t="shared" si="23"/>
        <v>0</v>
      </c>
      <c r="L51" s="184">
        <v>21</v>
      </c>
      <c r="M51" s="184">
        <f t="shared" si="24"/>
        <v>0</v>
      </c>
      <c r="N51" s="182">
        <v>0</v>
      </c>
      <c r="O51" s="182">
        <f t="shared" si="25"/>
        <v>0</v>
      </c>
      <c r="P51" s="182">
        <v>0</v>
      </c>
      <c r="Q51" s="182">
        <f t="shared" si="26"/>
        <v>0</v>
      </c>
      <c r="R51" s="184"/>
      <c r="S51" s="184" t="s">
        <v>364</v>
      </c>
      <c r="T51" s="185" t="s">
        <v>332</v>
      </c>
      <c r="U51" s="159">
        <v>0</v>
      </c>
      <c r="V51" s="159">
        <f t="shared" si="27"/>
        <v>0</v>
      </c>
      <c r="W51" s="159"/>
      <c r="X51" s="159" t="s">
        <v>1663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1664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79">
        <v>41</v>
      </c>
      <c r="B52" s="180" t="s">
        <v>2324</v>
      </c>
      <c r="C52" s="189" t="s">
        <v>3217</v>
      </c>
      <c r="D52" s="181" t="s">
        <v>407</v>
      </c>
      <c r="E52" s="182">
        <v>1</v>
      </c>
      <c r="F52" s="183"/>
      <c r="G52" s="184">
        <f t="shared" si="21"/>
        <v>0</v>
      </c>
      <c r="H52" s="183"/>
      <c r="I52" s="184">
        <f t="shared" si="22"/>
        <v>0</v>
      </c>
      <c r="J52" s="183"/>
      <c r="K52" s="184">
        <f t="shared" si="23"/>
        <v>0</v>
      </c>
      <c r="L52" s="184">
        <v>21</v>
      </c>
      <c r="M52" s="184">
        <f t="shared" si="24"/>
        <v>0</v>
      </c>
      <c r="N52" s="182">
        <v>0</v>
      </c>
      <c r="O52" s="182">
        <f t="shared" si="25"/>
        <v>0</v>
      </c>
      <c r="P52" s="182">
        <v>0</v>
      </c>
      <c r="Q52" s="182">
        <f t="shared" si="26"/>
        <v>0</v>
      </c>
      <c r="R52" s="184"/>
      <c r="S52" s="184" t="s">
        <v>364</v>
      </c>
      <c r="T52" s="185" t="s">
        <v>332</v>
      </c>
      <c r="U52" s="159">
        <v>1</v>
      </c>
      <c r="V52" s="159">
        <f t="shared" si="27"/>
        <v>1</v>
      </c>
      <c r="W52" s="159"/>
      <c r="X52" s="159" t="s">
        <v>422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423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79">
        <v>42</v>
      </c>
      <c r="B53" s="180" t="s">
        <v>107</v>
      </c>
      <c r="C53" s="189" t="s">
        <v>2318</v>
      </c>
      <c r="D53" s="181" t="s">
        <v>1376</v>
      </c>
      <c r="E53" s="182">
        <v>1</v>
      </c>
      <c r="F53" s="183"/>
      <c r="G53" s="184">
        <f t="shared" si="21"/>
        <v>0</v>
      </c>
      <c r="H53" s="183"/>
      <c r="I53" s="184">
        <f t="shared" si="22"/>
        <v>0</v>
      </c>
      <c r="J53" s="183"/>
      <c r="K53" s="184">
        <f t="shared" si="23"/>
        <v>0</v>
      </c>
      <c r="L53" s="184">
        <v>21</v>
      </c>
      <c r="M53" s="184">
        <f t="shared" si="24"/>
        <v>0</v>
      </c>
      <c r="N53" s="182">
        <v>0</v>
      </c>
      <c r="O53" s="182">
        <f t="shared" si="25"/>
        <v>0</v>
      </c>
      <c r="P53" s="182">
        <v>0</v>
      </c>
      <c r="Q53" s="182">
        <f t="shared" si="26"/>
        <v>0</v>
      </c>
      <c r="R53" s="184"/>
      <c r="S53" s="184" t="s">
        <v>364</v>
      </c>
      <c r="T53" s="185" t="s">
        <v>332</v>
      </c>
      <c r="U53" s="159">
        <v>0</v>
      </c>
      <c r="V53" s="159">
        <f t="shared" si="27"/>
        <v>0</v>
      </c>
      <c r="W53" s="159"/>
      <c r="X53" s="159" t="s">
        <v>1663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1664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x14ac:dyDescent="0.2">
      <c r="A54" s="164" t="s">
        <v>326</v>
      </c>
      <c r="B54" s="165" t="s">
        <v>176</v>
      </c>
      <c r="C54" s="186" t="s">
        <v>178</v>
      </c>
      <c r="D54" s="166"/>
      <c r="E54" s="167"/>
      <c r="F54" s="168"/>
      <c r="G54" s="168">
        <f>SUMIF(AG55:AG58,"&lt;&gt;NOR",G55:G58)</f>
        <v>0</v>
      </c>
      <c r="H54" s="168"/>
      <c r="I54" s="168">
        <f>SUM(I55:I58)</f>
        <v>0</v>
      </c>
      <c r="J54" s="168"/>
      <c r="K54" s="168">
        <f>SUM(K55:K58)</f>
        <v>0</v>
      </c>
      <c r="L54" s="168"/>
      <c r="M54" s="168">
        <f>SUM(M55:M58)</f>
        <v>0</v>
      </c>
      <c r="N54" s="167"/>
      <c r="O54" s="167">
        <f>SUM(O55:O58)</f>
        <v>0</v>
      </c>
      <c r="P54" s="167"/>
      <c r="Q54" s="167">
        <f>SUM(Q55:Q58)</f>
        <v>0</v>
      </c>
      <c r="R54" s="168"/>
      <c r="S54" s="168"/>
      <c r="T54" s="169"/>
      <c r="U54" s="163"/>
      <c r="V54" s="163">
        <f>SUM(V55:V58)</f>
        <v>0</v>
      </c>
      <c r="W54" s="163"/>
      <c r="X54" s="163"/>
      <c r="Y54" s="163"/>
      <c r="AG54" t="s">
        <v>327</v>
      </c>
    </row>
    <row r="55" spans="1:60" outlineLevel="1" x14ac:dyDescent="0.2">
      <c r="A55" s="179">
        <v>43</v>
      </c>
      <c r="B55" s="180" t="s">
        <v>58</v>
      </c>
      <c r="C55" s="189" t="s">
        <v>2325</v>
      </c>
      <c r="D55" s="181" t="s">
        <v>2302</v>
      </c>
      <c r="E55" s="182">
        <v>1000</v>
      </c>
      <c r="F55" s="183"/>
      <c r="G55" s="184">
        <f>ROUND(E55*F55,2)</f>
        <v>0</v>
      </c>
      <c r="H55" s="183"/>
      <c r="I55" s="184">
        <f>ROUND(E55*H55,2)</f>
        <v>0</v>
      </c>
      <c r="J55" s="183"/>
      <c r="K55" s="184">
        <f>ROUND(E55*J55,2)</f>
        <v>0</v>
      </c>
      <c r="L55" s="184">
        <v>21</v>
      </c>
      <c r="M55" s="184">
        <f>G55*(1+L55/100)</f>
        <v>0</v>
      </c>
      <c r="N55" s="182">
        <v>0</v>
      </c>
      <c r="O55" s="182">
        <f>ROUND(E55*N55,2)</f>
        <v>0</v>
      </c>
      <c r="P55" s="182">
        <v>0</v>
      </c>
      <c r="Q55" s="182">
        <f>ROUND(E55*P55,2)</f>
        <v>0</v>
      </c>
      <c r="R55" s="184"/>
      <c r="S55" s="184" t="s">
        <v>364</v>
      </c>
      <c r="T55" s="185" t="s">
        <v>332</v>
      </c>
      <c r="U55" s="159">
        <v>0</v>
      </c>
      <c r="V55" s="159">
        <f>ROUND(E55*U55,2)</f>
        <v>0</v>
      </c>
      <c r="W55" s="159"/>
      <c r="X55" s="159" t="s">
        <v>1663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1664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9">
        <v>44</v>
      </c>
      <c r="B56" s="180" t="s">
        <v>2326</v>
      </c>
      <c r="C56" s="189" t="s">
        <v>2327</v>
      </c>
      <c r="D56" s="181" t="s">
        <v>1602</v>
      </c>
      <c r="E56" s="182">
        <v>40</v>
      </c>
      <c r="F56" s="183"/>
      <c r="G56" s="184">
        <f>ROUND(E56*F56,2)</f>
        <v>0</v>
      </c>
      <c r="H56" s="183"/>
      <c r="I56" s="184">
        <f>ROUND(E56*H56,2)</f>
        <v>0</v>
      </c>
      <c r="J56" s="183"/>
      <c r="K56" s="184">
        <f>ROUND(E56*J56,2)</f>
        <v>0</v>
      </c>
      <c r="L56" s="184">
        <v>21</v>
      </c>
      <c r="M56" s="184">
        <f>G56*(1+L56/100)</f>
        <v>0</v>
      </c>
      <c r="N56" s="182">
        <v>0</v>
      </c>
      <c r="O56" s="182">
        <f>ROUND(E56*N56,2)</f>
        <v>0</v>
      </c>
      <c r="P56" s="182">
        <v>0</v>
      </c>
      <c r="Q56" s="182">
        <f>ROUND(E56*P56,2)</f>
        <v>0</v>
      </c>
      <c r="R56" s="184"/>
      <c r="S56" s="184" t="s">
        <v>364</v>
      </c>
      <c r="T56" s="185" t="s">
        <v>332</v>
      </c>
      <c r="U56" s="159">
        <v>0</v>
      </c>
      <c r="V56" s="159">
        <f>ROUND(E56*U56,2)</f>
        <v>0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423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79">
        <v>45</v>
      </c>
      <c r="B57" s="180" t="s">
        <v>86</v>
      </c>
      <c r="C57" s="189" t="s">
        <v>2328</v>
      </c>
      <c r="D57" s="181" t="s">
        <v>1376</v>
      </c>
      <c r="E57" s="182">
        <v>1</v>
      </c>
      <c r="F57" s="183"/>
      <c r="G57" s="184">
        <f>ROUND(E57*F57,2)</f>
        <v>0</v>
      </c>
      <c r="H57" s="183"/>
      <c r="I57" s="184">
        <f>ROUND(E57*H57,2)</f>
        <v>0</v>
      </c>
      <c r="J57" s="183"/>
      <c r="K57" s="184">
        <f>ROUND(E57*J57,2)</f>
        <v>0</v>
      </c>
      <c r="L57" s="184">
        <v>21</v>
      </c>
      <c r="M57" s="184">
        <f>G57*(1+L57/100)</f>
        <v>0</v>
      </c>
      <c r="N57" s="182">
        <v>0</v>
      </c>
      <c r="O57" s="182">
        <f>ROUND(E57*N57,2)</f>
        <v>0</v>
      </c>
      <c r="P57" s="182">
        <v>0</v>
      </c>
      <c r="Q57" s="182">
        <f>ROUND(E57*P57,2)</f>
        <v>0</v>
      </c>
      <c r="R57" s="184"/>
      <c r="S57" s="184" t="s">
        <v>364</v>
      </c>
      <c r="T57" s="185" t="s">
        <v>332</v>
      </c>
      <c r="U57" s="159">
        <v>0</v>
      </c>
      <c r="V57" s="159">
        <f>ROUND(E57*U57,2)</f>
        <v>0</v>
      </c>
      <c r="W57" s="159"/>
      <c r="X57" s="159" t="s">
        <v>1663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1664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1">
        <v>46</v>
      </c>
      <c r="B58" s="172" t="s">
        <v>89</v>
      </c>
      <c r="C58" s="187" t="s">
        <v>2329</v>
      </c>
      <c r="D58" s="173" t="s">
        <v>1376</v>
      </c>
      <c r="E58" s="174">
        <v>1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/>
      <c r="S58" s="176" t="s">
        <v>364</v>
      </c>
      <c r="T58" s="177" t="s">
        <v>332</v>
      </c>
      <c r="U58" s="159">
        <v>0</v>
      </c>
      <c r="V58" s="159">
        <f>ROUND(E58*U58,2)</f>
        <v>0</v>
      </c>
      <c r="W58" s="159"/>
      <c r="X58" s="159" t="s">
        <v>1663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1664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x14ac:dyDescent="0.2">
      <c r="A59" s="3"/>
      <c r="B59" s="4"/>
      <c r="C59" s="190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AE59">
        <v>12</v>
      </c>
      <c r="AF59">
        <v>21</v>
      </c>
      <c r="AG59" t="s">
        <v>312</v>
      </c>
    </row>
    <row r="60" spans="1:60" x14ac:dyDescent="0.2">
      <c r="A60" s="151"/>
      <c r="B60" s="152" t="s">
        <v>29</v>
      </c>
      <c r="C60" s="191"/>
      <c r="D60" s="153"/>
      <c r="E60" s="154"/>
      <c r="F60" s="154"/>
      <c r="G60" s="170">
        <f>G8+G20+G29+G43+G54</f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E60">
        <f>SUMIF(L7:L58,AE59,G7:G58)</f>
        <v>0</v>
      </c>
      <c r="AF60">
        <f>SUMIF(L7:L58,AF59,G7:G58)</f>
        <v>0</v>
      </c>
      <c r="AG60" t="s">
        <v>414</v>
      </c>
    </row>
    <row r="61" spans="1:60" x14ac:dyDescent="0.2">
      <c r="C61" s="192"/>
      <c r="D61" s="10"/>
      <c r="AG61" t="s">
        <v>416</v>
      </c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T2VDAs9qBs3P9ccWXCl9ERdLR2kecCqH6uCreE28OQ3dfNzDNx7JK4oHIuJ/p9BQTxBx2sPAvd/p+WGfIh+mQ==" saltValue="RPfa4AujeMKIR3NE6bjx+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7B87-CFF1-4861-ABA1-23F1B0D9FC5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66" t="s">
        <v>60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73</v>
      </c>
      <c r="C4" s="269" t="s">
        <v>74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152</v>
      </c>
      <c r="D8" s="166"/>
      <c r="E8" s="167"/>
      <c r="F8" s="168"/>
      <c r="G8" s="168">
        <f>SUMIF(AG9:AG23,"&lt;&gt;NOR",G9:G23)</f>
        <v>0</v>
      </c>
      <c r="H8" s="168"/>
      <c r="I8" s="168">
        <f>SUM(I9:I23)</f>
        <v>0</v>
      </c>
      <c r="J8" s="168"/>
      <c r="K8" s="168">
        <f>SUM(K9:K23)</f>
        <v>0</v>
      </c>
      <c r="L8" s="168"/>
      <c r="M8" s="168">
        <f>SUM(M9:M23)</f>
        <v>0</v>
      </c>
      <c r="N8" s="167"/>
      <c r="O8" s="167">
        <f>SUM(O9:O23)</f>
        <v>0</v>
      </c>
      <c r="P8" s="167"/>
      <c r="Q8" s="167">
        <f>SUM(Q9:Q23)</f>
        <v>0</v>
      </c>
      <c r="R8" s="168"/>
      <c r="S8" s="168"/>
      <c r="T8" s="169"/>
      <c r="U8" s="163"/>
      <c r="V8" s="163">
        <f>SUM(V9:V23)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2330</v>
      </c>
      <c r="C9" s="189" t="s">
        <v>2331</v>
      </c>
      <c r="D9" s="181" t="s">
        <v>1376</v>
      </c>
      <c r="E9" s="182">
        <v>2</v>
      </c>
      <c r="F9" s="183"/>
      <c r="G9" s="184">
        <f t="shared" ref="G9:G23" si="0">ROUND(E9*F9,2)</f>
        <v>0</v>
      </c>
      <c r="H9" s="183"/>
      <c r="I9" s="184">
        <f t="shared" ref="I9:I23" si="1">ROUND(E9*H9,2)</f>
        <v>0</v>
      </c>
      <c r="J9" s="183"/>
      <c r="K9" s="184">
        <f t="shared" ref="K9:K23" si="2">ROUND(E9*J9,2)</f>
        <v>0</v>
      </c>
      <c r="L9" s="184">
        <v>21</v>
      </c>
      <c r="M9" s="184">
        <f t="shared" ref="M9:M23" si="3">G9*(1+L9/100)</f>
        <v>0</v>
      </c>
      <c r="N9" s="182">
        <v>0</v>
      </c>
      <c r="O9" s="182">
        <f t="shared" ref="O9:O23" si="4">ROUND(E9*N9,2)</f>
        <v>0</v>
      </c>
      <c r="P9" s="182">
        <v>0</v>
      </c>
      <c r="Q9" s="182">
        <f t="shared" ref="Q9:Q23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23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1377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2332</v>
      </c>
      <c r="C10" s="189" t="s">
        <v>2333</v>
      </c>
      <c r="D10" s="181" t="s">
        <v>1376</v>
      </c>
      <c r="E10" s="182">
        <v>2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1377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2334</v>
      </c>
      <c r="C11" s="189" t="s">
        <v>2335</v>
      </c>
      <c r="D11" s="181" t="s">
        <v>1376</v>
      </c>
      <c r="E11" s="182">
        <v>2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1377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2336</v>
      </c>
      <c r="C12" s="189" t="s">
        <v>2337</v>
      </c>
      <c r="D12" s="181" t="s">
        <v>1376</v>
      </c>
      <c r="E12" s="182">
        <v>2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1377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2338</v>
      </c>
      <c r="C13" s="189" t="s">
        <v>2339</v>
      </c>
      <c r="D13" s="181" t="s">
        <v>1376</v>
      </c>
      <c r="E13" s="182">
        <v>2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1377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2340</v>
      </c>
      <c r="C14" s="189" t="s">
        <v>2341</v>
      </c>
      <c r="D14" s="181" t="s">
        <v>1376</v>
      </c>
      <c r="E14" s="182">
        <v>2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1377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2342</v>
      </c>
      <c r="C15" s="189" t="s">
        <v>2343</v>
      </c>
      <c r="D15" s="181" t="s">
        <v>1376</v>
      </c>
      <c r="E15" s="182">
        <v>2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0</v>
      </c>
      <c r="O15" s="182">
        <f t="shared" si="4"/>
        <v>0</v>
      </c>
      <c r="P15" s="182">
        <v>0</v>
      </c>
      <c r="Q15" s="182">
        <f t="shared" si="5"/>
        <v>0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1377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2344</v>
      </c>
      <c r="C16" s="189" t="s">
        <v>2345</v>
      </c>
      <c r="D16" s="181" t="s">
        <v>1376</v>
      </c>
      <c r="E16" s="182">
        <v>2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1377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2346</v>
      </c>
      <c r="C17" s="189" t="s">
        <v>2347</v>
      </c>
      <c r="D17" s="181" t="s">
        <v>1376</v>
      </c>
      <c r="E17" s="182">
        <v>2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0</v>
      </c>
      <c r="O17" s="182">
        <f t="shared" si="4"/>
        <v>0</v>
      </c>
      <c r="P17" s="182">
        <v>0</v>
      </c>
      <c r="Q17" s="182">
        <f t="shared" si="5"/>
        <v>0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1377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2348</v>
      </c>
      <c r="C18" s="189" t="s">
        <v>2349</v>
      </c>
      <c r="D18" s="181" t="s">
        <v>1376</v>
      </c>
      <c r="E18" s="182">
        <v>2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1377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2350</v>
      </c>
      <c r="C19" s="189" t="s">
        <v>2351</v>
      </c>
      <c r="D19" s="181" t="s">
        <v>1376</v>
      </c>
      <c r="E19" s="182">
        <v>2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1377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2352</v>
      </c>
      <c r="C20" s="189" t="s">
        <v>2353</v>
      </c>
      <c r="D20" s="181" t="s">
        <v>1376</v>
      </c>
      <c r="E20" s="182">
        <v>2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0</v>
      </c>
      <c r="O20" s="182">
        <f t="shared" si="4"/>
        <v>0</v>
      </c>
      <c r="P20" s="182">
        <v>0</v>
      </c>
      <c r="Q20" s="182">
        <f t="shared" si="5"/>
        <v>0</v>
      </c>
      <c r="R20" s="184"/>
      <c r="S20" s="184" t="s">
        <v>364</v>
      </c>
      <c r="T20" s="185" t="s">
        <v>332</v>
      </c>
      <c r="U20" s="159">
        <v>0</v>
      </c>
      <c r="V20" s="159">
        <f t="shared" si="6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1377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13</v>
      </c>
      <c r="B21" s="180" t="s">
        <v>2354</v>
      </c>
      <c r="C21" s="189" t="s">
        <v>2355</v>
      </c>
      <c r="D21" s="181" t="s">
        <v>1376</v>
      </c>
      <c r="E21" s="182">
        <v>2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0</v>
      </c>
      <c r="O21" s="182">
        <f t="shared" si="4"/>
        <v>0</v>
      </c>
      <c r="P21" s="182">
        <v>0</v>
      </c>
      <c r="Q21" s="182">
        <f t="shared" si="5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6"/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1377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2356</v>
      </c>
      <c r="C22" s="189" t="s">
        <v>2357</v>
      </c>
      <c r="D22" s="181" t="s">
        <v>1376</v>
      </c>
      <c r="E22" s="182">
        <v>2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0</v>
      </c>
      <c r="O22" s="182">
        <f t="shared" si="4"/>
        <v>0</v>
      </c>
      <c r="P22" s="182">
        <v>0</v>
      </c>
      <c r="Q22" s="182">
        <f t="shared" si="5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6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1377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2358</v>
      </c>
      <c r="C23" s="189" t="s">
        <v>2359</v>
      </c>
      <c r="D23" s="181" t="s">
        <v>1376</v>
      </c>
      <c r="E23" s="182">
        <v>2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0</v>
      </c>
      <c r="O23" s="182">
        <f t="shared" si="4"/>
        <v>0</v>
      </c>
      <c r="P23" s="182">
        <v>0</v>
      </c>
      <c r="Q23" s="182">
        <f t="shared" si="5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6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423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x14ac:dyDescent="0.2">
      <c r="A24" s="164" t="s">
        <v>326</v>
      </c>
      <c r="B24" s="165" t="s">
        <v>157</v>
      </c>
      <c r="C24" s="186" t="s">
        <v>159</v>
      </c>
      <c r="D24" s="166"/>
      <c r="E24" s="167"/>
      <c r="F24" s="168"/>
      <c r="G24" s="168">
        <f>SUMIF(AG25:AG34,"&lt;&gt;NOR",G25:G34)</f>
        <v>0</v>
      </c>
      <c r="H24" s="168"/>
      <c r="I24" s="168">
        <f>SUM(I25:I34)</f>
        <v>0</v>
      </c>
      <c r="J24" s="168"/>
      <c r="K24" s="168">
        <f>SUM(K25:K34)</f>
        <v>0</v>
      </c>
      <c r="L24" s="168"/>
      <c r="M24" s="168">
        <f>SUM(M25:M34)</f>
        <v>0</v>
      </c>
      <c r="N24" s="167"/>
      <c r="O24" s="167">
        <f>SUM(O25:O34)</f>
        <v>0</v>
      </c>
      <c r="P24" s="167"/>
      <c r="Q24" s="167">
        <f>SUM(Q25:Q34)</f>
        <v>0</v>
      </c>
      <c r="R24" s="168"/>
      <c r="S24" s="168"/>
      <c r="T24" s="169"/>
      <c r="U24" s="163"/>
      <c r="V24" s="163">
        <f>SUM(V25:V34)</f>
        <v>0</v>
      </c>
      <c r="W24" s="163"/>
      <c r="X24" s="163"/>
      <c r="Y24" s="163"/>
      <c r="AG24" t="s">
        <v>327</v>
      </c>
    </row>
    <row r="25" spans="1:60" outlineLevel="1" x14ac:dyDescent="0.2">
      <c r="A25" s="179">
        <v>16</v>
      </c>
      <c r="B25" s="180" t="s">
        <v>2332</v>
      </c>
      <c r="C25" s="189" t="s">
        <v>2360</v>
      </c>
      <c r="D25" s="181" t="s">
        <v>1376</v>
      </c>
      <c r="E25" s="182">
        <v>1</v>
      </c>
      <c r="F25" s="183"/>
      <c r="G25" s="184">
        <f t="shared" ref="G25:G34" si="7">ROUND(E25*F25,2)</f>
        <v>0</v>
      </c>
      <c r="H25" s="183"/>
      <c r="I25" s="184">
        <f t="shared" ref="I25:I34" si="8">ROUND(E25*H25,2)</f>
        <v>0</v>
      </c>
      <c r="J25" s="183"/>
      <c r="K25" s="184">
        <f t="shared" ref="K25:K34" si="9">ROUND(E25*J25,2)</f>
        <v>0</v>
      </c>
      <c r="L25" s="184">
        <v>21</v>
      </c>
      <c r="M25" s="184">
        <f t="shared" ref="M25:M34" si="10">G25*(1+L25/100)</f>
        <v>0</v>
      </c>
      <c r="N25" s="182">
        <v>0</v>
      </c>
      <c r="O25" s="182">
        <f t="shared" ref="O25:O34" si="11">ROUND(E25*N25,2)</f>
        <v>0</v>
      </c>
      <c r="P25" s="182">
        <v>0</v>
      </c>
      <c r="Q25" s="182">
        <f t="shared" ref="Q25:Q34" si="12">ROUND(E25*P25,2)</f>
        <v>0</v>
      </c>
      <c r="R25" s="184"/>
      <c r="S25" s="184" t="s">
        <v>364</v>
      </c>
      <c r="T25" s="185" t="s">
        <v>332</v>
      </c>
      <c r="U25" s="159">
        <v>0</v>
      </c>
      <c r="V25" s="159">
        <f t="shared" ref="V25:V34" si="13">ROUND(E25*U25,2)</f>
        <v>0</v>
      </c>
      <c r="W25" s="159"/>
      <c r="X25" s="159" t="s">
        <v>1663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1664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17</v>
      </c>
      <c r="B26" s="180" t="s">
        <v>2334</v>
      </c>
      <c r="C26" s="189" t="s">
        <v>2361</v>
      </c>
      <c r="D26" s="181" t="s">
        <v>1376</v>
      </c>
      <c r="E26" s="182">
        <v>1</v>
      </c>
      <c r="F26" s="183"/>
      <c r="G26" s="184">
        <f t="shared" si="7"/>
        <v>0</v>
      </c>
      <c r="H26" s="183"/>
      <c r="I26" s="184">
        <f t="shared" si="8"/>
        <v>0</v>
      </c>
      <c r="J26" s="183"/>
      <c r="K26" s="184">
        <f t="shared" si="9"/>
        <v>0</v>
      </c>
      <c r="L26" s="184">
        <v>21</v>
      </c>
      <c r="M26" s="184">
        <f t="shared" si="10"/>
        <v>0</v>
      </c>
      <c r="N26" s="182">
        <v>0</v>
      </c>
      <c r="O26" s="182">
        <f t="shared" si="11"/>
        <v>0</v>
      </c>
      <c r="P26" s="182">
        <v>0</v>
      </c>
      <c r="Q26" s="182">
        <f t="shared" si="12"/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si="13"/>
        <v>0</v>
      </c>
      <c r="W26" s="159"/>
      <c r="X26" s="159" t="s">
        <v>1663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1664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18</v>
      </c>
      <c r="B27" s="180" t="s">
        <v>2336</v>
      </c>
      <c r="C27" s="189" t="s">
        <v>2362</v>
      </c>
      <c r="D27" s="181" t="s">
        <v>1376</v>
      </c>
      <c r="E27" s="182">
        <v>1</v>
      </c>
      <c r="F27" s="183"/>
      <c r="G27" s="184">
        <f t="shared" si="7"/>
        <v>0</v>
      </c>
      <c r="H27" s="183"/>
      <c r="I27" s="184">
        <f t="shared" si="8"/>
        <v>0</v>
      </c>
      <c r="J27" s="183"/>
      <c r="K27" s="184">
        <f t="shared" si="9"/>
        <v>0</v>
      </c>
      <c r="L27" s="184">
        <v>21</v>
      </c>
      <c r="M27" s="184">
        <f t="shared" si="10"/>
        <v>0</v>
      </c>
      <c r="N27" s="182">
        <v>0</v>
      </c>
      <c r="O27" s="182">
        <f t="shared" si="11"/>
        <v>0</v>
      </c>
      <c r="P27" s="182">
        <v>0</v>
      </c>
      <c r="Q27" s="182">
        <f t="shared" si="12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13"/>
        <v>0</v>
      </c>
      <c r="W27" s="159"/>
      <c r="X27" s="159" t="s">
        <v>1663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1664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19</v>
      </c>
      <c r="B28" s="180" t="s">
        <v>2338</v>
      </c>
      <c r="C28" s="189" t="s">
        <v>2363</v>
      </c>
      <c r="D28" s="181" t="s">
        <v>1376</v>
      </c>
      <c r="E28" s="182">
        <v>1</v>
      </c>
      <c r="F28" s="183"/>
      <c r="G28" s="184">
        <f t="shared" si="7"/>
        <v>0</v>
      </c>
      <c r="H28" s="183"/>
      <c r="I28" s="184">
        <f t="shared" si="8"/>
        <v>0</v>
      </c>
      <c r="J28" s="183"/>
      <c r="K28" s="184">
        <f t="shared" si="9"/>
        <v>0</v>
      </c>
      <c r="L28" s="184">
        <v>21</v>
      </c>
      <c r="M28" s="184">
        <f t="shared" si="10"/>
        <v>0</v>
      </c>
      <c r="N28" s="182">
        <v>0</v>
      </c>
      <c r="O28" s="182">
        <f t="shared" si="11"/>
        <v>0</v>
      </c>
      <c r="P28" s="182">
        <v>0</v>
      </c>
      <c r="Q28" s="182">
        <f t="shared" si="12"/>
        <v>0</v>
      </c>
      <c r="R28" s="184"/>
      <c r="S28" s="184" t="s">
        <v>364</v>
      </c>
      <c r="T28" s="185" t="s">
        <v>332</v>
      </c>
      <c r="U28" s="159">
        <v>0</v>
      </c>
      <c r="V28" s="159">
        <f t="shared" si="13"/>
        <v>0</v>
      </c>
      <c r="W28" s="159"/>
      <c r="X28" s="159" t="s">
        <v>1663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1664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20</v>
      </c>
      <c r="B29" s="180" t="s">
        <v>2340</v>
      </c>
      <c r="C29" s="189" t="s">
        <v>2364</v>
      </c>
      <c r="D29" s="181" t="s">
        <v>1376</v>
      </c>
      <c r="E29" s="182">
        <v>1</v>
      </c>
      <c r="F29" s="183"/>
      <c r="G29" s="184">
        <f t="shared" si="7"/>
        <v>0</v>
      </c>
      <c r="H29" s="183"/>
      <c r="I29" s="184">
        <f t="shared" si="8"/>
        <v>0</v>
      </c>
      <c r="J29" s="183"/>
      <c r="K29" s="184">
        <f t="shared" si="9"/>
        <v>0</v>
      </c>
      <c r="L29" s="184">
        <v>21</v>
      </c>
      <c r="M29" s="184">
        <f t="shared" si="10"/>
        <v>0</v>
      </c>
      <c r="N29" s="182">
        <v>0</v>
      </c>
      <c r="O29" s="182">
        <f t="shared" si="11"/>
        <v>0</v>
      </c>
      <c r="P29" s="182">
        <v>0</v>
      </c>
      <c r="Q29" s="182">
        <f t="shared" si="12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13"/>
        <v>0</v>
      </c>
      <c r="W29" s="159"/>
      <c r="X29" s="159" t="s">
        <v>1663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1664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21</v>
      </c>
      <c r="B30" s="180" t="s">
        <v>2342</v>
      </c>
      <c r="C30" s="189" t="s">
        <v>2365</v>
      </c>
      <c r="D30" s="181" t="s">
        <v>1376</v>
      </c>
      <c r="E30" s="182">
        <v>2</v>
      </c>
      <c r="F30" s="183"/>
      <c r="G30" s="184">
        <f t="shared" si="7"/>
        <v>0</v>
      </c>
      <c r="H30" s="183"/>
      <c r="I30" s="184">
        <f t="shared" si="8"/>
        <v>0</v>
      </c>
      <c r="J30" s="183"/>
      <c r="K30" s="184">
        <f t="shared" si="9"/>
        <v>0</v>
      </c>
      <c r="L30" s="184">
        <v>21</v>
      </c>
      <c r="M30" s="184">
        <f t="shared" si="10"/>
        <v>0</v>
      </c>
      <c r="N30" s="182">
        <v>0</v>
      </c>
      <c r="O30" s="182">
        <f t="shared" si="11"/>
        <v>0</v>
      </c>
      <c r="P30" s="182">
        <v>0</v>
      </c>
      <c r="Q30" s="182">
        <f t="shared" si="12"/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si="13"/>
        <v>0</v>
      </c>
      <c r="W30" s="159"/>
      <c r="X30" s="159" t="s">
        <v>1663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1664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22</v>
      </c>
      <c r="B31" s="180" t="s">
        <v>2344</v>
      </c>
      <c r="C31" s="189" t="s">
        <v>2366</v>
      </c>
      <c r="D31" s="181" t="s">
        <v>1376</v>
      </c>
      <c r="E31" s="182">
        <v>1</v>
      </c>
      <c r="F31" s="183"/>
      <c r="G31" s="184">
        <f t="shared" si="7"/>
        <v>0</v>
      </c>
      <c r="H31" s="183"/>
      <c r="I31" s="184">
        <f t="shared" si="8"/>
        <v>0</v>
      </c>
      <c r="J31" s="183"/>
      <c r="K31" s="184">
        <f t="shared" si="9"/>
        <v>0</v>
      </c>
      <c r="L31" s="184">
        <v>21</v>
      </c>
      <c r="M31" s="184">
        <f t="shared" si="10"/>
        <v>0</v>
      </c>
      <c r="N31" s="182">
        <v>0</v>
      </c>
      <c r="O31" s="182">
        <f t="shared" si="11"/>
        <v>0</v>
      </c>
      <c r="P31" s="182">
        <v>0</v>
      </c>
      <c r="Q31" s="182">
        <f t="shared" si="12"/>
        <v>0</v>
      </c>
      <c r="R31" s="184"/>
      <c r="S31" s="184" t="s">
        <v>364</v>
      </c>
      <c r="T31" s="185" t="s">
        <v>332</v>
      </c>
      <c r="U31" s="159">
        <v>0</v>
      </c>
      <c r="V31" s="159">
        <f t="shared" si="13"/>
        <v>0</v>
      </c>
      <c r="W31" s="159"/>
      <c r="X31" s="159" t="s">
        <v>1663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1664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23</v>
      </c>
      <c r="B32" s="180" t="s">
        <v>2346</v>
      </c>
      <c r="C32" s="189" t="s">
        <v>2367</v>
      </c>
      <c r="D32" s="181" t="s">
        <v>1376</v>
      </c>
      <c r="E32" s="182">
        <v>1</v>
      </c>
      <c r="F32" s="183"/>
      <c r="G32" s="184">
        <f t="shared" si="7"/>
        <v>0</v>
      </c>
      <c r="H32" s="183"/>
      <c r="I32" s="184">
        <f t="shared" si="8"/>
        <v>0</v>
      </c>
      <c r="J32" s="183"/>
      <c r="K32" s="184">
        <f t="shared" si="9"/>
        <v>0</v>
      </c>
      <c r="L32" s="184">
        <v>21</v>
      </c>
      <c r="M32" s="184">
        <f t="shared" si="10"/>
        <v>0</v>
      </c>
      <c r="N32" s="182">
        <v>0</v>
      </c>
      <c r="O32" s="182">
        <f t="shared" si="11"/>
        <v>0</v>
      </c>
      <c r="P32" s="182">
        <v>0</v>
      </c>
      <c r="Q32" s="182">
        <f t="shared" si="12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13"/>
        <v>0</v>
      </c>
      <c r="W32" s="159"/>
      <c r="X32" s="159" t="s">
        <v>1663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1664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24</v>
      </c>
      <c r="B33" s="180" t="s">
        <v>2348</v>
      </c>
      <c r="C33" s="189" t="s">
        <v>2368</v>
      </c>
      <c r="D33" s="181" t="s">
        <v>1376</v>
      </c>
      <c r="E33" s="182">
        <v>2</v>
      </c>
      <c r="F33" s="183"/>
      <c r="G33" s="184">
        <f t="shared" si="7"/>
        <v>0</v>
      </c>
      <c r="H33" s="183"/>
      <c r="I33" s="184">
        <f t="shared" si="8"/>
        <v>0</v>
      </c>
      <c r="J33" s="183"/>
      <c r="K33" s="184">
        <f t="shared" si="9"/>
        <v>0</v>
      </c>
      <c r="L33" s="184">
        <v>21</v>
      </c>
      <c r="M33" s="184">
        <f t="shared" si="10"/>
        <v>0</v>
      </c>
      <c r="N33" s="182">
        <v>0</v>
      </c>
      <c r="O33" s="182">
        <f t="shared" si="11"/>
        <v>0</v>
      </c>
      <c r="P33" s="182">
        <v>0</v>
      </c>
      <c r="Q33" s="182">
        <f t="shared" si="12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13"/>
        <v>0</v>
      </c>
      <c r="W33" s="159"/>
      <c r="X33" s="159" t="s">
        <v>1663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1664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25</v>
      </c>
      <c r="B34" s="172" t="s">
        <v>2350</v>
      </c>
      <c r="C34" s="187" t="s">
        <v>2369</v>
      </c>
      <c r="D34" s="173" t="s">
        <v>1376</v>
      </c>
      <c r="E34" s="174">
        <v>1</v>
      </c>
      <c r="F34" s="175"/>
      <c r="G34" s="176">
        <f t="shared" si="7"/>
        <v>0</v>
      </c>
      <c r="H34" s="175"/>
      <c r="I34" s="176">
        <f t="shared" si="8"/>
        <v>0</v>
      </c>
      <c r="J34" s="175"/>
      <c r="K34" s="176">
        <f t="shared" si="9"/>
        <v>0</v>
      </c>
      <c r="L34" s="176">
        <v>21</v>
      </c>
      <c r="M34" s="176">
        <f t="shared" si="10"/>
        <v>0</v>
      </c>
      <c r="N34" s="174">
        <v>0</v>
      </c>
      <c r="O34" s="174">
        <f t="shared" si="11"/>
        <v>0</v>
      </c>
      <c r="P34" s="174">
        <v>0</v>
      </c>
      <c r="Q34" s="174">
        <f t="shared" si="12"/>
        <v>0</v>
      </c>
      <c r="R34" s="176"/>
      <c r="S34" s="176" t="s">
        <v>364</v>
      </c>
      <c r="T34" s="177" t="s">
        <v>332</v>
      </c>
      <c r="U34" s="159">
        <v>0</v>
      </c>
      <c r="V34" s="159">
        <f t="shared" si="13"/>
        <v>0</v>
      </c>
      <c r="W34" s="159"/>
      <c r="X34" s="159" t="s">
        <v>1663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1664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x14ac:dyDescent="0.2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0.21</v>
      </c>
      <c r="AF35">
        <v>21</v>
      </c>
      <c r="AG35" t="s">
        <v>312</v>
      </c>
    </row>
    <row r="36" spans="1:60" x14ac:dyDescent="0.2">
      <c r="A36" s="151"/>
      <c r="B36" s="152" t="s">
        <v>29</v>
      </c>
      <c r="C36" s="191"/>
      <c r="D36" s="153"/>
      <c r="E36" s="154"/>
      <c r="F36" s="154"/>
      <c r="G36" s="170">
        <f>G8+G24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414</v>
      </c>
    </row>
    <row r="37" spans="1:60" x14ac:dyDescent="0.2">
      <c r="C37" s="192"/>
      <c r="D37" s="10"/>
      <c r="AG37" t="s">
        <v>416</v>
      </c>
    </row>
    <row r="38" spans="1:60" x14ac:dyDescent="0.2">
      <c r="D38" s="10"/>
    </row>
    <row r="39" spans="1:60" x14ac:dyDescent="0.2">
      <c r="D39" s="10"/>
    </row>
    <row r="40" spans="1:60" x14ac:dyDescent="0.2">
      <c r="D40" s="10"/>
    </row>
    <row r="41" spans="1:60" x14ac:dyDescent="0.2">
      <c r="D41" s="10"/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1vjO7xV4zdxOUTh/npQO4j1oIDHkxmvBbpCLYaF2zLA+Ok7EtalxltWIS9ctTCu+G02Dv9a732q2NIW9itYhvg==" saltValue="fFAFa3Ed08OyMmmQ8qU7Jw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1907-1EEE-4B49-BFA3-26119E1D672E}">
  <sheetPr>
    <outlinePr summaryBelow="0"/>
  </sheetPr>
  <dimension ref="A1:BH5000"/>
  <sheetViews>
    <sheetView workbookViewId="0">
      <pane ySplit="7" topLeftCell="A8" activePane="bottomLeft" state="frozen"/>
      <selection pane="bottomLeft" activeCell="AQ33" sqref="AQ33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66" t="s">
        <v>60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75</v>
      </c>
      <c r="C4" s="269" t="s">
        <v>76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153</v>
      </c>
      <c r="D8" s="166"/>
      <c r="E8" s="167"/>
      <c r="F8" s="168"/>
      <c r="G8" s="168">
        <f>SUMIF(AG9:AG24,"&lt;&gt;NOR",G9:G24)</f>
        <v>0</v>
      </c>
      <c r="H8" s="168"/>
      <c r="I8" s="168">
        <f>SUM(I9:I24)</f>
        <v>0</v>
      </c>
      <c r="J8" s="168"/>
      <c r="K8" s="168">
        <f>SUM(K9:K24)</f>
        <v>0</v>
      </c>
      <c r="L8" s="168"/>
      <c r="M8" s="168">
        <f>SUM(M9:M24)</f>
        <v>0</v>
      </c>
      <c r="N8" s="167"/>
      <c r="O8" s="167">
        <f>SUM(O9:O24)</f>
        <v>0</v>
      </c>
      <c r="P8" s="167"/>
      <c r="Q8" s="167">
        <f>SUM(Q9:Q24)</f>
        <v>0</v>
      </c>
      <c r="R8" s="168"/>
      <c r="S8" s="168"/>
      <c r="T8" s="169"/>
      <c r="U8" s="163"/>
      <c r="V8" s="163">
        <f>SUM(V9:V24)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58</v>
      </c>
      <c r="C9" s="189" t="s">
        <v>3218</v>
      </c>
      <c r="D9" s="181" t="s">
        <v>1376</v>
      </c>
      <c r="E9" s="182">
        <v>1</v>
      </c>
      <c r="F9" s="183"/>
      <c r="G9" s="184">
        <f t="shared" ref="G9:G24" si="0">ROUND(E9*F9,2)</f>
        <v>0</v>
      </c>
      <c r="H9" s="183"/>
      <c r="I9" s="184">
        <f t="shared" ref="I9:I24" si="1">ROUND(E9*H9,2)</f>
        <v>0</v>
      </c>
      <c r="J9" s="183"/>
      <c r="K9" s="184">
        <f t="shared" ref="K9:K24" si="2">ROUND(E9*J9,2)</f>
        <v>0</v>
      </c>
      <c r="L9" s="184">
        <v>21</v>
      </c>
      <c r="M9" s="184">
        <f t="shared" ref="M9:M24" si="3">G9*(1+L9/100)</f>
        <v>0</v>
      </c>
      <c r="N9" s="182">
        <v>0</v>
      </c>
      <c r="O9" s="182">
        <f t="shared" ref="O9:O24" si="4">ROUND(E9*N9,2)</f>
        <v>0</v>
      </c>
      <c r="P9" s="182">
        <v>0</v>
      </c>
      <c r="Q9" s="182">
        <f t="shared" ref="Q9:Q24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24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1377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2370</v>
      </c>
      <c r="C10" s="189" t="s">
        <v>3219</v>
      </c>
      <c r="D10" s="181" t="s">
        <v>1376</v>
      </c>
      <c r="E10" s="182">
        <v>1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423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86</v>
      </c>
      <c r="C11" s="189" t="s">
        <v>3220</v>
      </c>
      <c r="D11" s="181" t="s">
        <v>1376</v>
      </c>
      <c r="E11" s="182">
        <v>1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1377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89</v>
      </c>
      <c r="C12" s="189" t="s">
        <v>3221</v>
      </c>
      <c r="D12" s="181" t="s">
        <v>1376</v>
      </c>
      <c r="E12" s="182">
        <v>1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1377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92</v>
      </c>
      <c r="C13" s="189" t="s">
        <v>3222</v>
      </c>
      <c r="D13" s="181" t="s">
        <v>407</v>
      </c>
      <c r="E13" s="182">
        <v>50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1377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95</v>
      </c>
      <c r="C14" s="189" t="s">
        <v>3223</v>
      </c>
      <c r="D14" s="181" t="s">
        <v>407</v>
      </c>
      <c r="E14" s="182">
        <v>20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1377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98</v>
      </c>
      <c r="C15" s="189" t="s">
        <v>3224</v>
      </c>
      <c r="D15" s="181" t="s">
        <v>1376</v>
      </c>
      <c r="E15" s="182">
        <v>1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0</v>
      </c>
      <c r="O15" s="182">
        <f t="shared" si="4"/>
        <v>0</v>
      </c>
      <c r="P15" s="182">
        <v>0</v>
      </c>
      <c r="Q15" s="182">
        <f t="shared" si="5"/>
        <v>0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1377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101</v>
      </c>
      <c r="C16" s="189" t="s">
        <v>3225</v>
      </c>
      <c r="D16" s="181" t="s">
        <v>1376</v>
      </c>
      <c r="E16" s="182">
        <v>1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1377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107</v>
      </c>
      <c r="C17" s="189" t="s">
        <v>3226</v>
      </c>
      <c r="D17" s="181" t="s">
        <v>1376</v>
      </c>
      <c r="E17" s="182">
        <v>2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0</v>
      </c>
      <c r="O17" s="182">
        <f t="shared" si="4"/>
        <v>0</v>
      </c>
      <c r="P17" s="182">
        <v>0</v>
      </c>
      <c r="Q17" s="182">
        <f t="shared" si="5"/>
        <v>0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1377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2225</v>
      </c>
      <c r="C18" s="189" t="s">
        <v>3227</v>
      </c>
      <c r="D18" s="181" t="s">
        <v>1376</v>
      </c>
      <c r="E18" s="182">
        <v>1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1377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2227</v>
      </c>
      <c r="C19" s="189" t="s">
        <v>3228</v>
      </c>
      <c r="D19" s="181" t="s">
        <v>1376</v>
      </c>
      <c r="E19" s="182">
        <v>1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1377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2196</v>
      </c>
      <c r="C20" s="189" t="s">
        <v>3229</v>
      </c>
      <c r="D20" s="181" t="s">
        <v>1376</v>
      </c>
      <c r="E20" s="182">
        <v>1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0</v>
      </c>
      <c r="O20" s="182">
        <f t="shared" si="4"/>
        <v>0</v>
      </c>
      <c r="P20" s="182">
        <v>0</v>
      </c>
      <c r="Q20" s="182">
        <f t="shared" si="5"/>
        <v>0</v>
      </c>
      <c r="R20" s="184"/>
      <c r="S20" s="184" t="s">
        <v>364</v>
      </c>
      <c r="T20" s="185" t="s">
        <v>332</v>
      </c>
      <c r="U20" s="159">
        <v>0</v>
      </c>
      <c r="V20" s="159">
        <f t="shared" si="6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1377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13</v>
      </c>
      <c r="B21" s="180" t="s">
        <v>58</v>
      </c>
      <c r="C21" s="189" t="s">
        <v>2371</v>
      </c>
      <c r="D21" s="181" t="s">
        <v>1602</v>
      </c>
      <c r="E21" s="182">
        <v>32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0</v>
      </c>
      <c r="O21" s="182">
        <f t="shared" si="4"/>
        <v>0</v>
      </c>
      <c r="P21" s="182">
        <v>0</v>
      </c>
      <c r="Q21" s="182">
        <f t="shared" si="5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6"/>
        <v>0</v>
      </c>
      <c r="W21" s="159"/>
      <c r="X21" s="159" t="s">
        <v>1663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1664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2372</v>
      </c>
      <c r="C22" s="189" t="s">
        <v>2373</v>
      </c>
      <c r="D22" s="181" t="s">
        <v>1376</v>
      </c>
      <c r="E22" s="182">
        <v>1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0</v>
      </c>
      <c r="O22" s="182">
        <f t="shared" si="4"/>
        <v>0</v>
      </c>
      <c r="P22" s="182">
        <v>0</v>
      </c>
      <c r="Q22" s="182">
        <f t="shared" si="5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6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86</v>
      </c>
      <c r="C23" s="189" t="s">
        <v>2374</v>
      </c>
      <c r="D23" s="181" t="s">
        <v>1376</v>
      </c>
      <c r="E23" s="182">
        <v>1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0</v>
      </c>
      <c r="O23" s="182">
        <f t="shared" si="4"/>
        <v>0</v>
      </c>
      <c r="P23" s="182">
        <v>0</v>
      </c>
      <c r="Q23" s="182">
        <f t="shared" si="5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6"/>
        <v>0</v>
      </c>
      <c r="W23" s="159"/>
      <c r="X23" s="159" t="s">
        <v>1663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1664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16</v>
      </c>
      <c r="B24" s="180" t="s">
        <v>89</v>
      </c>
      <c r="C24" s="189" t="s">
        <v>2375</v>
      </c>
      <c r="D24" s="181" t="s">
        <v>2302</v>
      </c>
      <c r="E24" s="182">
        <v>500</v>
      </c>
      <c r="F24" s="183"/>
      <c r="G24" s="184">
        <f t="shared" si="0"/>
        <v>0</v>
      </c>
      <c r="H24" s="183"/>
      <c r="I24" s="184">
        <f t="shared" si="1"/>
        <v>0</v>
      </c>
      <c r="J24" s="183"/>
      <c r="K24" s="184">
        <f t="shared" si="2"/>
        <v>0</v>
      </c>
      <c r="L24" s="184">
        <v>21</v>
      </c>
      <c r="M24" s="184">
        <f t="shared" si="3"/>
        <v>0</v>
      </c>
      <c r="N24" s="182">
        <v>0</v>
      </c>
      <c r="O24" s="182">
        <f t="shared" si="4"/>
        <v>0</v>
      </c>
      <c r="P24" s="182">
        <v>0</v>
      </c>
      <c r="Q24" s="182">
        <f t="shared" si="5"/>
        <v>0</v>
      </c>
      <c r="R24" s="184"/>
      <c r="S24" s="184" t="s">
        <v>364</v>
      </c>
      <c r="T24" s="185" t="s">
        <v>332</v>
      </c>
      <c r="U24" s="159">
        <v>0</v>
      </c>
      <c r="V24" s="159">
        <f t="shared" si="6"/>
        <v>0</v>
      </c>
      <c r="W24" s="159"/>
      <c r="X24" s="159" t="s">
        <v>1663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1664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x14ac:dyDescent="0.2">
      <c r="A25" s="164" t="s">
        <v>326</v>
      </c>
      <c r="B25" s="165" t="s">
        <v>157</v>
      </c>
      <c r="C25" s="186" t="s">
        <v>160</v>
      </c>
      <c r="D25" s="166"/>
      <c r="E25" s="167"/>
      <c r="F25" s="168"/>
      <c r="G25" s="168">
        <f>SUMIF(AG26:AG37,"&lt;&gt;NOR",G26:G37)</f>
        <v>0</v>
      </c>
      <c r="H25" s="168"/>
      <c r="I25" s="168">
        <f>SUM(I26:I37)</f>
        <v>0</v>
      </c>
      <c r="J25" s="168"/>
      <c r="K25" s="168">
        <f>SUM(K26:K37)</f>
        <v>0</v>
      </c>
      <c r="L25" s="168"/>
      <c r="M25" s="168">
        <f>SUM(M26:M37)</f>
        <v>0</v>
      </c>
      <c r="N25" s="167"/>
      <c r="O25" s="167">
        <f>SUM(O26:O37)</f>
        <v>0</v>
      </c>
      <c r="P25" s="167"/>
      <c r="Q25" s="167">
        <f>SUM(Q26:Q37)</f>
        <v>0</v>
      </c>
      <c r="R25" s="168"/>
      <c r="S25" s="168"/>
      <c r="T25" s="169"/>
      <c r="U25" s="163"/>
      <c r="V25" s="163">
        <f>SUM(V26:V37)</f>
        <v>1</v>
      </c>
      <c r="W25" s="163"/>
      <c r="X25" s="163"/>
      <c r="Y25" s="163"/>
      <c r="AG25" t="s">
        <v>327</v>
      </c>
    </row>
    <row r="26" spans="1:60" outlineLevel="1" x14ac:dyDescent="0.2">
      <c r="A26" s="179">
        <v>17</v>
      </c>
      <c r="B26" s="180" t="s">
        <v>58</v>
      </c>
      <c r="C26" s="189" t="s">
        <v>3230</v>
      </c>
      <c r="D26" s="181" t="s">
        <v>1376</v>
      </c>
      <c r="E26" s="182">
        <v>1</v>
      </c>
      <c r="F26" s="183"/>
      <c r="G26" s="184">
        <f t="shared" ref="G26:G37" si="7">ROUND(E26*F26,2)</f>
        <v>0</v>
      </c>
      <c r="H26" s="183"/>
      <c r="I26" s="184">
        <f t="shared" ref="I26:I37" si="8">ROUND(E26*H26,2)</f>
        <v>0</v>
      </c>
      <c r="J26" s="183"/>
      <c r="K26" s="184">
        <f t="shared" ref="K26:K37" si="9">ROUND(E26*J26,2)</f>
        <v>0</v>
      </c>
      <c r="L26" s="184">
        <v>21</v>
      </c>
      <c r="M26" s="184">
        <f t="shared" ref="M26:M37" si="10">G26*(1+L26/100)</f>
        <v>0</v>
      </c>
      <c r="N26" s="182">
        <v>0</v>
      </c>
      <c r="O26" s="182">
        <f t="shared" ref="O26:O37" si="11">ROUND(E26*N26,2)</f>
        <v>0</v>
      </c>
      <c r="P26" s="182">
        <v>0</v>
      </c>
      <c r="Q26" s="182">
        <f t="shared" ref="Q26:Q37" si="12">ROUND(E26*P26,2)</f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ref="V26:V37" si="13">ROUND(E26*U26,2)</f>
        <v>0</v>
      </c>
      <c r="W26" s="159"/>
      <c r="X26" s="159" t="s">
        <v>1663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1664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18</v>
      </c>
      <c r="B27" s="180" t="s">
        <v>2376</v>
      </c>
      <c r="C27" s="189" t="s">
        <v>3231</v>
      </c>
      <c r="D27" s="181" t="s">
        <v>1376</v>
      </c>
      <c r="E27" s="182">
        <v>2</v>
      </c>
      <c r="F27" s="183"/>
      <c r="G27" s="184">
        <f t="shared" si="7"/>
        <v>0</v>
      </c>
      <c r="H27" s="183"/>
      <c r="I27" s="184">
        <f t="shared" si="8"/>
        <v>0</v>
      </c>
      <c r="J27" s="183"/>
      <c r="K27" s="184">
        <f t="shared" si="9"/>
        <v>0</v>
      </c>
      <c r="L27" s="184">
        <v>21</v>
      </c>
      <c r="M27" s="184">
        <f t="shared" si="10"/>
        <v>0</v>
      </c>
      <c r="N27" s="182">
        <v>0</v>
      </c>
      <c r="O27" s="182">
        <f t="shared" si="11"/>
        <v>0</v>
      </c>
      <c r="P27" s="182">
        <v>0</v>
      </c>
      <c r="Q27" s="182">
        <f t="shared" si="12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13"/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423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19</v>
      </c>
      <c r="B28" s="180" t="s">
        <v>86</v>
      </c>
      <c r="C28" s="189" t="s">
        <v>3232</v>
      </c>
      <c r="D28" s="181" t="s">
        <v>407</v>
      </c>
      <c r="E28" s="182">
        <v>10</v>
      </c>
      <c r="F28" s="183"/>
      <c r="G28" s="184">
        <f t="shared" si="7"/>
        <v>0</v>
      </c>
      <c r="H28" s="183"/>
      <c r="I28" s="184">
        <f t="shared" si="8"/>
        <v>0</v>
      </c>
      <c r="J28" s="183"/>
      <c r="K28" s="184">
        <f t="shared" si="9"/>
        <v>0</v>
      </c>
      <c r="L28" s="184">
        <v>21</v>
      </c>
      <c r="M28" s="184">
        <f t="shared" si="10"/>
        <v>0</v>
      </c>
      <c r="N28" s="182">
        <v>0</v>
      </c>
      <c r="O28" s="182">
        <f t="shared" si="11"/>
        <v>0</v>
      </c>
      <c r="P28" s="182">
        <v>0</v>
      </c>
      <c r="Q28" s="182">
        <f t="shared" si="12"/>
        <v>0</v>
      </c>
      <c r="R28" s="184"/>
      <c r="S28" s="184" t="s">
        <v>364</v>
      </c>
      <c r="T28" s="185" t="s">
        <v>332</v>
      </c>
      <c r="U28" s="159">
        <v>0</v>
      </c>
      <c r="V28" s="159">
        <f t="shared" si="13"/>
        <v>0</v>
      </c>
      <c r="W28" s="159"/>
      <c r="X28" s="159" t="s">
        <v>1663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1664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20</v>
      </c>
      <c r="B29" s="180" t="s">
        <v>89</v>
      </c>
      <c r="C29" s="189" t="s">
        <v>3233</v>
      </c>
      <c r="D29" s="181" t="s">
        <v>2377</v>
      </c>
      <c r="E29" s="182">
        <v>24</v>
      </c>
      <c r="F29" s="183"/>
      <c r="G29" s="184">
        <f t="shared" si="7"/>
        <v>0</v>
      </c>
      <c r="H29" s="183"/>
      <c r="I29" s="184">
        <f t="shared" si="8"/>
        <v>0</v>
      </c>
      <c r="J29" s="183"/>
      <c r="K29" s="184">
        <f t="shared" si="9"/>
        <v>0</v>
      </c>
      <c r="L29" s="184">
        <v>21</v>
      </c>
      <c r="M29" s="184">
        <f t="shared" si="10"/>
        <v>0</v>
      </c>
      <c r="N29" s="182">
        <v>0</v>
      </c>
      <c r="O29" s="182">
        <f t="shared" si="11"/>
        <v>0</v>
      </c>
      <c r="P29" s="182">
        <v>0</v>
      </c>
      <c r="Q29" s="182">
        <f t="shared" si="12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13"/>
        <v>0</v>
      </c>
      <c r="W29" s="159"/>
      <c r="X29" s="159" t="s">
        <v>1663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1664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21</v>
      </c>
      <c r="B30" s="180" t="s">
        <v>92</v>
      </c>
      <c r="C30" s="189" t="s">
        <v>3234</v>
      </c>
      <c r="D30" s="181" t="s">
        <v>407</v>
      </c>
      <c r="E30" s="182">
        <v>65</v>
      </c>
      <c r="F30" s="183"/>
      <c r="G30" s="184">
        <f t="shared" si="7"/>
        <v>0</v>
      </c>
      <c r="H30" s="183"/>
      <c r="I30" s="184">
        <f t="shared" si="8"/>
        <v>0</v>
      </c>
      <c r="J30" s="183"/>
      <c r="K30" s="184">
        <f t="shared" si="9"/>
        <v>0</v>
      </c>
      <c r="L30" s="184">
        <v>21</v>
      </c>
      <c r="M30" s="184">
        <f t="shared" si="10"/>
        <v>0</v>
      </c>
      <c r="N30" s="182">
        <v>0</v>
      </c>
      <c r="O30" s="182">
        <f t="shared" si="11"/>
        <v>0</v>
      </c>
      <c r="P30" s="182">
        <v>0</v>
      </c>
      <c r="Q30" s="182">
        <f t="shared" si="12"/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si="13"/>
        <v>0</v>
      </c>
      <c r="W30" s="159"/>
      <c r="X30" s="159" t="s">
        <v>1663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1664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22</v>
      </c>
      <c r="B31" s="180" t="s">
        <v>95</v>
      </c>
      <c r="C31" s="189" t="s">
        <v>3235</v>
      </c>
      <c r="D31" s="181" t="s">
        <v>407</v>
      </c>
      <c r="E31" s="182">
        <v>65</v>
      </c>
      <c r="F31" s="183"/>
      <c r="G31" s="184">
        <f t="shared" si="7"/>
        <v>0</v>
      </c>
      <c r="H31" s="183"/>
      <c r="I31" s="184">
        <f t="shared" si="8"/>
        <v>0</v>
      </c>
      <c r="J31" s="183"/>
      <c r="K31" s="184">
        <f t="shared" si="9"/>
        <v>0</v>
      </c>
      <c r="L31" s="184">
        <v>21</v>
      </c>
      <c r="M31" s="184">
        <f t="shared" si="10"/>
        <v>0</v>
      </c>
      <c r="N31" s="182">
        <v>0</v>
      </c>
      <c r="O31" s="182">
        <f t="shared" si="11"/>
        <v>0</v>
      </c>
      <c r="P31" s="182">
        <v>0</v>
      </c>
      <c r="Q31" s="182">
        <f t="shared" si="12"/>
        <v>0</v>
      </c>
      <c r="R31" s="184"/>
      <c r="S31" s="184" t="s">
        <v>364</v>
      </c>
      <c r="T31" s="185" t="s">
        <v>332</v>
      </c>
      <c r="U31" s="159">
        <v>0</v>
      </c>
      <c r="V31" s="159">
        <f t="shared" si="13"/>
        <v>0</v>
      </c>
      <c r="W31" s="159"/>
      <c r="X31" s="159" t="s">
        <v>1663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1664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23</v>
      </c>
      <c r="B32" s="180" t="s">
        <v>98</v>
      </c>
      <c r="C32" s="189" t="s">
        <v>3236</v>
      </c>
      <c r="D32" s="181" t="s">
        <v>1376</v>
      </c>
      <c r="E32" s="182">
        <v>2</v>
      </c>
      <c r="F32" s="183"/>
      <c r="G32" s="184">
        <f t="shared" si="7"/>
        <v>0</v>
      </c>
      <c r="H32" s="183"/>
      <c r="I32" s="184">
        <f t="shared" si="8"/>
        <v>0</v>
      </c>
      <c r="J32" s="183"/>
      <c r="K32" s="184">
        <f t="shared" si="9"/>
        <v>0</v>
      </c>
      <c r="L32" s="184">
        <v>21</v>
      </c>
      <c r="M32" s="184">
        <f t="shared" si="10"/>
        <v>0</v>
      </c>
      <c r="N32" s="182">
        <v>0</v>
      </c>
      <c r="O32" s="182">
        <f t="shared" si="11"/>
        <v>0</v>
      </c>
      <c r="P32" s="182">
        <v>0</v>
      </c>
      <c r="Q32" s="182">
        <f t="shared" si="12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13"/>
        <v>0</v>
      </c>
      <c r="W32" s="159"/>
      <c r="X32" s="159" t="s">
        <v>1663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1664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24</v>
      </c>
      <c r="B33" s="180" t="s">
        <v>101</v>
      </c>
      <c r="C33" s="189" t="s">
        <v>3237</v>
      </c>
      <c r="D33" s="181" t="s">
        <v>1376</v>
      </c>
      <c r="E33" s="182">
        <v>40</v>
      </c>
      <c r="F33" s="183"/>
      <c r="G33" s="184">
        <f t="shared" si="7"/>
        <v>0</v>
      </c>
      <c r="H33" s="183"/>
      <c r="I33" s="184">
        <f t="shared" si="8"/>
        <v>0</v>
      </c>
      <c r="J33" s="183"/>
      <c r="K33" s="184">
        <f t="shared" si="9"/>
        <v>0</v>
      </c>
      <c r="L33" s="184">
        <v>21</v>
      </c>
      <c r="M33" s="184">
        <f t="shared" si="10"/>
        <v>0</v>
      </c>
      <c r="N33" s="182">
        <v>0</v>
      </c>
      <c r="O33" s="182">
        <f t="shared" si="11"/>
        <v>0</v>
      </c>
      <c r="P33" s="182">
        <v>0</v>
      </c>
      <c r="Q33" s="182">
        <f t="shared" si="12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13"/>
        <v>0</v>
      </c>
      <c r="W33" s="159"/>
      <c r="X33" s="159" t="s">
        <v>1663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1664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25</v>
      </c>
      <c r="B34" s="180" t="s">
        <v>2324</v>
      </c>
      <c r="C34" s="189" t="s">
        <v>3238</v>
      </c>
      <c r="D34" s="181" t="s">
        <v>1376</v>
      </c>
      <c r="E34" s="182">
        <v>1</v>
      </c>
      <c r="F34" s="183"/>
      <c r="G34" s="184">
        <f t="shared" si="7"/>
        <v>0</v>
      </c>
      <c r="H34" s="183"/>
      <c r="I34" s="184">
        <f t="shared" si="8"/>
        <v>0</v>
      </c>
      <c r="J34" s="183"/>
      <c r="K34" s="184">
        <f t="shared" si="9"/>
        <v>0</v>
      </c>
      <c r="L34" s="184">
        <v>21</v>
      </c>
      <c r="M34" s="184">
        <f t="shared" si="10"/>
        <v>0</v>
      </c>
      <c r="N34" s="182">
        <v>0</v>
      </c>
      <c r="O34" s="182">
        <f t="shared" si="11"/>
        <v>0</v>
      </c>
      <c r="P34" s="182">
        <v>0</v>
      </c>
      <c r="Q34" s="182">
        <f t="shared" si="12"/>
        <v>0</v>
      </c>
      <c r="R34" s="184"/>
      <c r="S34" s="184" t="s">
        <v>364</v>
      </c>
      <c r="T34" s="185" t="s">
        <v>332</v>
      </c>
      <c r="U34" s="159">
        <v>1</v>
      </c>
      <c r="V34" s="159">
        <f t="shared" si="13"/>
        <v>1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423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26</v>
      </c>
      <c r="B35" s="180" t="s">
        <v>107</v>
      </c>
      <c r="C35" s="189" t="s">
        <v>368</v>
      </c>
      <c r="D35" s="181" t="s">
        <v>1602</v>
      </c>
      <c r="E35" s="182">
        <v>50</v>
      </c>
      <c r="F35" s="183"/>
      <c r="G35" s="184">
        <f t="shared" si="7"/>
        <v>0</v>
      </c>
      <c r="H35" s="183"/>
      <c r="I35" s="184">
        <f t="shared" si="8"/>
        <v>0</v>
      </c>
      <c r="J35" s="183"/>
      <c r="K35" s="184">
        <f t="shared" si="9"/>
        <v>0</v>
      </c>
      <c r="L35" s="184">
        <v>21</v>
      </c>
      <c r="M35" s="184">
        <f t="shared" si="10"/>
        <v>0</v>
      </c>
      <c r="N35" s="182">
        <v>0</v>
      </c>
      <c r="O35" s="182">
        <f t="shared" si="11"/>
        <v>0</v>
      </c>
      <c r="P35" s="182">
        <v>0</v>
      </c>
      <c r="Q35" s="182">
        <f t="shared" si="12"/>
        <v>0</v>
      </c>
      <c r="R35" s="184"/>
      <c r="S35" s="184" t="s">
        <v>364</v>
      </c>
      <c r="T35" s="185" t="s">
        <v>332</v>
      </c>
      <c r="U35" s="159">
        <v>0</v>
      </c>
      <c r="V35" s="159">
        <f t="shared" si="13"/>
        <v>0</v>
      </c>
      <c r="W35" s="159"/>
      <c r="X35" s="159" t="s">
        <v>1663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1664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27</v>
      </c>
      <c r="B36" s="180" t="s">
        <v>58</v>
      </c>
      <c r="C36" s="189" t="s">
        <v>2378</v>
      </c>
      <c r="D36" s="181" t="s">
        <v>1602</v>
      </c>
      <c r="E36" s="182">
        <v>30</v>
      </c>
      <c r="F36" s="183"/>
      <c r="G36" s="184">
        <f t="shared" si="7"/>
        <v>0</v>
      </c>
      <c r="H36" s="183"/>
      <c r="I36" s="184">
        <f t="shared" si="8"/>
        <v>0</v>
      </c>
      <c r="J36" s="183"/>
      <c r="K36" s="184">
        <f t="shared" si="9"/>
        <v>0</v>
      </c>
      <c r="L36" s="184">
        <v>21</v>
      </c>
      <c r="M36" s="184">
        <f t="shared" si="10"/>
        <v>0</v>
      </c>
      <c r="N36" s="182">
        <v>0</v>
      </c>
      <c r="O36" s="182">
        <f t="shared" si="11"/>
        <v>0</v>
      </c>
      <c r="P36" s="182">
        <v>0</v>
      </c>
      <c r="Q36" s="182">
        <f t="shared" si="12"/>
        <v>0</v>
      </c>
      <c r="R36" s="184"/>
      <c r="S36" s="184" t="s">
        <v>364</v>
      </c>
      <c r="T36" s="185" t="s">
        <v>332</v>
      </c>
      <c r="U36" s="159">
        <v>0</v>
      </c>
      <c r="V36" s="159">
        <f t="shared" si="13"/>
        <v>0</v>
      </c>
      <c r="W36" s="159"/>
      <c r="X36" s="159" t="s">
        <v>1663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1664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28</v>
      </c>
      <c r="B37" s="180" t="s">
        <v>2379</v>
      </c>
      <c r="C37" s="189" t="s">
        <v>2375</v>
      </c>
      <c r="D37" s="181" t="s">
        <v>2302</v>
      </c>
      <c r="E37" s="182">
        <v>1000</v>
      </c>
      <c r="F37" s="183"/>
      <c r="G37" s="184">
        <f t="shared" si="7"/>
        <v>0</v>
      </c>
      <c r="H37" s="183"/>
      <c r="I37" s="184">
        <f t="shared" si="8"/>
        <v>0</v>
      </c>
      <c r="J37" s="183"/>
      <c r="K37" s="184">
        <f t="shared" si="9"/>
        <v>0</v>
      </c>
      <c r="L37" s="184">
        <v>21</v>
      </c>
      <c r="M37" s="184">
        <f t="shared" si="10"/>
        <v>0</v>
      </c>
      <c r="N37" s="182">
        <v>0</v>
      </c>
      <c r="O37" s="182">
        <f t="shared" si="11"/>
        <v>0</v>
      </c>
      <c r="P37" s="182">
        <v>0</v>
      </c>
      <c r="Q37" s="182">
        <f t="shared" si="12"/>
        <v>0</v>
      </c>
      <c r="R37" s="184"/>
      <c r="S37" s="184" t="s">
        <v>364</v>
      </c>
      <c r="T37" s="185" t="s">
        <v>332</v>
      </c>
      <c r="U37" s="159">
        <v>0</v>
      </c>
      <c r="V37" s="159">
        <f t="shared" si="13"/>
        <v>0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423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x14ac:dyDescent="0.2">
      <c r="A38" s="164" t="s">
        <v>326</v>
      </c>
      <c r="B38" s="165" t="s">
        <v>164</v>
      </c>
      <c r="C38" s="186" t="s">
        <v>169</v>
      </c>
      <c r="D38" s="166"/>
      <c r="E38" s="167"/>
      <c r="F38" s="168"/>
      <c r="G38" s="168">
        <f>SUMIF(AG39:AG42,"&lt;&gt;NOR",G39:G42)</f>
        <v>0</v>
      </c>
      <c r="H38" s="168"/>
      <c r="I38" s="168">
        <f>SUM(I39:I42)</f>
        <v>0</v>
      </c>
      <c r="J38" s="168"/>
      <c r="K38" s="168">
        <f>SUM(K39:K42)</f>
        <v>0</v>
      </c>
      <c r="L38" s="168"/>
      <c r="M38" s="168">
        <f>SUM(M39:M42)</f>
        <v>0</v>
      </c>
      <c r="N38" s="167"/>
      <c r="O38" s="167">
        <f>SUM(O39:O42)</f>
        <v>0</v>
      </c>
      <c r="P38" s="167"/>
      <c r="Q38" s="167">
        <f>SUM(Q39:Q42)</f>
        <v>0</v>
      </c>
      <c r="R38" s="168"/>
      <c r="S38" s="168"/>
      <c r="T38" s="169"/>
      <c r="U38" s="163"/>
      <c r="V38" s="163">
        <f>SUM(V39:V42)</f>
        <v>0</v>
      </c>
      <c r="W38" s="163"/>
      <c r="X38" s="163"/>
      <c r="Y38" s="163"/>
      <c r="AG38" t="s">
        <v>327</v>
      </c>
    </row>
    <row r="39" spans="1:60" outlineLevel="1" x14ac:dyDescent="0.2">
      <c r="A39" s="179">
        <v>29</v>
      </c>
      <c r="B39" s="180" t="s">
        <v>58</v>
      </c>
      <c r="C39" s="189" t="s">
        <v>3239</v>
      </c>
      <c r="D39" s="181" t="s">
        <v>1376</v>
      </c>
      <c r="E39" s="182">
        <v>1</v>
      </c>
      <c r="F39" s="183"/>
      <c r="G39" s="184">
        <f>ROUND(E39*F39,2)</f>
        <v>0</v>
      </c>
      <c r="H39" s="183"/>
      <c r="I39" s="184">
        <f>ROUND(E39*H39,2)</f>
        <v>0</v>
      </c>
      <c r="J39" s="183"/>
      <c r="K39" s="184">
        <f>ROUND(E39*J39,2)</f>
        <v>0</v>
      </c>
      <c r="L39" s="184">
        <v>21</v>
      </c>
      <c r="M39" s="184">
        <f>G39*(1+L39/100)</f>
        <v>0</v>
      </c>
      <c r="N39" s="182">
        <v>0</v>
      </c>
      <c r="O39" s="182">
        <f>ROUND(E39*N39,2)</f>
        <v>0</v>
      </c>
      <c r="P39" s="182">
        <v>0</v>
      </c>
      <c r="Q39" s="182">
        <f>ROUND(E39*P39,2)</f>
        <v>0</v>
      </c>
      <c r="R39" s="184"/>
      <c r="S39" s="184" t="s">
        <v>364</v>
      </c>
      <c r="T39" s="185" t="s">
        <v>332</v>
      </c>
      <c r="U39" s="159">
        <v>0</v>
      </c>
      <c r="V39" s="159">
        <f>ROUND(E39*U39,2)</f>
        <v>0</v>
      </c>
      <c r="W39" s="159"/>
      <c r="X39" s="159" t="s">
        <v>1663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1664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30</v>
      </c>
      <c r="B40" s="180" t="s">
        <v>2380</v>
      </c>
      <c r="C40" s="189" t="s">
        <v>3240</v>
      </c>
      <c r="D40" s="181" t="s">
        <v>1376</v>
      </c>
      <c r="E40" s="182">
        <v>22</v>
      </c>
      <c r="F40" s="183"/>
      <c r="G40" s="184">
        <f>ROUND(E40*F40,2)</f>
        <v>0</v>
      </c>
      <c r="H40" s="183"/>
      <c r="I40" s="184">
        <f>ROUND(E40*H40,2)</f>
        <v>0</v>
      </c>
      <c r="J40" s="183"/>
      <c r="K40" s="184">
        <f>ROUND(E40*J40,2)</f>
        <v>0</v>
      </c>
      <c r="L40" s="184">
        <v>21</v>
      </c>
      <c r="M40" s="184">
        <f>G40*(1+L40/100)</f>
        <v>0</v>
      </c>
      <c r="N40" s="182">
        <v>0</v>
      </c>
      <c r="O40" s="182">
        <f>ROUND(E40*N40,2)</f>
        <v>0</v>
      </c>
      <c r="P40" s="182">
        <v>0</v>
      </c>
      <c r="Q40" s="182">
        <f>ROUND(E40*P40,2)</f>
        <v>0</v>
      </c>
      <c r="R40" s="184"/>
      <c r="S40" s="184" t="s">
        <v>364</v>
      </c>
      <c r="T40" s="185" t="s">
        <v>332</v>
      </c>
      <c r="U40" s="159">
        <v>0</v>
      </c>
      <c r="V40" s="159">
        <f>ROUND(E40*U40,2)</f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31</v>
      </c>
      <c r="B41" s="180" t="s">
        <v>89</v>
      </c>
      <c r="C41" s="189" t="s">
        <v>3241</v>
      </c>
      <c r="D41" s="181" t="s">
        <v>1376</v>
      </c>
      <c r="E41" s="182">
        <v>1</v>
      </c>
      <c r="F41" s="183"/>
      <c r="G41" s="184">
        <f>ROUND(E41*F41,2)</f>
        <v>0</v>
      </c>
      <c r="H41" s="183"/>
      <c r="I41" s="184">
        <f>ROUND(E41*H41,2)</f>
        <v>0</v>
      </c>
      <c r="J41" s="183"/>
      <c r="K41" s="184">
        <f>ROUND(E41*J41,2)</f>
        <v>0</v>
      </c>
      <c r="L41" s="184">
        <v>21</v>
      </c>
      <c r="M41" s="184">
        <f>G41*(1+L41/100)</f>
        <v>0</v>
      </c>
      <c r="N41" s="182">
        <v>0</v>
      </c>
      <c r="O41" s="182">
        <f>ROUND(E41*N41,2)</f>
        <v>0</v>
      </c>
      <c r="P41" s="182">
        <v>0</v>
      </c>
      <c r="Q41" s="182">
        <f>ROUND(E41*P41,2)</f>
        <v>0</v>
      </c>
      <c r="R41" s="184"/>
      <c r="S41" s="184" t="s">
        <v>364</v>
      </c>
      <c r="T41" s="185" t="s">
        <v>332</v>
      </c>
      <c r="U41" s="159">
        <v>0</v>
      </c>
      <c r="V41" s="159">
        <f>ROUND(E41*U41,2)</f>
        <v>0</v>
      </c>
      <c r="W41" s="159"/>
      <c r="X41" s="159" t="s">
        <v>1663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1664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32</v>
      </c>
      <c r="B42" s="180" t="s">
        <v>95</v>
      </c>
      <c r="C42" s="189" t="s">
        <v>368</v>
      </c>
      <c r="D42" s="181" t="s">
        <v>1602</v>
      </c>
      <c r="E42" s="182">
        <v>35</v>
      </c>
      <c r="F42" s="183"/>
      <c r="G42" s="184">
        <f>ROUND(E42*F42,2)</f>
        <v>0</v>
      </c>
      <c r="H42" s="183"/>
      <c r="I42" s="184">
        <f>ROUND(E42*H42,2)</f>
        <v>0</v>
      </c>
      <c r="J42" s="183"/>
      <c r="K42" s="184">
        <f>ROUND(E42*J42,2)</f>
        <v>0</v>
      </c>
      <c r="L42" s="184">
        <v>21</v>
      </c>
      <c r="M42" s="184">
        <f>G42*(1+L42/100)</f>
        <v>0</v>
      </c>
      <c r="N42" s="182">
        <v>0</v>
      </c>
      <c r="O42" s="182">
        <f>ROUND(E42*N42,2)</f>
        <v>0</v>
      </c>
      <c r="P42" s="182">
        <v>0</v>
      </c>
      <c r="Q42" s="182">
        <f>ROUND(E42*P42,2)</f>
        <v>0</v>
      </c>
      <c r="R42" s="184"/>
      <c r="S42" s="184" t="s">
        <v>364</v>
      </c>
      <c r="T42" s="185" t="s">
        <v>332</v>
      </c>
      <c r="U42" s="159">
        <v>0</v>
      </c>
      <c r="V42" s="159">
        <f>ROUND(E42*U42,2)</f>
        <v>0</v>
      </c>
      <c r="W42" s="159"/>
      <c r="X42" s="159" t="s">
        <v>1663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1664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x14ac:dyDescent="0.2">
      <c r="A43" s="164" t="s">
        <v>326</v>
      </c>
      <c r="B43" s="165" t="s">
        <v>170</v>
      </c>
      <c r="C43" s="186" t="s">
        <v>174</v>
      </c>
      <c r="D43" s="166"/>
      <c r="E43" s="167"/>
      <c r="F43" s="168"/>
      <c r="G43" s="168">
        <f>SUMIF(AG44:AG47,"&lt;&gt;NOR",G44:G47)</f>
        <v>0</v>
      </c>
      <c r="H43" s="168"/>
      <c r="I43" s="168">
        <f>SUM(I44:I47)</f>
        <v>0</v>
      </c>
      <c r="J43" s="168"/>
      <c r="K43" s="168">
        <f>SUM(K44:K47)</f>
        <v>0</v>
      </c>
      <c r="L43" s="168"/>
      <c r="M43" s="168">
        <f>SUM(M44:M47)</f>
        <v>0</v>
      </c>
      <c r="N43" s="167"/>
      <c r="O43" s="167">
        <f>SUM(O44:O47)</f>
        <v>0</v>
      </c>
      <c r="P43" s="167"/>
      <c r="Q43" s="167">
        <f>SUM(Q44:Q47)</f>
        <v>0</v>
      </c>
      <c r="R43" s="168"/>
      <c r="S43" s="168"/>
      <c r="T43" s="169"/>
      <c r="U43" s="163"/>
      <c r="V43" s="163">
        <f>SUM(V44:V47)</f>
        <v>0</v>
      </c>
      <c r="W43" s="163"/>
      <c r="X43" s="163"/>
      <c r="Y43" s="163"/>
      <c r="AG43" t="s">
        <v>327</v>
      </c>
    </row>
    <row r="44" spans="1:60" outlineLevel="1" x14ac:dyDescent="0.2">
      <c r="A44" s="179">
        <v>33</v>
      </c>
      <c r="B44" s="180" t="s">
        <v>2381</v>
      </c>
      <c r="C44" s="189" t="s">
        <v>2382</v>
      </c>
      <c r="D44" s="181" t="s">
        <v>1602</v>
      </c>
      <c r="E44" s="182">
        <v>3</v>
      </c>
      <c r="F44" s="183"/>
      <c r="G44" s="184">
        <f>ROUND(E44*F44,2)</f>
        <v>0</v>
      </c>
      <c r="H44" s="183"/>
      <c r="I44" s="184">
        <f>ROUND(E44*H44,2)</f>
        <v>0</v>
      </c>
      <c r="J44" s="183"/>
      <c r="K44" s="184">
        <f>ROUND(E44*J44,2)</f>
        <v>0</v>
      </c>
      <c r="L44" s="184">
        <v>21</v>
      </c>
      <c r="M44" s="184">
        <f>G44*(1+L44/100)</f>
        <v>0</v>
      </c>
      <c r="N44" s="182">
        <v>0</v>
      </c>
      <c r="O44" s="182">
        <f>ROUND(E44*N44,2)</f>
        <v>0</v>
      </c>
      <c r="P44" s="182">
        <v>0</v>
      </c>
      <c r="Q44" s="182">
        <f>ROUND(E44*P44,2)</f>
        <v>0</v>
      </c>
      <c r="R44" s="184"/>
      <c r="S44" s="184" t="s">
        <v>364</v>
      </c>
      <c r="T44" s="185" t="s">
        <v>332</v>
      </c>
      <c r="U44" s="159">
        <v>0</v>
      </c>
      <c r="V44" s="159">
        <f>ROUND(E44*U44,2)</f>
        <v>0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423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34</v>
      </c>
      <c r="B45" s="180" t="s">
        <v>2383</v>
      </c>
      <c r="C45" s="189" t="s">
        <v>2384</v>
      </c>
      <c r="D45" s="181" t="s">
        <v>1602</v>
      </c>
      <c r="E45" s="182">
        <v>2</v>
      </c>
      <c r="F45" s="183"/>
      <c r="G45" s="184">
        <f>ROUND(E45*F45,2)</f>
        <v>0</v>
      </c>
      <c r="H45" s="183"/>
      <c r="I45" s="184">
        <f>ROUND(E45*H45,2)</f>
        <v>0</v>
      </c>
      <c r="J45" s="183"/>
      <c r="K45" s="184">
        <f>ROUND(E45*J45,2)</f>
        <v>0</v>
      </c>
      <c r="L45" s="184">
        <v>21</v>
      </c>
      <c r="M45" s="184">
        <f>G45*(1+L45/100)</f>
        <v>0</v>
      </c>
      <c r="N45" s="182">
        <v>0</v>
      </c>
      <c r="O45" s="182">
        <f>ROUND(E45*N45,2)</f>
        <v>0</v>
      </c>
      <c r="P45" s="182">
        <v>0</v>
      </c>
      <c r="Q45" s="182">
        <f>ROUND(E45*P45,2)</f>
        <v>0</v>
      </c>
      <c r="R45" s="184"/>
      <c r="S45" s="184" t="s">
        <v>364</v>
      </c>
      <c r="T45" s="185" t="s">
        <v>332</v>
      </c>
      <c r="U45" s="159">
        <v>0</v>
      </c>
      <c r="V45" s="159">
        <f>ROUND(E45*U45,2)</f>
        <v>0</v>
      </c>
      <c r="W45" s="159"/>
      <c r="X45" s="159" t="s">
        <v>333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335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35</v>
      </c>
      <c r="B46" s="180" t="s">
        <v>92</v>
      </c>
      <c r="C46" s="189" t="s">
        <v>2385</v>
      </c>
      <c r="D46" s="181" t="s">
        <v>1602</v>
      </c>
      <c r="E46" s="182">
        <v>2</v>
      </c>
      <c r="F46" s="183"/>
      <c r="G46" s="184">
        <f>ROUND(E46*F46,2)</f>
        <v>0</v>
      </c>
      <c r="H46" s="183"/>
      <c r="I46" s="184">
        <f>ROUND(E46*H46,2)</f>
        <v>0</v>
      </c>
      <c r="J46" s="183"/>
      <c r="K46" s="184">
        <f>ROUND(E46*J46,2)</f>
        <v>0</v>
      </c>
      <c r="L46" s="184">
        <v>21</v>
      </c>
      <c r="M46" s="184">
        <f>G46*(1+L46/100)</f>
        <v>0</v>
      </c>
      <c r="N46" s="182">
        <v>0</v>
      </c>
      <c r="O46" s="182">
        <f>ROUND(E46*N46,2)</f>
        <v>0</v>
      </c>
      <c r="P46" s="182">
        <v>0</v>
      </c>
      <c r="Q46" s="182">
        <f>ROUND(E46*P46,2)</f>
        <v>0</v>
      </c>
      <c r="R46" s="184"/>
      <c r="S46" s="184" t="s">
        <v>364</v>
      </c>
      <c r="T46" s="185" t="s">
        <v>332</v>
      </c>
      <c r="U46" s="159">
        <v>0</v>
      </c>
      <c r="V46" s="159">
        <f>ROUND(E46*U46,2)</f>
        <v>0</v>
      </c>
      <c r="W46" s="159"/>
      <c r="X46" s="159" t="s">
        <v>1663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1664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36</v>
      </c>
      <c r="B47" s="180" t="s">
        <v>98</v>
      </c>
      <c r="C47" s="189" t="s">
        <v>2386</v>
      </c>
      <c r="D47" s="181" t="s">
        <v>1376</v>
      </c>
      <c r="E47" s="182">
        <v>1</v>
      </c>
      <c r="F47" s="183"/>
      <c r="G47" s="184">
        <f>ROUND(E47*F47,2)</f>
        <v>0</v>
      </c>
      <c r="H47" s="183"/>
      <c r="I47" s="184">
        <f>ROUND(E47*H47,2)</f>
        <v>0</v>
      </c>
      <c r="J47" s="183"/>
      <c r="K47" s="184">
        <f>ROUND(E47*J47,2)</f>
        <v>0</v>
      </c>
      <c r="L47" s="184">
        <v>21</v>
      </c>
      <c r="M47" s="184">
        <f>G47*(1+L47/100)</f>
        <v>0</v>
      </c>
      <c r="N47" s="182">
        <v>0</v>
      </c>
      <c r="O47" s="182">
        <f>ROUND(E47*N47,2)</f>
        <v>0</v>
      </c>
      <c r="P47" s="182">
        <v>0</v>
      </c>
      <c r="Q47" s="182">
        <f>ROUND(E47*P47,2)</f>
        <v>0</v>
      </c>
      <c r="R47" s="184"/>
      <c r="S47" s="184" t="s">
        <v>364</v>
      </c>
      <c r="T47" s="185" t="s">
        <v>332</v>
      </c>
      <c r="U47" s="159">
        <v>0</v>
      </c>
      <c r="V47" s="159">
        <f>ROUND(E47*U47,2)</f>
        <v>0</v>
      </c>
      <c r="W47" s="159"/>
      <c r="X47" s="159" t="s">
        <v>1663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1664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x14ac:dyDescent="0.2">
      <c r="A48" s="164" t="s">
        <v>326</v>
      </c>
      <c r="B48" s="165" t="s">
        <v>181</v>
      </c>
      <c r="C48" s="186" t="s">
        <v>184</v>
      </c>
      <c r="D48" s="166"/>
      <c r="E48" s="167"/>
      <c r="F48" s="168"/>
      <c r="G48" s="168">
        <f>SUMIF(AG49:AG49,"&lt;&gt;NOR",G49:G49)</f>
        <v>0</v>
      </c>
      <c r="H48" s="168"/>
      <c r="I48" s="168">
        <f>SUM(I49:I49)</f>
        <v>0</v>
      </c>
      <c r="J48" s="168"/>
      <c r="K48" s="168">
        <f>SUM(K49:K49)</f>
        <v>0</v>
      </c>
      <c r="L48" s="168"/>
      <c r="M48" s="168">
        <f>SUM(M49:M49)</f>
        <v>0</v>
      </c>
      <c r="N48" s="167"/>
      <c r="O48" s="167">
        <f>SUM(O49:O49)</f>
        <v>0</v>
      </c>
      <c r="P48" s="167"/>
      <c r="Q48" s="167">
        <f>SUM(Q49:Q49)</f>
        <v>0</v>
      </c>
      <c r="R48" s="168"/>
      <c r="S48" s="168"/>
      <c r="T48" s="169"/>
      <c r="U48" s="163"/>
      <c r="V48" s="163">
        <f>SUM(V49:V49)</f>
        <v>0</v>
      </c>
      <c r="W48" s="163"/>
      <c r="X48" s="163"/>
      <c r="Y48" s="163"/>
      <c r="AG48" t="s">
        <v>327</v>
      </c>
    </row>
    <row r="49" spans="1:60" outlineLevel="1" x14ac:dyDescent="0.2">
      <c r="A49" s="171">
        <v>37</v>
      </c>
      <c r="B49" s="172" t="s">
        <v>2387</v>
      </c>
      <c r="C49" s="187" t="s">
        <v>2388</v>
      </c>
      <c r="D49" s="173" t="s">
        <v>1376</v>
      </c>
      <c r="E49" s="174">
        <v>1</v>
      </c>
      <c r="F49" s="175"/>
      <c r="G49" s="176">
        <f>ROUND(E49*F49,2)</f>
        <v>0</v>
      </c>
      <c r="H49" s="175"/>
      <c r="I49" s="176">
        <f>ROUND(E49*H49,2)</f>
        <v>0</v>
      </c>
      <c r="J49" s="175"/>
      <c r="K49" s="176">
        <f>ROUND(E49*J49,2)</f>
        <v>0</v>
      </c>
      <c r="L49" s="176">
        <v>21</v>
      </c>
      <c r="M49" s="176">
        <f>G49*(1+L49/100)</f>
        <v>0</v>
      </c>
      <c r="N49" s="174">
        <v>0</v>
      </c>
      <c r="O49" s="174">
        <f>ROUND(E49*N49,2)</f>
        <v>0</v>
      </c>
      <c r="P49" s="174">
        <v>0</v>
      </c>
      <c r="Q49" s="174">
        <f>ROUND(E49*P49,2)</f>
        <v>0</v>
      </c>
      <c r="R49" s="176"/>
      <c r="S49" s="176" t="s">
        <v>364</v>
      </c>
      <c r="T49" s="177" t="s">
        <v>332</v>
      </c>
      <c r="U49" s="159">
        <v>0</v>
      </c>
      <c r="V49" s="159">
        <f>ROUND(E49*U49,2)</f>
        <v>0</v>
      </c>
      <c r="W49" s="159"/>
      <c r="X49" s="159" t="s">
        <v>422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1377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x14ac:dyDescent="0.2">
      <c r="A50" s="3"/>
      <c r="B50" s="4"/>
      <c r="C50" s="190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v>12</v>
      </c>
      <c r="AF50">
        <v>21</v>
      </c>
      <c r="AG50" t="s">
        <v>312</v>
      </c>
    </row>
    <row r="51" spans="1:60" x14ac:dyDescent="0.2">
      <c r="A51" s="151"/>
      <c r="B51" s="152" t="s">
        <v>29</v>
      </c>
      <c r="C51" s="191"/>
      <c r="D51" s="153"/>
      <c r="E51" s="154"/>
      <c r="F51" s="154"/>
      <c r="G51" s="170">
        <f>G8+G25+G38+G43+G48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f>SUMIF(L7:L49,AE50,G7:G49)</f>
        <v>0</v>
      </c>
      <c r="AF51">
        <f>SUMIF(L7:L49,AF50,G7:G49)</f>
        <v>0</v>
      </c>
      <c r="AG51" t="s">
        <v>414</v>
      </c>
    </row>
    <row r="52" spans="1:60" x14ac:dyDescent="0.2">
      <c r="C52" s="192"/>
      <c r="D52" s="10"/>
      <c r="AG52" t="s">
        <v>416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59JI77Nb9vzGTgZSYkgx2xTeiniph+r9Ta2VyaPLVr0WxKilfv9/cCa/01IfRujVowEq4dZisFbI60QQf3G6w==" saltValue="3CL1iP5JScgFFMvj63862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6B4EA-D22E-405D-ABC8-270B4E335DE6}">
  <sheetPr>
    <outlinePr summaryBelow="0"/>
  </sheetPr>
  <dimension ref="A1:BH5000"/>
  <sheetViews>
    <sheetView workbookViewId="0">
      <pane ySplit="7" topLeftCell="A8" activePane="bottomLeft" state="frozen"/>
      <selection pane="bottomLeft" activeCell="AT58" sqref="AT58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77</v>
      </c>
      <c r="C3" s="266" t="s">
        <v>78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58</v>
      </c>
      <c r="C4" s="269" t="s">
        <v>79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258</v>
      </c>
      <c r="C8" s="186" t="s">
        <v>260</v>
      </c>
      <c r="D8" s="166"/>
      <c r="E8" s="167"/>
      <c r="F8" s="168"/>
      <c r="G8" s="168">
        <f>SUMIF(AG9:AG34,"&lt;&gt;NOR",G9:G34)</f>
        <v>0</v>
      </c>
      <c r="H8" s="168"/>
      <c r="I8" s="168">
        <f>SUM(I9:I34)</f>
        <v>0</v>
      </c>
      <c r="J8" s="168"/>
      <c r="K8" s="168">
        <f>SUM(K9:K34)</f>
        <v>0</v>
      </c>
      <c r="L8" s="168"/>
      <c r="M8" s="168">
        <f>SUM(M9:M34)</f>
        <v>0</v>
      </c>
      <c r="N8" s="167"/>
      <c r="O8" s="167">
        <f>SUM(O9:O34)</f>
        <v>49</v>
      </c>
      <c r="P8" s="167"/>
      <c r="Q8" s="167">
        <f>SUM(Q9:Q34)</f>
        <v>49</v>
      </c>
      <c r="R8" s="168"/>
      <c r="S8" s="168"/>
      <c r="T8" s="169"/>
      <c r="U8" s="163"/>
      <c r="V8" s="163">
        <f>SUM(V9:V34)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2389</v>
      </c>
      <c r="C9" s="189" t="s">
        <v>2390</v>
      </c>
      <c r="D9" s="181" t="s">
        <v>1376</v>
      </c>
      <c r="E9" s="182">
        <v>1</v>
      </c>
      <c r="F9" s="183"/>
      <c r="G9" s="184">
        <f t="shared" ref="G9:G34" si="0">ROUND(E9*F9,2)</f>
        <v>0</v>
      </c>
      <c r="H9" s="183"/>
      <c r="I9" s="184">
        <f t="shared" ref="I9:I34" si="1">ROUND(E9*H9,2)</f>
        <v>0</v>
      </c>
      <c r="J9" s="183"/>
      <c r="K9" s="184">
        <f t="shared" ref="K9:K34" si="2">ROUND(E9*J9,2)</f>
        <v>0</v>
      </c>
      <c r="L9" s="184">
        <v>21</v>
      </c>
      <c r="M9" s="184">
        <f t="shared" ref="M9:M34" si="3">G9*(1+L9/100)</f>
        <v>0</v>
      </c>
      <c r="N9" s="182">
        <v>0</v>
      </c>
      <c r="O9" s="182">
        <f t="shared" ref="O9:O34" si="4">ROUND(E9*N9,2)</f>
        <v>0</v>
      </c>
      <c r="P9" s="182">
        <v>0</v>
      </c>
      <c r="Q9" s="182">
        <f t="shared" ref="Q9:Q34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34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2391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2392</v>
      </c>
      <c r="C10" s="189" t="s">
        <v>2393</v>
      </c>
      <c r="D10" s="181" t="s">
        <v>1376</v>
      </c>
      <c r="E10" s="182">
        <v>1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2391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2394</v>
      </c>
      <c r="C11" s="189" t="s">
        <v>2395</v>
      </c>
      <c r="D11" s="181" t="s">
        <v>1376</v>
      </c>
      <c r="E11" s="182">
        <v>1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2391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2396</v>
      </c>
      <c r="C12" s="189" t="s">
        <v>2397</v>
      </c>
      <c r="D12" s="181" t="s">
        <v>1376</v>
      </c>
      <c r="E12" s="182">
        <v>1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2391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2398</v>
      </c>
      <c r="C13" s="189" t="s">
        <v>2399</v>
      </c>
      <c r="D13" s="181" t="s">
        <v>1376</v>
      </c>
      <c r="E13" s="182">
        <v>1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2391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2400</v>
      </c>
      <c r="C14" s="189" t="s">
        <v>2401</v>
      </c>
      <c r="D14" s="181" t="s">
        <v>1376</v>
      </c>
      <c r="E14" s="182">
        <v>1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2391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2402</v>
      </c>
      <c r="C15" s="189" t="s">
        <v>2403</v>
      </c>
      <c r="D15" s="181" t="s">
        <v>1376</v>
      </c>
      <c r="E15" s="182">
        <v>2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1</v>
      </c>
      <c r="O15" s="182">
        <f t="shared" si="4"/>
        <v>2</v>
      </c>
      <c r="P15" s="182">
        <v>1</v>
      </c>
      <c r="Q15" s="182">
        <f t="shared" si="5"/>
        <v>2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2391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2404</v>
      </c>
      <c r="C16" s="189" t="s">
        <v>2405</v>
      </c>
      <c r="D16" s="181" t="s">
        <v>1376</v>
      </c>
      <c r="E16" s="182">
        <v>1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3</v>
      </c>
      <c r="O16" s="182">
        <f t="shared" si="4"/>
        <v>3</v>
      </c>
      <c r="P16" s="182">
        <v>3</v>
      </c>
      <c r="Q16" s="182">
        <f t="shared" si="5"/>
        <v>3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2391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2406</v>
      </c>
      <c r="C17" s="189" t="s">
        <v>2407</v>
      </c>
      <c r="D17" s="181" t="s">
        <v>1376</v>
      </c>
      <c r="E17" s="182">
        <v>1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4</v>
      </c>
      <c r="O17" s="182">
        <f t="shared" si="4"/>
        <v>4</v>
      </c>
      <c r="P17" s="182">
        <v>4</v>
      </c>
      <c r="Q17" s="182">
        <f t="shared" si="5"/>
        <v>4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2391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107</v>
      </c>
      <c r="C18" s="189" t="s">
        <v>2408</v>
      </c>
      <c r="D18" s="181" t="s">
        <v>1376</v>
      </c>
      <c r="E18" s="182">
        <v>1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5</v>
      </c>
      <c r="O18" s="182">
        <f t="shared" si="4"/>
        <v>5</v>
      </c>
      <c r="P18" s="182">
        <v>5</v>
      </c>
      <c r="Q18" s="182">
        <f t="shared" si="5"/>
        <v>5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2391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2225</v>
      </c>
      <c r="C19" s="189" t="s">
        <v>2409</v>
      </c>
      <c r="D19" s="181" t="s">
        <v>420</v>
      </c>
      <c r="E19" s="182">
        <v>5.415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2391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2227</v>
      </c>
      <c r="C20" s="189" t="s">
        <v>2410</v>
      </c>
      <c r="D20" s="181" t="s">
        <v>1376</v>
      </c>
      <c r="E20" s="182">
        <v>1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0</v>
      </c>
      <c r="O20" s="182">
        <f t="shared" si="4"/>
        <v>0</v>
      </c>
      <c r="P20" s="182">
        <v>0</v>
      </c>
      <c r="Q20" s="182">
        <f t="shared" si="5"/>
        <v>0</v>
      </c>
      <c r="R20" s="184"/>
      <c r="S20" s="184" t="s">
        <v>364</v>
      </c>
      <c r="T20" s="185" t="s">
        <v>332</v>
      </c>
      <c r="U20" s="159">
        <v>0</v>
      </c>
      <c r="V20" s="159">
        <f t="shared" si="6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2391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79">
        <v>13</v>
      </c>
      <c r="B21" s="180" t="s">
        <v>2196</v>
      </c>
      <c r="C21" s="189" t="s">
        <v>2411</v>
      </c>
      <c r="D21" s="181" t="s">
        <v>1376</v>
      </c>
      <c r="E21" s="182">
        <v>1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0</v>
      </c>
      <c r="O21" s="182">
        <f t="shared" si="4"/>
        <v>0</v>
      </c>
      <c r="P21" s="182">
        <v>0</v>
      </c>
      <c r="Q21" s="182">
        <f t="shared" si="5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6"/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2391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2267</v>
      </c>
      <c r="C22" s="189" t="s">
        <v>2412</v>
      </c>
      <c r="D22" s="181" t="s">
        <v>1376</v>
      </c>
      <c r="E22" s="182">
        <v>1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0</v>
      </c>
      <c r="O22" s="182">
        <f t="shared" si="4"/>
        <v>0</v>
      </c>
      <c r="P22" s="182">
        <v>0</v>
      </c>
      <c r="Q22" s="182">
        <f t="shared" si="5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6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2391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2250</v>
      </c>
      <c r="C23" s="189" t="s">
        <v>2413</v>
      </c>
      <c r="D23" s="181" t="s">
        <v>1376</v>
      </c>
      <c r="E23" s="182">
        <v>1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0</v>
      </c>
      <c r="O23" s="182">
        <f t="shared" si="4"/>
        <v>0</v>
      </c>
      <c r="P23" s="182">
        <v>0</v>
      </c>
      <c r="Q23" s="182">
        <f t="shared" si="5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6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2391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16</v>
      </c>
      <c r="B24" s="180" t="s">
        <v>2270</v>
      </c>
      <c r="C24" s="189" t="s">
        <v>2414</v>
      </c>
      <c r="D24" s="181" t="s">
        <v>1376</v>
      </c>
      <c r="E24" s="182">
        <v>1</v>
      </c>
      <c r="F24" s="183"/>
      <c r="G24" s="184">
        <f t="shared" si="0"/>
        <v>0</v>
      </c>
      <c r="H24" s="183"/>
      <c r="I24" s="184">
        <f t="shared" si="1"/>
        <v>0</v>
      </c>
      <c r="J24" s="183"/>
      <c r="K24" s="184">
        <f t="shared" si="2"/>
        <v>0</v>
      </c>
      <c r="L24" s="184">
        <v>21</v>
      </c>
      <c r="M24" s="184">
        <f t="shared" si="3"/>
        <v>0</v>
      </c>
      <c r="N24" s="182">
        <v>1</v>
      </c>
      <c r="O24" s="182">
        <f t="shared" si="4"/>
        <v>1</v>
      </c>
      <c r="P24" s="182">
        <v>1</v>
      </c>
      <c r="Q24" s="182">
        <f t="shared" si="5"/>
        <v>1</v>
      </c>
      <c r="R24" s="184"/>
      <c r="S24" s="184" t="s">
        <v>364</v>
      </c>
      <c r="T24" s="185" t="s">
        <v>332</v>
      </c>
      <c r="U24" s="159">
        <v>0</v>
      </c>
      <c r="V24" s="159">
        <f t="shared" si="6"/>
        <v>0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2391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17</v>
      </c>
      <c r="B25" s="180" t="s">
        <v>2272</v>
      </c>
      <c r="C25" s="189" t="s">
        <v>2415</v>
      </c>
      <c r="D25" s="181" t="s">
        <v>1376</v>
      </c>
      <c r="E25" s="182">
        <v>1</v>
      </c>
      <c r="F25" s="183"/>
      <c r="G25" s="184">
        <f t="shared" si="0"/>
        <v>0</v>
      </c>
      <c r="H25" s="183"/>
      <c r="I25" s="184">
        <f t="shared" si="1"/>
        <v>0</v>
      </c>
      <c r="J25" s="183"/>
      <c r="K25" s="184">
        <f t="shared" si="2"/>
        <v>0</v>
      </c>
      <c r="L25" s="184">
        <v>21</v>
      </c>
      <c r="M25" s="184">
        <f t="shared" si="3"/>
        <v>0</v>
      </c>
      <c r="N25" s="182">
        <v>2</v>
      </c>
      <c r="O25" s="182">
        <f t="shared" si="4"/>
        <v>2</v>
      </c>
      <c r="P25" s="182">
        <v>2</v>
      </c>
      <c r="Q25" s="182">
        <f t="shared" si="5"/>
        <v>2</v>
      </c>
      <c r="R25" s="184"/>
      <c r="S25" s="184" t="s">
        <v>364</v>
      </c>
      <c r="T25" s="185" t="s">
        <v>332</v>
      </c>
      <c r="U25" s="159">
        <v>0</v>
      </c>
      <c r="V25" s="159">
        <f t="shared" si="6"/>
        <v>0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2391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18</v>
      </c>
      <c r="B26" s="180" t="s">
        <v>191</v>
      </c>
      <c r="C26" s="189" t="s">
        <v>2416</v>
      </c>
      <c r="D26" s="181" t="s">
        <v>1376</v>
      </c>
      <c r="E26" s="182">
        <v>1</v>
      </c>
      <c r="F26" s="183"/>
      <c r="G26" s="184">
        <f t="shared" si="0"/>
        <v>0</v>
      </c>
      <c r="H26" s="183"/>
      <c r="I26" s="184">
        <f t="shared" si="1"/>
        <v>0</v>
      </c>
      <c r="J26" s="183"/>
      <c r="K26" s="184">
        <f t="shared" si="2"/>
        <v>0</v>
      </c>
      <c r="L26" s="184">
        <v>21</v>
      </c>
      <c r="M26" s="184">
        <f t="shared" si="3"/>
        <v>0</v>
      </c>
      <c r="N26" s="182">
        <v>0</v>
      </c>
      <c r="O26" s="182">
        <f t="shared" si="4"/>
        <v>0</v>
      </c>
      <c r="P26" s="182">
        <v>0</v>
      </c>
      <c r="Q26" s="182">
        <f t="shared" si="5"/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si="6"/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2391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19</v>
      </c>
      <c r="B27" s="180" t="s">
        <v>2275</v>
      </c>
      <c r="C27" s="189" t="s">
        <v>2417</v>
      </c>
      <c r="D27" s="181" t="s">
        <v>1376</v>
      </c>
      <c r="E27" s="182">
        <v>1</v>
      </c>
      <c r="F27" s="183"/>
      <c r="G27" s="184">
        <f t="shared" si="0"/>
        <v>0</v>
      </c>
      <c r="H27" s="183"/>
      <c r="I27" s="184">
        <f t="shared" si="1"/>
        <v>0</v>
      </c>
      <c r="J27" s="183"/>
      <c r="K27" s="184">
        <f t="shared" si="2"/>
        <v>0</v>
      </c>
      <c r="L27" s="184">
        <v>21</v>
      </c>
      <c r="M27" s="184">
        <f t="shared" si="3"/>
        <v>0</v>
      </c>
      <c r="N27" s="182">
        <v>0</v>
      </c>
      <c r="O27" s="182">
        <f t="shared" si="4"/>
        <v>0</v>
      </c>
      <c r="P27" s="182">
        <v>0</v>
      </c>
      <c r="Q27" s="182">
        <f t="shared" si="5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6"/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2391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20</v>
      </c>
      <c r="B28" s="180" t="s">
        <v>2277</v>
      </c>
      <c r="C28" s="189" t="s">
        <v>2418</v>
      </c>
      <c r="D28" s="181" t="s">
        <v>1376</v>
      </c>
      <c r="E28" s="182">
        <v>1</v>
      </c>
      <c r="F28" s="183"/>
      <c r="G28" s="184">
        <f t="shared" si="0"/>
        <v>0</v>
      </c>
      <c r="H28" s="183"/>
      <c r="I28" s="184">
        <f t="shared" si="1"/>
        <v>0</v>
      </c>
      <c r="J28" s="183"/>
      <c r="K28" s="184">
        <f t="shared" si="2"/>
        <v>0</v>
      </c>
      <c r="L28" s="184">
        <v>21</v>
      </c>
      <c r="M28" s="184">
        <f t="shared" si="3"/>
        <v>0</v>
      </c>
      <c r="N28" s="182">
        <v>1</v>
      </c>
      <c r="O28" s="182">
        <f t="shared" si="4"/>
        <v>1</v>
      </c>
      <c r="P28" s="182">
        <v>1</v>
      </c>
      <c r="Q28" s="182">
        <f t="shared" si="5"/>
        <v>1</v>
      </c>
      <c r="R28" s="184"/>
      <c r="S28" s="184" t="s">
        <v>364</v>
      </c>
      <c r="T28" s="185" t="s">
        <v>332</v>
      </c>
      <c r="U28" s="159">
        <v>0</v>
      </c>
      <c r="V28" s="159">
        <f t="shared" si="6"/>
        <v>0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2391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21</v>
      </c>
      <c r="B29" s="180" t="s">
        <v>2279</v>
      </c>
      <c r="C29" s="189" t="s">
        <v>2419</v>
      </c>
      <c r="D29" s="181" t="s">
        <v>1376</v>
      </c>
      <c r="E29" s="182">
        <v>1</v>
      </c>
      <c r="F29" s="183"/>
      <c r="G29" s="184">
        <f t="shared" si="0"/>
        <v>0</v>
      </c>
      <c r="H29" s="183"/>
      <c r="I29" s="184">
        <f t="shared" si="1"/>
        <v>0</v>
      </c>
      <c r="J29" s="183"/>
      <c r="K29" s="184">
        <f t="shared" si="2"/>
        <v>0</v>
      </c>
      <c r="L29" s="184">
        <v>21</v>
      </c>
      <c r="M29" s="184">
        <f t="shared" si="3"/>
        <v>0</v>
      </c>
      <c r="N29" s="182">
        <v>0</v>
      </c>
      <c r="O29" s="182">
        <f t="shared" si="4"/>
        <v>0</v>
      </c>
      <c r="P29" s="182">
        <v>0</v>
      </c>
      <c r="Q29" s="182">
        <f t="shared" si="5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6"/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2391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22</v>
      </c>
      <c r="B30" s="180" t="s">
        <v>2281</v>
      </c>
      <c r="C30" s="189" t="s">
        <v>2420</v>
      </c>
      <c r="D30" s="181" t="s">
        <v>1376</v>
      </c>
      <c r="E30" s="182">
        <v>1</v>
      </c>
      <c r="F30" s="183"/>
      <c r="G30" s="184">
        <f t="shared" si="0"/>
        <v>0</v>
      </c>
      <c r="H30" s="183"/>
      <c r="I30" s="184">
        <f t="shared" si="1"/>
        <v>0</v>
      </c>
      <c r="J30" s="183"/>
      <c r="K30" s="184">
        <f t="shared" si="2"/>
        <v>0</v>
      </c>
      <c r="L30" s="184">
        <v>21</v>
      </c>
      <c r="M30" s="184">
        <f t="shared" si="3"/>
        <v>0</v>
      </c>
      <c r="N30" s="182">
        <v>13</v>
      </c>
      <c r="O30" s="182">
        <f t="shared" si="4"/>
        <v>13</v>
      </c>
      <c r="P30" s="182">
        <v>13</v>
      </c>
      <c r="Q30" s="182">
        <f t="shared" si="5"/>
        <v>13</v>
      </c>
      <c r="R30" s="184"/>
      <c r="S30" s="184" t="s">
        <v>364</v>
      </c>
      <c r="T30" s="185" t="s">
        <v>332</v>
      </c>
      <c r="U30" s="159">
        <v>0</v>
      </c>
      <c r="V30" s="159">
        <f t="shared" si="6"/>
        <v>0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2391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23</v>
      </c>
      <c r="B31" s="180" t="s">
        <v>2283</v>
      </c>
      <c r="C31" s="189" t="s">
        <v>2421</v>
      </c>
      <c r="D31" s="181" t="s">
        <v>1376</v>
      </c>
      <c r="E31" s="182">
        <v>1</v>
      </c>
      <c r="F31" s="183"/>
      <c r="G31" s="184">
        <f t="shared" si="0"/>
        <v>0</v>
      </c>
      <c r="H31" s="183"/>
      <c r="I31" s="184">
        <f t="shared" si="1"/>
        <v>0</v>
      </c>
      <c r="J31" s="183"/>
      <c r="K31" s="184">
        <f t="shared" si="2"/>
        <v>0</v>
      </c>
      <c r="L31" s="184">
        <v>21</v>
      </c>
      <c r="M31" s="184">
        <f t="shared" si="3"/>
        <v>0</v>
      </c>
      <c r="N31" s="182">
        <v>18</v>
      </c>
      <c r="O31" s="182">
        <f t="shared" si="4"/>
        <v>18</v>
      </c>
      <c r="P31" s="182">
        <v>18</v>
      </c>
      <c r="Q31" s="182">
        <f t="shared" si="5"/>
        <v>18</v>
      </c>
      <c r="R31" s="184"/>
      <c r="S31" s="184" t="s">
        <v>364</v>
      </c>
      <c r="T31" s="185" t="s">
        <v>332</v>
      </c>
      <c r="U31" s="159">
        <v>0</v>
      </c>
      <c r="V31" s="159">
        <f t="shared" si="6"/>
        <v>0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2391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24</v>
      </c>
      <c r="B32" s="180" t="s">
        <v>630</v>
      </c>
      <c r="C32" s="189" t="s">
        <v>2422</v>
      </c>
      <c r="D32" s="181" t="s">
        <v>1376</v>
      </c>
      <c r="E32" s="182">
        <v>1</v>
      </c>
      <c r="F32" s="183"/>
      <c r="G32" s="184">
        <f t="shared" si="0"/>
        <v>0</v>
      </c>
      <c r="H32" s="183"/>
      <c r="I32" s="184">
        <f t="shared" si="1"/>
        <v>0</v>
      </c>
      <c r="J32" s="183"/>
      <c r="K32" s="184">
        <f t="shared" si="2"/>
        <v>0</v>
      </c>
      <c r="L32" s="184">
        <v>21</v>
      </c>
      <c r="M32" s="184">
        <f t="shared" si="3"/>
        <v>0</v>
      </c>
      <c r="N32" s="182">
        <v>0</v>
      </c>
      <c r="O32" s="182">
        <f t="shared" si="4"/>
        <v>0</v>
      </c>
      <c r="P32" s="182">
        <v>0</v>
      </c>
      <c r="Q32" s="182">
        <f t="shared" si="5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6"/>
        <v>0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2391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25</v>
      </c>
      <c r="B33" s="180" t="s">
        <v>731</v>
      </c>
      <c r="C33" s="189" t="s">
        <v>2423</v>
      </c>
      <c r="D33" s="181" t="s">
        <v>1376</v>
      </c>
      <c r="E33" s="182">
        <v>1</v>
      </c>
      <c r="F33" s="183"/>
      <c r="G33" s="184">
        <f t="shared" si="0"/>
        <v>0</v>
      </c>
      <c r="H33" s="183"/>
      <c r="I33" s="184">
        <f t="shared" si="1"/>
        <v>0</v>
      </c>
      <c r="J33" s="183"/>
      <c r="K33" s="184">
        <f t="shared" si="2"/>
        <v>0</v>
      </c>
      <c r="L33" s="184">
        <v>21</v>
      </c>
      <c r="M33" s="184">
        <f t="shared" si="3"/>
        <v>0</v>
      </c>
      <c r="N33" s="182">
        <v>0</v>
      </c>
      <c r="O33" s="182">
        <f t="shared" si="4"/>
        <v>0</v>
      </c>
      <c r="P33" s="182">
        <v>0</v>
      </c>
      <c r="Q33" s="182">
        <f t="shared" si="5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6"/>
        <v>0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2391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26</v>
      </c>
      <c r="B34" s="172" t="s">
        <v>2424</v>
      </c>
      <c r="C34" s="187" t="s">
        <v>2425</v>
      </c>
      <c r="D34" s="173" t="s">
        <v>2426</v>
      </c>
      <c r="E34" s="174">
        <v>1</v>
      </c>
      <c r="F34" s="175"/>
      <c r="G34" s="176">
        <f t="shared" si="0"/>
        <v>0</v>
      </c>
      <c r="H34" s="175"/>
      <c r="I34" s="176">
        <f t="shared" si="1"/>
        <v>0</v>
      </c>
      <c r="J34" s="175"/>
      <c r="K34" s="176">
        <f t="shared" si="2"/>
        <v>0</v>
      </c>
      <c r="L34" s="176">
        <v>21</v>
      </c>
      <c r="M34" s="176">
        <f t="shared" si="3"/>
        <v>0</v>
      </c>
      <c r="N34" s="174">
        <v>0</v>
      </c>
      <c r="O34" s="174">
        <f t="shared" si="4"/>
        <v>0</v>
      </c>
      <c r="P34" s="174">
        <v>0</v>
      </c>
      <c r="Q34" s="174">
        <f t="shared" si="5"/>
        <v>0</v>
      </c>
      <c r="R34" s="176"/>
      <c r="S34" s="176" t="s">
        <v>364</v>
      </c>
      <c r="T34" s="177" t="s">
        <v>332</v>
      </c>
      <c r="U34" s="159">
        <v>0</v>
      </c>
      <c r="V34" s="159">
        <f t="shared" si="6"/>
        <v>0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2391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x14ac:dyDescent="0.2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12</v>
      </c>
      <c r="AF35">
        <v>21</v>
      </c>
      <c r="AG35" t="s">
        <v>312</v>
      </c>
    </row>
    <row r="36" spans="1:60" x14ac:dyDescent="0.2">
      <c r="A36" s="151"/>
      <c r="B36" s="152" t="s">
        <v>29</v>
      </c>
      <c r="C36" s="191"/>
      <c r="D36" s="153"/>
      <c r="E36" s="154"/>
      <c r="F36" s="154"/>
      <c r="G36" s="170">
        <f>G8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414</v>
      </c>
    </row>
    <row r="37" spans="1:60" x14ac:dyDescent="0.2">
      <c r="C37" s="192"/>
      <c r="D37" s="10"/>
      <c r="AG37" t="s">
        <v>416</v>
      </c>
    </row>
    <row r="38" spans="1:60" x14ac:dyDescent="0.2">
      <c r="D38" s="10"/>
    </row>
    <row r="39" spans="1:60" x14ac:dyDescent="0.2">
      <c r="D39" s="10"/>
    </row>
    <row r="40" spans="1:60" x14ac:dyDescent="0.2">
      <c r="D40" s="10"/>
    </row>
    <row r="41" spans="1:60" x14ac:dyDescent="0.2">
      <c r="D41" s="10"/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Ciaxx41hQmWjeCy5CgCgibauEAhTdeBODDKrb+4hGDQTdTZaoFMwgL87fSYrwgnl5sEwLkfU/IlvZ9uxw6+og==" saltValue="Dw0ZQxnWgI5qB8RLQc75X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8CE8-4D02-421C-821B-255484051BC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77</v>
      </c>
      <c r="C3" s="266" t="s">
        <v>78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80</v>
      </c>
      <c r="C4" s="269" t="s">
        <v>81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258</v>
      </c>
      <c r="C8" s="186" t="s">
        <v>261</v>
      </c>
      <c r="D8" s="166"/>
      <c r="E8" s="167"/>
      <c r="F8" s="168"/>
      <c r="G8" s="168">
        <f>SUMIF(AG9:AG61,"&lt;&gt;NOR",G9:G61)</f>
        <v>0</v>
      </c>
      <c r="H8" s="168"/>
      <c r="I8" s="168">
        <f>SUM(I9:I61)</f>
        <v>0</v>
      </c>
      <c r="J8" s="168"/>
      <c r="K8" s="168">
        <f>SUM(K9:K61)</f>
        <v>0</v>
      </c>
      <c r="L8" s="168"/>
      <c r="M8" s="168">
        <f>SUM(M9:M61)</f>
        <v>0</v>
      </c>
      <c r="N8" s="167"/>
      <c r="O8" s="167">
        <f>SUM(O9:O61)</f>
        <v>835</v>
      </c>
      <c r="P8" s="167"/>
      <c r="Q8" s="167">
        <f>SUM(Q9:Q61)</f>
        <v>857</v>
      </c>
      <c r="R8" s="168"/>
      <c r="S8" s="168"/>
      <c r="T8" s="169"/>
      <c r="U8" s="163"/>
      <c r="V8" s="163">
        <f>SUM(V9:V61)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2389</v>
      </c>
      <c r="C9" s="189" t="s">
        <v>2427</v>
      </c>
      <c r="D9" s="181" t="s">
        <v>1376</v>
      </c>
      <c r="E9" s="182">
        <v>1</v>
      </c>
      <c r="F9" s="183"/>
      <c r="G9" s="184">
        <f t="shared" ref="G9:G40" si="0">ROUND(E9*F9,2)</f>
        <v>0</v>
      </c>
      <c r="H9" s="183"/>
      <c r="I9" s="184">
        <f t="shared" ref="I9:I40" si="1">ROUND(E9*H9,2)</f>
        <v>0</v>
      </c>
      <c r="J9" s="183"/>
      <c r="K9" s="184">
        <f t="shared" ref="K9:K40" si="2">ROUND(E9*J9,2)</f>
        <v>0</v>
      </c>
      <c r="L9" s="184">
        <v>21</v>
      </c>
      <c r="M9" s="184">
        <f t="shared" ref="M9:M40" si="3">G9*(1+L9/100)</f>
        <v>0</v>
      </c>
      <c r="N9" s="182">
        <v>0</v>
      </c>
      <c r="O9" s="182">
        <f t="shared" ref="O9:O40" si="4">ROUND(E9*N9,2)</f>
        <v>0</v>
      </c>
      <c r="P9" s="182">
        <v>0</v>
      </c>
      <c r="Q9" s="182">
        <f t="shared" ref="Q9:Q40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40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2391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2392</v>
      </c>
      <c r="C10" s="189" t="s">
        <v>2428</v>
      </c>
      <c r="D10" s="181" t="s">
        <v>1376</v>
      </c>
      <c r="E10" s="182">
        <v>1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2391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2394</v>
      </c>
      <c r="C11" s="189" t="s">
        <v>2429</v>
      </c>
      <c r="D11" s="181" t="s">
        <v>1376</v>
      </c>
      <c r="E11" s="182">
        <v>1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2391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2396</v>
      </c>
      <c r="C12" s="189" t="s">
        <v>2430</v>
      </c>
      <c r="D12" s="181" t="s">
        <v>1376</v>
      </c>
      <c r="E12" s="182">
        <v>2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2391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2398</v>
      </c>
      <c r="C13" s="189" t="s">
        <v>2431</v>
      </c>
      <c r="D13" s="181" t="s">
        <v>1376</v>
      </c>
      <c r="E13" s="182">
        <v>2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2391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2400</v>
      </c>
      <c r="C14" s="189" t="s">
        <v>2432</v>
      </c>
      <c r="D14" s="181" t="s">
        <v>1376</v>
      </c>
      <c r="E14" s="182">
        <v>1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2391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2402</v>
      </c>
      <c r="C15" s="189" t="s">
        <v>2433</v>
      </c>
      <c r="D15" s="181" t="s">
        <v>1376</v>
      </c>
      <c r="E15" s="182">
        <v>4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1</v>
      </c>
      <c r="O15" s="182">
        <f t="shared" si="4"/>
        <v>4</v>
      </c>
      <c r="P15" s="182">
        <v>1</v>
      </c>
      <c r="Q15" s="182">
        <f t="shared" si="5"/>
        <v>4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2391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2404</v>
      </c>
      <c r="C16" s="189" t="s">
        <v>2434</v>
      </c>
      <c r="D16" s="181" t="s">
        <v>1376</v>
      </c>
      <c r="E16" s="182">
        <v>1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2</v>
      </c>
      <c r="O16" s="182">
        <f t="shared" si="4"/>
        <v>2</v>
      </c>
      <c r="P16" s="182">
        <v>2</v>
      </c>
      <c r="Q16" s="182">
        <f t="shared" si="5"/>
        <v>2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2391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2406</v>
      </c>
      <c r="C17" s="189" t="s">
        <v>2435</v>
      </c>
      <c r="D17" s="181" t="s">
        <v>1376</v>
      </c>
      <c r="E17" s="182">
        <v>2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9</v>
      </c>
      <c r="O17" s="182">
        <f t="shared" si="4"/>
        <v>18</v>
      </c>
      <c r="P17" s="182">
        <v>9</v>
      </c>
      <c r="Q17" s="182">
        <f t="shared" si="5"/>
        <v>18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2391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107</v>
      </c>
      <c r="C18" s="189" t="s">
        <v>2436</v>
      </c>
      <c r="D18" s="181" t="s">
        <v>1376</v>
      </c>
      <c r="E18" s="182">
        <v>1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2391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2225</v>
      </c>
      <c r="C19" s="189" t="s">
        <v>2437</v>
      </c>
      <c r="D19" s="181" t="s">
        <v>1376</v>
      </c>
      <c r="E19" s="182">
        <v>2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2391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2227</v>
      </c>
      <c r="C20" s="189" t="s">
        <v>2438</v>
      </c>
      <c r="D20" s="181" t="s">
        <v>1376</v>
      </c>
      <c r="E20" s="182">
        <v>4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-1</v>
      </c>
      <c r="O20" s="182">
        <f t="shared" si="4"/>
        <v>-4</v>
      </c>
      <c r="P20" s="182">
        <v>1</v>
      </c>
      <c r="Q20" s="182">
        <f t="shared" si="5"/>
        <v>4</v>
      </c>
      <c r="R20" s="184"/>
      <c r="S20" s="184" t="s">
        <v>364</v>
      </c>
      <c r="T20" s="185" t="s">
        <v>332</v>
      </c>
      <c r="U20" s="159">
        <v>0</v>
      </c>
      <c r="V20" s="159">
        <f t="shared" si="6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2391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13</v>
      </c>
      <c r="B21" s="180" t="s">
        <v>2196</v>
      </c>
      <c r="C21" s="189" t="s">
        <v>2439</v>
      </c>
      <c r="D21" s="181" t="s">
        <v>1376</v>
      </c>
      <c r="E21" s="182">
        <v>1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0</v>
      </c>
      <c r="O21" s="182">
        <f t="shared" si="4"/>
        <v>0</v>
      </c>
      <c r="P21" s="182">
        <v>0</v>
      </c>
      <c r="Q21" s="182">
        <f t="shared" si="5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6"/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2391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2267</v>
      </c>
      <c r="C22" s="189" t="s">
        <v>2440</v>
      </c>
      <c r="D22" s="181" t="s">
        <v>1376</v>
      </c>
      <c r="E22" s="182">
        <v>1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1</v>
      </c>
      <c r="O22" s="182">
        <f t="shared" si="4"/>
        <v>1</v>
      </c>
      <c r="P22" s="182">
        <v>1</v>
      </c>
      <c r="Q22" s="182">
        <f t="shared" si="5"/>
        <v>1</v>
      </c>
      <c r="R22" s="184"/>
      <c r="S22" s="184" t="s">
        <v>364</v>
      </c>
      <c r="T22" s="185" t="s">
        <v>332</v>
      </c>
      <c r="U22" s="159">
        <v>0</v>
      </c>
      <c r="V22" s="159">
        <f t="shared" si="6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2391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2250</v>
      </c>
      <c r="C23" s="189" t="s">
        <v>2441</v>
      </c>
      <c r="D23" s="181" t="s">
        <v>1376</v>
      </c>
      <c r="E23" s="182">
        <v>1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2</v>
      </c>
      <c r="O23" s="182">
        <f t="shared" si="4"/>
        <v>2</v>
      </c>
      <c r="P23" s="182">
        <v>2</v>
      </c>
      <c r="Q23" s="182">
        <f t="shared" si="5"/>
        <v>2</v>
      </c>
      <c r="R23" s="184"/>
      <c r="S23" s="184" t="s">
        <v>364</v>
      </c>
      <c r="T23" s="185" t="s">
        <v>332</v>
      </c>
      <c r="U23" s="159">
        <v>0</v>
      </c>
      <c r="V23" s="159">
        <f t="shared" si="6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2391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16</v>
      </c>
      <c r="B24" s="180" t="s">
        <v>2270</v>
      </c>
      <c r="C24" s="189" t="s">
        <v>2442</v>
      </c>
      <c r="D24" s="181" t="s">
        <v>1376</v>
      </c>
      <c r="E24" s="182">
        <v>24</v>
      </c>
      <c r="F24" s="183"/>
      <c r="G24" s="184">
        <f t="shared" si="0"/>
        <v>0</v>
      </c>
      <c r="H24" s="183"/>
      <c r="I24" s="184">
        <f t="shared" si="1"/>
        <v>0</v>
      </c>
      <c r="J24" s="183"/>
      <c r="K24" s="184">
        <f t="shared" si="2"/>
        <v>0</v>
      </c>
      <c r="L24" s="184">
        <v>21</v>
      </c>
      <c r="M24" s="184">
        <f t="shared" si="3"/>
        <v>0</v>
      </c>
      <c r="N24" s="182">
        <v>3</v>
      </c>
      <c r="O24" s="182">
        <f t="shared" si="4"/>
        <v>72</v>
      </c>
      <c r="P24" s="182">
        <v>3</v>
      </c>
      <c r="Q24" s="182">
        <f t="shared" si="5"/>
        <v>72</v>
      </c>
      <c r="R24" s="184"/>
      <c r="S24" s="184" t="s">
        <v>364</v>
      </c>
      <c r="T24" s="185" t="s">
        <v>332</v>
      </c>
      <c r="U24" s="159">
        <v>0</v>
      </c>
      <c r="V24" s="159">
        <f t="shared" si="6"/>
        <v>0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2391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17</v>
      </c>
      <c r="B25" s="180" t="s">
        <v>2272</v>
      </c>
      <c r="C25" s="189" t="s">
        <v>2443</v>
      </c>
      <c r="D25" s="181" t="s">
        <v>1376</v>
      </c>
      <c r="E25" s="182">
        <v>5</v>
      </c>
      <c r="F25" s="183"/>
      <c r="G25" s="184">
        <f t="shared" si="0"/>
        <v>0</v>
      </c>
      <c r="H25" s="183"/>
      <c r="I25" s="184">
        <f t="shared" si="1"/>
        <v>0</v>
      </c>
      <c r="J25" s="183"/>
      <c r="K25" s="184">
        <f t="shared" si="2"/>
        <v>0</v>
      </c>
      <c r="L25" s="184">
        <v>21</v>
      </c>
      <c r="M25" s="184">
        <f t="shared" si="3"/>
        <v>0</v>
      </c>
      <c r="N25" s="182">
        <v>4</v>
      </c>
      <c r="O25" s="182">
        <f t="shared" si="4"/>
        <v>20</v>
      </c>
      <c r="P25" s="182">
        <v>4</v>
      </c>
      <c r="Q25" s="182">
        <f t="shared" si="5"/>
        <v>20</v>
      </c>
      <c r="R25" s="184"/>
      <c r="S25" s="184" t="s">
        <v>364</v>
      </c>
      <c r="T25" s="185" t="s">
        <v>332</v>
      </c>
      <c r="U25" s="159">
        <v>0</v>
      </c>
      <c r="V25" s="159">
        <f t="shared" si="6"/>
        <v>0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2391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18</v>
      </c>
      <c r="B26" s="180" t="s">
        <v>191</v>
      </c>
      <c r="C26" s="189" t="s">
        <v>2444</v>
      </c>
      <c r="D26" s="181" t="s">
        <v>1376</v>
      </c>
      <c r="E26" s="182">
        <v>4</v>
      </c>
      <c r="F26" s="183"/>
      <c r="G26" s="184">
        <f t="shared" si="0"/>
        <v>0</v>
      </c>
      <c r="H26" s="183"/>
      <c r="I26" s="184">
        <f t="shared" si="1"/>
        <v>0</v>
      </c>
      <c r="J26" s="183"/>
      <c r="K26" s="184">
        <f t="shared" si="2"/>
        <v>0</v>
      </c>
      <c r="L26" s="184">
        <v>21</v>
      </c>
      <c r="M26" s="184">
        <f t="shared" si="3"/>
        <v>0</v>
      </c>
      <c r="N26" s="182">
        <v>5</v>
      </c>
      <c r="O26" s="182">
        <f t="shared" si="4"/>
        <v>20</v>
      </c>
      <c r="P26" s="182">
        <v>5</v>
      </c>
      <c r="Q26" s="182">
        <f t="shared" si="5"/>
        <v>20</v>
      </c>
      <c r="R26" s="184"/>
      <c r="S26" s="184" t="s">
        <v>364</v>
      </c>
      <c r="T26" s="185" t="s">
        <v>332</v>
      </c>
      <c r="U26" s="159">
        <v>0</v>
      </c>
      <c r="V26" s="159">
        <f t="shared" si="6"/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2391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19</v>
      </c>
      <c r="B27" s="180" t="s">
        <v>2275</v>
      </c>
      <c r="C27" s="189" t="s">
        <v>2445</v>
      </c>
      <c r="D27" s="181" t="s">
        <v>1376</v>
      </c>
      <c r="E27" s="182">
        <v>2</v>
      </c>
      <c r="F27" s="183"/>
      <c r="G27" s="184">
        <f t="shared" si="0"/>
        <v>0</v>
      </c>
      <c r="H27" s="183"/>
      <c r="I27" s="184">
        <f t="shared" si="1"/>
        <v>0</v>
      </c>
      <c r="J27" s="183"/>
      <c r="K27" s="184">
        <f t="shared" si="2"/>
        <v>0</v>
      </c>
      <c r="L27" s="184">
        <v>21</v>
      </c>
      <c r="M27" s="184">
        <f t="shared" si="3"/>
        <v>0</v>
      </c>
      <c r="N27" s="182">
        <v>0</v>
      </c>
      <c r="O27" s="182">
        <f t="shared" si="4"/>
        <v>0</v>
      </c>
      <c r="P27" s="182">
        <v>0</v>
      </c>
      <c r="Q27" s="182">
        <f t="shared" si="5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6"/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2391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20</v>
      </c>
      <c r="B28" s="180" t="s">
        <v>2277</v>
      </c>
      <c r="C28" s="189" t="s">
        <v>2446</v>
      </c>
      <c r="D28" s="181" t="s">
        <v>1376</v>
      </c>
      <c r="E28" s="182">
        <v>1</v>
      </c>
      <c r="F28" s="183"/>
      <c r="G28" s="184">
        <f t="shared" si="0"/>
        <v>0</v>
      </c>
      <c r="H28" s="183"/>
      <c r="I28" s="184">
        <f t="shared" si="1"/>
        <v>0</v>
      </c>
      <c r="J28" s="183"/>
      <c r="K28" s="184">
        <f t="shared" si="2"/>
        <v>0</v>
      </c>
      <c r="L28" s="184">
        <v>21</v>
      </c>
      <c r="M28" s="184">
        <f t="shared" si="3"/>
        <v>0</v>
      </c>
      <c r="N28" s="182">
        <v>1</v>
      </c>
      <c r="O28" s="182">
        <f t="shared" si="4"/>
        <v>1</v>
      </c>
      <c r="P28" s="182">
        <v>1</v>
      </c>
      <c r="Q28" s="182">
        <f t="shared" si="5"/>
        <v>1</v>
      </c>
      <c r="R28" s="184"/>
      <c r="S28" s="184" t="s">
        <v>364</v>
      </c>
      <c r="T28" s="185" t="s">
        <v>332</v>
      </c>
      <c r="U28" s="159">
        <v>0</v>
      </c>
      <c r="V28" s="159">
        <f t="shared" si="6"/>
        <v>0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2391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21</v>
      </c>
      <c r="B29" s="180" t="s">
        <v>2279</v>
      </c>
      <c r="C29" s="189" t="s">
        <v>2447</v>
      </c>
      <c r="D29" s="181" t="s">
        <v>1376</v>
      </c>
      <c r="E29" s="182">
        <v>1</v>
      </c>
      <c r="F29" s="183"/>
      <c r="G29" s="184">
        <f t="shared" si="0"/>
        <v>0</v>
      </c>
      <c r="H29" s="183"/>
      <c r="I29" s="184">
        <f t="shared" si="1"/>
        <v>0</v>
      </c>
      <c r="J29" s="183"/>
      <c r="K29" s="184">
        <f t="shared" si="2"/>
        <v>0</v>
      </c>
      <c r="L29" s="184">
        <v>21</v>
      </c>
      <c r="M29" s="184">
        <f t="shared" si="3"/>
        <v>0</v>
      </c>
      <c r="N29" s="182">
        <v>1</v>
      </c>
      <c r="O29" s="182">
        <f t="shared" si="4"/>
        <v>1</v>
      </c>
      <c r="P29" s="182">
        <v>1</v>
      </c>
      <c r="Q29" s="182">
        <f t="shared" si="5"/>
        <v>1</v>
      </c>
      <c r="R29" s="184"/>
      <c r="S29" s="184" t="s">
        <v>364</v>
      </c>
      <c r="T29" s="185" t="s">
        <v>332</v>
      </c>
      <c r="U29" s="159">
        <v>0</v>
      </c>
      <c r="V29" s="159">
        <f t="shared" si="6"/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2391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22</v>
      </c>
      <c r="B30" s="180" t="s">
        <v>2281</v>
      </c>
      <c r="C30" s="189" t="s">
        <v>2448</v>
      </c>
      <c r="D30" s="181" t="s">
        <v>1376</v>
      </c>
      <c r="E30" s="182">
        <v>1</v>
      </c>
      <c r="F30" s="183"/>
      <c r="G30" s="184">
        <f t="shared" si="0"/>
        <v>0</v>
      </c>
      <c r="H30" s="183"/>
      <c r="I30" s="184">
        <f t="shared" si="1"/>
        <v>0</v>
      </c>
      <c r="J30" s="183"/>
      <c r="K30" s="184">
        <f t="shared" si="2"/>
        <v>0</v>
      </c>
      <c r="L30" s="184">
        <v>21</v>
      </c>
      <c r="M30" s="184">
        <f t="shared" si="3"/>
        <v>0</v>
      </c>
      <c r="N30" s="182">
        <v>0</v>
      </c>
      <c r="O30" s="182">
        <f t="shared" si="4"/>
        <v>0</v>
      </c>
      <c r="P30" s="182">
        <v>0</v>
      </c>
      <c r="Q30" s="182">
        <f t="shared" si="5"/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si="6"/>
        <v>0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2391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23</v>
      </c>
      <c r="B31" s="180" t="s">
        <v>2283</v>
      </c>
      <c r="C31" s="189" t="s">
        <v>2449</v>
      </c>
      <c r="D31" s="181" t="s">
        <v>1376</v>
      </c>
      <c r="E31" s="182">
        <v>1</v>
      </c>
      <c r="F31" s="183"/>
      <c r="G31" s="184">
        <f t="shared" si="0"/>
        <v>0</v>
      </c>
      <c r="H31" s="183"/>
      <c r="I31" s="184">
        <f t="shared" si="1"/>
        <v>0</v>
      </c>
      <c r="J31" s="183"/>
      <c r="K31" s="184">
        <f t="shared" si="2"/>
        <v>0</v>
      </c>
      <c r="L31" s="184">
        <v>21</v>
      </c>
      <c r="M31" s="184">
        <f t="shared" si="3"/>
        <v>0</v>
      </c>
      <c r="N31" s="182">
        <v>2</v>
      </c>
      <c r="O31" s="182">
        <f t="shared" si="4"/>
        <v>2</v>
      </c>
      <c r="P31" s="182">
        <v>2</v>
      </c>
      <c r="Q31" s="182">
        <f t="shared" si="5"/>
        <v>2</v>
      </c>
      <c r="R31" s="184"/>
      <c r="S31" s="184" t="s">
        <v>364</v>
      </c>
      <c r="T31" s="185" t="s">
        <v>332</v>
      </c>
      <c r="U31" s="159">
        <v>0</v>
      </c>
      <c r="V31" s="159">
        <f t="shared" si="6"/>
        <v>0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2391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24</v>
      </c>
      <c r="B32" s="180" t="s">
        <v>630</v>
      </c>
      <c r="C32" s="189" t="s">
        <v>2450</v>
      </c>
      <c r="D32" s="181" t="s">
        <v>1376</v>
      </c>
      <c r="E32" s="182">
        <v>12</v>
      </c>
      <c r="F32" s="183"/>
      <c r="G32" s="184">
        <f t="shared" si="0"/>
        <v>0</v>
      </c>
      <c r="H32" s="183"/>
      <c r="I32" s="184">
        <f t="shared" si="1"/>
        <v>0</v>
      </c>
      <c r="J32" s="183"/>
      <c r="K32" s="184">
        <f t="shared" si="2"/>
        <v>0</v>
      </c>
      <c r="L32" s="184">
        <v>21</v>
      </c>
      <c r="M32" s="184">
        <f t="shared" si="3"/>
        <v>0</v>
      </c>
      <c r="N32" s="182">
        <v>0</v>
      </c>
      <c r="O32" s="182">
        <f t="shared" si="4"/>
        <v>0</v>
      </c>
      <c r="P32" s="182">
        <v>0</v>
      </c>
      <c r="Q32" s="182">
        <f t="shared" si="5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6"/>
        <v>0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2391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25</v>
      </c>
      <c r="B33" s="180" t="s">
        <v>731</v>
      </c>
      <c r="C33" s="189" t="s">
        <v>2451</v>
      </c>
      <c r="D33" s="181" t="s">
        <v>1376</v>
      </c>
      <c r="E33" s="182">
        <v>12</v>
      </c>
      <c r="F33" s="183"/>
      <c r="G33" s="184">
        <f t="shared" si="0"/>
        <v>0</v>
      </c>
      <c r="H33" s="183"/>
      <c r="I33" s="184">
        <f t="shared" si="1"/>
        <v>0</v>
      </c>
      <c r="J33" s="183"/>
      <c r="K33" s="184">
        <f t="shared" si="2"/>
        <v>0</v>
      </c>
      <c r="L33" s="184">
        <v>21</v>
      </c>
      <c r="M33" s="184">
        <f t="shared" si="3"/>
        <v>0</v>
      </c>
      <c r="N33" s="182">
        <v>0</v>
      </c>
      <c r="O33" s="182">
        <f t="shared" si="4"/>
        <v>0</v>
      </c>
      <c r="P33" s="182">
        <v>0</v>
      </c>
      <c r="Q33" s="182">
        <f t="shared" si="5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6"/>
        <v>0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2391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26</v>
      </c>
      <c r="B34" s="180" t="s">
        <v>2424</v>
      </c>
      <c r="C34" s="189" t="s">
        <v>2452</v>
      </c>
      <c r="D34" s="181" t="s">
        <v>1376</v>
      </c>
      <c r="E34" s="182">
        <v>4</v>
      </c>
      <c r="F34" s="183"/>
      <c r="G34" s="184">
        <f t="shared" si="0"/>
        <v>0</v>
      </c>
      <c r="H34" s="183"/>
      <c r="I34" s="184">
        <f t="shared" si="1"/>
        <v>0</v>
      </c>
      <c r="J34" s="183"/>
      <c r="K34" s="184">
        <f t="shared" si="2"/>
        <v>0</v>
      </c>
      <c r="L34" s="184">
        <v>21</v>
      </c>
      <c r="M34" s="184">
        <f t="shared" si="3"/>
        <v>0</v>
      </c>
      <c r="N34" s="182">
        <v>0</v>
      </c>
      <c r="O34" s="182">
        <f t="shared" si="4"/>
        <v>0</v>
      </c>
      <c r="P34" s="182">
        <v>0</v>
      </c>
      <c r="Q34" s="182">
        <f t="shared" si="5"/>
        <v>0</v>
      </c>
      <c r="R34" s="184"/>
      <c r="S34" s="184" t="s">
        <v>364</v>
      </c>
      <c r="T34" s="185" t="s">
        <v>332</v>
      </c>
      <c r="U34" s="159">
        <v>0</v>
      </c>
      <c r="V34" s="159">
        <f t="shared" si="6"/>
        <v>0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2391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27</v>
      </c>
      <c r="B35" s="180" t="s">
        <v>2453</v>
      </c>
      <c r="C35" s="189" t="s">
        <v>2454</v>
      </c>
      <c r="D35" s="181" t="s">
        <v>1376</v>
      </c>
      <c r="E35" s="182">
        <v>1</v>
      </c>
      <c r="F35" s="183"/>
      <c r="G35" s="184">
        <f t="shared" si="0"/>
        <v>0</v>
      </c>
      <c r="H35" s="183"/>
      <c r="I35" s="184">
        <f t="shared" si="1"/>
        <v>0</v>
      </c>
      <c r="J35" s="183"/>
      <c r="K35" s="184">
        <f t="shared" si="2"/>
        <v>0</v>
      </c>
      <c r="L35" s="184">
        <v>21</v>
      </c>
      <c r="M35" s="184">
        <f t="shared" si="3"/>
        <v>0</v>
      </c>
      <c r="N35" s="182">
        <v>-4</v>
      </c>
      <c r="O35" s="182">
        <f t="shared" si="4"/>
        <v>-4</v>
      </c>
      <c r="P35" s="182">
        <v>4</v>
      </c>
      <c r="Q35" s="182">
        <f t="shared" si="5"/>
        <v>4</v>
      </c>
      <c r="R35" s="184"/>
      <c r="S35" s="184" t="s">
        <v>364</v>
      </c>
      <c r="T35" s="185" t="s">
        <v>332</v>
      </c>
      <c r="U35" s="159">
        <v>0</v>
      </c>
      <c r="V35" s="159">
        <f t="shared" si="6"/>
        <v>0</v>
      </c>
      <c r="W35" s="159"/>
      <c r="X35" s="159" t="s">
        <v>422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2391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28</v>
      </c>
      <c r="B36" s="180" t="s">
        <v>2455</v>
      </c>
      <c r="C36" s="189" t="s">
        <v>2456</v>
      </c>
      <c r="D36" s="181" t="s">
        <v>1376</v>
      </c>
      <c r="E36" s="182">
        <v>1</v>
      </c>
      <c r="F36" s="183"/>
      <c r="G36" s="184">
        <f t="shared" si="0"/>
        <v>0</v>
      </c>
      <c r="H36" s="183"/>
      <c r="I36" s="184">
        <f t="shared" si="1"/>
        <v>0</v>
      </c>
      <c r="J36" s="183"/>
      <c r="K36" s="184">
        <f t="shared" si="2"/>
        <v>0</v>
      </c>
      <c r="L36" s="184">
        <v>21</v>
      </c>
      <c r="M36" s="184">
        <f t="shared" si="3"/>
        <v>0</v>
      </c>
      <c r="N36" s="182">
        <v>-3</v>
      </c>
      <c r="O36" s="182">
        <f t="shared" si="4"/>
        <v>-3</v>
      </c>
      <c r="P36" s="182">
        <v>3</v>
      </c>
      <c r="Q36" s="182">
        <f t="shared" si="5"/>
        <v>3</v>
      </c>
      <c r="R36" s="184"/>
      <c r="S36" s="184" t="s">
        <v>364</v>
      </c>
      <c r="T36" s="185" t="s">
        <v>332</v>
      </c>
      <c r="U36" s="159">
        <v>0</v>
      </c>
      <c r="V36" s="159">
        <f t="shared" si="6"/>
        <v>0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2391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29</v>
      </c>
      <c r="B37" s="180" t="s">
        <v>2457</v>
      </c>
      <c r="C37" s="189" t="s">
        <v>2458</v>
      </c>
      <c r="D37" s="181" t="s">
        <v>1376</v>
      </c>
      <c r="E37" s="182">
        <v>1</v>
      </c>
      <c r="F37" s="183"/>
      <c r="G37" s="184">
        <f t="shared" si="0"/>
        <v>0</v>
      </c>
      <c r="H37" s="183"/>
      <c r="I37" s="184">
        <f t="shared" si="1"/>
        <v>0</v>
      </c>
      <c r="J37" s="183"/>
      <c r="K37" s="184">
        <f t="shared" si="2"/>
        <v>0</v>
      </c>
      <c r="L37" s="184">
        <v>21</v>
      </c>
      <c r="M37" s="184">
        <f t="shared" si="3"/>
        <v>0</v>
      </c>
      <c r="N37" s="182">
        <v>1</v>
      </c>
      <c r="O37" s="182">
        <f t="shared" si="4"/>
        <v>1</v>
      </c>
      <c r="P37" s="182">
        <v>1</v>
      </c>
      <c r="Q37" s="182">
        <f t="shared" si="5"/>
        <v>1</v>
      </c>
      <c r="R37" s="184"/>
      <c r="S37" s="184" t="s">
        <v>364</v>
      </c>
      <c r="T37" s="185" t="s">
        <v>332</v>
      </c>
      <c r="U37" s="159">
        <v>0</v>
      </c>
      <c r="V37" s="159">
        <f t="shared" si="6"/>
        <v>0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2391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9">
        <v>30</v>
      </c>
      <c r="B38" s="180" t="s">
        <v>2459</v>
      </c>
      <c r="C38" s="189" t="s">
        <v>2460</v>
      </c>
      <c r="D38" s="181" t="s">
        <v>1376</v>
      </c>
      <c r="E38" s="182">
        <v>3</v>
      </c>
      <c r="F38" s="183"/>
      <c r="G38" s="184">
        <f t="shared" si="0"/>
        <v>0</v>
      </c>
      <c r="H38" s="183"/>
      <c r="I38" s="184">
        <f t="shared" si="1"/>
        <v>0</v>
      </c>
      <c r="J38" s="183"/>
      <c r="K38" s="184">
        <f t="shared" si="2"/>
        <v>0</v>
      </c>
      <c r="L38" s="184">
        <v>21</v>
      </c>
      <c r="M38" s="184">
        <f t="shared" si="3"/>
        <v>0</v>
      </c>
      <c r="N38" s="182">
        <v>2</v>
      </c>
      <c r="O38" s="182">
        <f t="shared" si="4"/>
        <v>6</v>
      </c>
      <c r="P38" s="182">
        <v>2</v>
      </c>
      <c r="Q38" s="182">
        <f t="shared" si="5"/>
        <v>6</v>
      </c>
      <c r="R38" s="184"/>
      <c r="S38" s="184" t="s">
        <v>364</v>
      </c>
      <c r="T38" s="185" t="s">
        <v>332</v>
      </c>
      <c r="U38" s="159">
        <v>0</v>
      </c>
      <c r="V38" s="159">
        <f t="shared" si="6"/>
        <v>0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2391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31</v>
      </c>
      <c r="B39" s="180" t="s">
        <v>2461</v>
      </c>
      <c r="C39" s="189" t="s">
        <v>2462</v>
      </c>
      <c r="D39" s="181" t="s">
        <v>1376</v>
      </c>
      <c r="E39" s="182">
        <v>1</v>
      </c>
      <c r="F39" s="183"/>
      <c r="G39" s="184">
        <f t="shared" si="0"/>
        <v>0</v>
      </c>
      <c r="H39" s="183"/>
      <c r="I39" s="184">
        <f t="shared" si="1"/>
        <v>0</v>
      </c>
      <c r="J39" s="183"/>
      <c r="K39" s="184">
        <f t="shared" si="2"/>
        <v>0</v>
      </c>
      <c r="L39" s="184">
        <v>21</v>
      </c>
      <c r="M39" s="184">
        <f t="shared" si="3"/>
        <v>0</v>
      </c>
      <c r="N39" s="182">
        <v>3</v>
      </c>
      <c r="O39" s="182">
        <f t="shared" si="4"/>
        <v>3</v>
      </c>
      <c r="P39" s="182">
        <v>3</v>
      </c>
      <c r="Q39" s="182">
        <f t="shared" si="5"/>
        <v>3</v>
      </c>
      <c r="R39" s="184"/>
      <c r="S39" s="184" t="s">
        <v>364</v>
      </c>
      <c r="T39" s="185" t="s">
        <v>332</v>
      </c>
      <c r="U39" s="159">
        <v>0</v>
      </c>
      <c r="V39" s="159">
        <f t="shared" si="6"/>
        <v>0</v>
      </c>
      <c r="W39" s="159"/>
      <c r="X39" s="159" t="s">
        <v>422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2391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32</v>
      </c>
      <c r="B40" s="180" t="s">
        <v>2463</v>
      </c>
      <c r="C40" s="189" t="s">
        <v>2464</v>
      </c>
      <c r="D40" s="181" t="s">
        <v>1376</v>
      </c>
      <c r="E40" s="182">
        <v>1</v>
      </c>
      <c r="F40" s="183"/>
      <c r="G40" s="184">
        <f t="shared" si="0"/>
        <v>0</v>
      </c>
      <c r="H40" s="183"/>
      <c r="I40" s="184">
        <f t="shared" si="1"/>
        <v>0</v>
      </c>
      <c r="J40" s="183"/>
      <c r="K40" s="184">
        <f t="shared" si="2"/>
        <v>0</v>
      </c>
      <c r="L40" s="184">
        <v>21</v>
      </c>
      <c r="M40" s="184">
        <f t="shared" si="3"/>
        <v>0</v>
      </c>
      <c r="N40" s="182">
        <v>4</v>
      </c>
      <c r="O40" s="182">
        <f t="shared" si="4"/>
        <v>4</v>
      </c>
      <c r="P40" s="182">
        <v>4</v>
      </c>
      <c r="Q40" s="182">
        <f t="shared" si="5"/>
        <v>4</v>
      </c>
      <c r="R40" s="184"/>
      <c r="S40" s="184" t="s">
        <v>364</v>
      </c>
      <c r="T40" s="185" t="s">
        <v>332</v>
      </c>
      <c r="U40" s="159">
        <v>0</v>
      </c>
      <c r="V40" s="159">
        <f t="shared" si="6"/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2391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33</v>
      </c>
      <c r="B41" s="180" t="s">
        <v>2465</v>
      </c>
      <c r="C41" s="189" t="s">
        <v>2466</v>
      </c>
      <c r="D41" s="181" t="s">
        <v>1376</v>
      </c>
      <c r="E41" s="182">
        <v>1</v>
      </c>
      <c r="F41" s="183"/>
      <c r="G41" s="184">
        <f t="shared" ref="G41:G61" si="7">ROUND(E41*F41,2)</f>
        <v>0</v>
      </c>
      <c r="H41" s="183"/>
      <c r="I41" s="184">
        <f t="shared" ref="I41:I61" si="8">ROUND(E41*H41,2)</f>
        <v>0</v>
      </c>
      <c r="J41" s="183"/>
      <c r="K41" s="184">
        <f t="shared" ref="K41:K61" si="9">ROUND(E41*J41,2)</f>
        <v>0</v>
      </c>
      <c r="L41" s="184">
        <v>21</v>
      </c>
      <c r="M41" s="184">
        <f t="shared" ref="M41:M61" si="10">G41*(1+L41/100)</f>
        <v>0</v>
      </c>
      <c r="N41" s="182">
        <v>3</v>
      </c>
      <c r="O41" s="182">
        <f t="shared" ref="O41:O61" si="11">ROUND(E41*N41,2)</f>
        <v>3</v>
      </c>
      <c r="P41" s="182">
        <v>3</v>
      </c>
      <c r="Q41" s="182">
        <f t="shared" ref="Q41:Q61" si="12">ROUND(E41*P41,2)</f>
        <v>3</v>
      </c>
      <c r="R41" s="184"/>
      <c r="S41" s="184" t="s">
        <v>364</v>
      </c>
      <c r="T41" s="185" t="s">
        <v>332</v>
      </c>
      <c r="U41" s="159">
        <v>0</v>
      </c>
      <c r="V41" s="159">
        <f t="shared" ref="V41:V61" si="13">ROUND(E41*U41,2)</f>
        <v>0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2391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34</v>
      </c>
      <c r="B42" s="180" t="s">
        <v>2467</v>
      </c>
      <c r="C42" s="189" t="s">
        <v>2468</v>
      </c>
      <c r="D42" s="181" t="s">
        <v>1376</v>
      </c>
      <c r="E42" s="182">
        <v>26</v>
      </c>
      <c r="F42" s="183"/>
      <c r="G42" s="184">
        <f t="shared" si="7"/>
        <v>0</v>
      </c>
      <c r="H42" s="183"/>
      <c r="I42" s="184">
        <f t="shared" si="8"/>
        <v>0</v>
      </c>
      <c r="J42" s="183"/>
      <c r="K42" s="184">
        <f t="shared" si="9"/>
        <v>0</v>
      </c>
      <c r="L42" s="184">
        <v>21</v>
      </c>
      <c r="M42" s="184">
        <f t="shared" si="10"/>
        <v>0</v>
      </c>
      <c r="N42" s="182">
        <v>4</v>
      </c>
      <c r="O42" s="182">
        <f t="shared" si="11"/>
        <v>104</v>
      </c>
      <c r="P42" s="182">
        <v>4</v>
      </c>
      <c r="Q42" s="182">
        <f t="shared" si="12"/>
        <v>104</v>
      </c>
      <c r="R42" s="184"/>
      <c r="S42" s="184" t="s">
        <v>364</v>
      </c>
      <c r="T42" s="185" t="s">
        <v>332</v>
      </c>
      <c r="U42" s="159">
        <v>0</v>
      </c>
      <c r="V42" s="159">
        <f t="shared" si="13"/>
        <v>0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2391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9">
        <v>35</v>
      </c>
      <c r="B43" s="180" t="s">
        <v>2469</v>
      </c>
      <c r="C43" s="189" t="s">
        <v>2470</v>
      </c>
      <c r="D43" s="181" t="s">
        <v>1376</v>
      </c>
      <c r="E43" s="182">
        <v>26</v>
      </c>
      <c r="F43" s="183"/>
      <c r="G43" s="184">
        <f t="shared" si="7"/>
        <v>0</v>
      </c>
      <c r="H43" s="183"/>
      <c r="I43" s="184">
        <f t="shared" si="8"/>
        <v>0</v>
      </c>
      <c r="J43" s="183"/>
      <c r="K43" s="184">
        <f t="shared" si="9"/>
        <v>0</v>
      </c>
      <c r="L43" s="184">
        <v>21</v>
      </c>
      <c r="M43" s="184">
        <f t="shared" si="10"/>
        <v>0</v>
      </c>
      <c r="N43" s="182">
        <v>5</v>
      </c>
      <c r="O43" s="182">
        <f t="shared" si="11"/>
        <v>130</v>
      </c>
      <c r="P43" s="182">
        <v>5</v>
      </c>
      <c r="Q43" s="182">
        <f t="shared" si="12"/>
        <v>130</v>
      </c>
      <c r="R43" s="184"/>
      <c r="S43" s="184" t="s">
        <v>364</v>
      </c>
      <c r="T43" s="185" t="s">
        <v>332</v>
      </c>
      <c r="U43" s="159">
        <v>0</v>
      </c>
      <c r="V43" s="159">
        <f t="shared" si="13"/>
        <v>0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2391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9">
        <v>36</v>
      </c>
      <c r="B44" s="180" t="s">
        <v>2471</v>
      </c>
      <c r="C44" s="189" t="s">
        <v>2472</v>
      </c>
      <c r="D44" s="181" t="s">
        <v>1376</v>
      </c>
      <c r="E44" s="182">
        <v>1</v>
      </c>
      <c r="F44" s="183"/>
      <c r="G44" s="184">
        <f t="shared" si="7"/>
        <v>0</v>
      </c>
      <c r="H44" s="183"/>
      <c r="I44" s="184">
        <f t="shared" si="8"/>
        <v>0</v>
      </c>
      <c r="J44" s="183"/>
      <c r="K44" s="184">
        <f t="shared" si="9"/>
        <v>0</v>
      </c>
      <c r="L44" s="184">
        <v>21</v>
      </c>
      <c r="M44" s="184">
        <f t="shared" si="10"/>
        <v>0</v>
      </c>
      <c r="N44" s="182">
        <v>5</v>
      </c>
      <c r="O44" s="182">
        <f t="shared" si="11"/>
        <v>5</v>
      </c>
      <c r="P44" s="182">
        <v>5</v>
      </c>
      <c r="Q44" s="182">
        <f t="shared" si="12"/>
        <v>5</v>
      </c>
      <c r="R44" s="184"/>
      <c r="S44" s="184" t="s">
        <v>364</v>
      </c>
      <c r="T44" s="185" t="s">
        <v>332</v>
      </c>
      <c r="U44" s="159">
        <v>0</v>
      </c>
      <c r="V44" s="159">
        <f t="shared" si="13"/>
        <v>0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2391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37</v>
      </c>
      <c r="B45" s="180" t="s">
        <v>2473</v>
      </c>
      <c r="C45" s="189" t="s">
        <v>2474</v>
      </c>
      <c r="D45" s="181" t="s">
        <v>1376</v>
      </c>
      <c r="E45" s="182">
        <v>1</v>
      </c>
      <c r="F45" s="183"/>
      <c r="G45" s="184">
        <f t="shared" si="7"/>
        <v>0</v>
      </c>
      <c r="H45" s="183"/>
      <c r="I45" s="184">
        <f t="shared" si="8"/>
        <v>0</v>
      </c>
      <c r="J45" s="183"/>
      <c r="K45" s="184">
        <f t="shared" si="9"/>
        <v>0</v>
      </c>
      <c r="L45" s="184">
        <v>21</v>
      </c>
      <c r="M45" s="184">
        <f t="shared" si="10"/>
        <v>0</v>
      </c>
      <c r="N45" s="182">
        <v>8</v>
      </c>
      <c r="O45" s="182">
        <f t="shared" si="11"/>
        <v>8</v>
      </c>
      <c r="P45" s="182">
        <v>8</v>
      </c>
      <c r="Q45" s="182">
        <f t="shared" si="12"/>
        <v>8</v>
      </c>
      <c r="R45" s="184"/>
      <c r="S45" s="184" t="s">
        <v>364</v>
      </c>
      <c r="T45" s="185" t="s">
        <v>332</v>
      </c>
      <c r="U45" s="159">
        <v>0</v>
      </c>
      <c r="V45" s="159">
        <f t="shared" si="13"/>
        <v>0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2391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38</v>
      </c>
      <c r="B46" s="180" t="s">
        <v>2475</v>
      </c>
      <c r="C46" s="189" t="s">
        <v>2476</v>
      </c>
      <c r="D46" s="181" t="s">
        <v>1376</v>
      </c>
      <c r="E46" s="182">
        <v>1</v>
      </c>
      <c r="F46" s="183"/>
      <c r="G46" s="184">
        <f t="shared" si="7"/>
        <v>0</v>
      </c>
      <c r="H46" s="183"/>
      <c r="I46" s="184">
        <f t="shared" si="8"/>
        <v>0</v>
      </c>
      <c r="J46" s="183"/>
      <c r="K46" s="184">
        <f t="shared" si="9"/>
        <v>0</v>
      </c>
      <c r="L46" s="184">
        <v>21</v>
      </c>
      <c r="M46" s="184">
        <f t="shared" si="10"/>
        <v>0</v>
      </c>
      <c r="N46" s="182">
        <v>12</v>
      </c>
      <c r="O46" s="182">
        <f t="shared" si="11"/>
        <v>12</v>
      </c>
      <c r="P46" s="182">
        <v>12</v>
      </c>
      <c r="Q46" s="182">
        <f t="shared" si="12"/>
        <v>12</v>
      </c>
      <c r="R46" s="184"/>
      <c r="S46" s="184" t="s">
        <v>364</v>
      </c>
      <c r="T46" s="185" t="s">
        <v>332</v>
      </c>
      <c r="U46" s="159">
        <v>0</v>
      </c>
      <c r="V46" s="159">
        <f t="shared" si="13"/>
        <v>0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2391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39</v>
      </c>
      <c r="B47" s="180" t="s">
        <v>2477</v>
      </c>
      <c r="C47" s="189" t="s">
        <v>2478</v>
      </c>
      <c r="D47" s="181" t="s">
        <v>1376</v>
      </c>
      <c r="E47" s="182">
        <v>1</v>
      </c>
      <c r="F47" s="183"/>
      <c r="G47" s="184">
        <f t="shared" si="7"/>
        <v>0</v>
      </c>
      <c r="H47" s="183"/>
      <c r="I47" s="184">
        <f t="shared" si="8"/>
        <v>0</v>
      </c>
      <c r="J47" s="183"/>
      <c r="K47" s="184">
        <f t="shared" si="9"/>
        <v>0</v>
      </c>
      <c r="L47" s="184">
        <v>21</v>
      </c>
      <c r="M47" s="184">
        <f t="shared" si="10"/>
        <v>0</v>
      </c>
      <c r="N47" s="182">
        <v>14</v>
      </c>
      <c r="O47" s="182">
        <f t="shared" si="11"/>
        <v>14</v>
      </c>
      <c r="P47" s="182">
        <v>14</v>
      </c>
      <c r="Q47" s="182">
        <f t="shared" si="12"/>
        <v>14</v>
      </c>
      <c r="R47" s="184"/>
      <c r="S47" s="184" t="s">
        <v>364</v>
      </c>
      <c r="T47" s="185" t="s">
        <v>332</v>
      </c>
      <c r="U47" s="159">
        <v>0</v>
      </c>
      <c r="V47" s="159">
        <f t="shared" si="13"/>
        <v>0</v>
      </c>
      <c r="W47" s="159"/>
      <c r="X47" s="159" t="s">
        <v>422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2391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9">
        <v>40</v>
      </c>
      <c r="B48" s="180" t="s">
        <v>2479</v>
      </c>
      <c r="C48" s="189" t="s">
        <v>2480</v>
      </c>
      <c r="D48" s="181" t="s">
        <v>1376</v>
      </c>
      <c r="E48" s="182">
        <v>1</v>
      </c>
      <c r="F48" s="183"/>
      <c r="G48" s="184">
        <f t="shared" si="7"/>
        <v>0</v>
      </c>
      <c r="H48" s="183"/>
      <c r="I48" s="184">
        <f t="shared" si="8"/>
        <v>0</v>
      </c>
      <c r="J48" s="183"/>
      <c r="K48" s="184">
        <f t="shared" si="9"/>
        <v>0</v>
      </c>
      <c r="L48" s="184">
        <v>21</v>
      </c>
      <c r="M48" s="184">
        <f t="shared" si="10"/>
        <v>0</v>
      </c>
      <c r="N48" s="182">
        <v>17</v>
      </c>
      <c r="O48" s="182">
        <f t="shared" si="11"/>
        <v>17</v>
      </c>
      <c r="P48" s="182">
        <v>17</v>
      </c>
      <c r="Q48" s="182">
        <f t="shared" si="12"/>
        <v>17</v>
      </c>
      <c r="R48" s="184"/>
      <c r="S48" s="184" t="s">
        <v>364</v>
      </c>
      <c r="T48" s="185" t="s">
        <v>332</v>
      </c>
      <c r="U48" s="159">
        <v>0</v>
      </c>
      <c r="V48" s="159">
        <f t="shared" si="13"/>
        <v>0</v>
      </c>
      <c r="W48" s="159"/>
      <c r="X48" s="159" t="s">
        <v>422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2391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79">
        <v>41</v>
      </c>
      <c r="B49" s="180" t="s">
        <v>2481</v>
      </c>
      <c r="C49" s="189" t="s">
        <v>2482</v>
      </c>
      <c r="D49" s="181" t="s">
        <v>1376</v>
      </c>
      <c r="E49" s="182">
        <v>1</v>
      </c>
      <c r="F49" s="183"/>
      <c r="G49" s="184">
        <f t="shared" si="7"/>
        <v>0</v>
      </c>
      <c r="H49" s="183"/>
      <c r="I49" s="184">
        <f t="shared" si="8"/>
        <v>0</v>
      </c>
      <c r="J49" s="183"/>
      <c r="K49" s="184">
        <f t="shared" si="9"/>
        <v>0</v>
      </c>
      <c r="L49" s="184">
        <v>21</v>
      </c>
      <c r="M49" s="184">
        <f t="shared" si="10"/>
        <v>0</v>
      </c>
      <c r="N49" s="182">
        <v>19</v>
      </c>
      <c r="O49" s="182">
        <f t="shared" si="11"/>
        <v>19</v>
      </c>
      <c r="P49" s="182">
        <v>19</v>
      </c>
      <c r="Q49" s="182">
        <f t="shared" si="12"/>
        <v>19</v>
      </c>
      <c r="R49" s="184"/>
      <c r="S49" s="184" t="s">
        <v>364</v>
      </c>
      <c r="T49" s="185" t="s">
        <v>332</v>
      </c>
      <c r="U49" s="159">
        <v>0</v>
      </c>
      <c r="V49" s="159">
        <f t="shared" si="13"/>
        <v>0</v>
      </c>
      <c r="W49" s="159"/>
      <c r="X49" s="159" t="s">
        <v>422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2391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9">
        <v>42</v>
      </c>
      <c r="B50" s="180" t="s">
        <v>431</v>
      </c>
      <c r="C50" s="189" t="s">
        <v>2483</v>
      </c>
      <c r="D50" s="181" t="s">
        <v>1376</v>
      </c>
      <c r="E50" s="182">
        <v>1</v>
      </c>
      <c r="F50" s="183"/>
      <c r="G50" s="184">
        <f t="shared" si="7"/>
        <v>0</v>
      </c>
      <c r="H50" s="183"/>
      <c r="I50" s="184">
        <f t="shared" si="8"/>
        <v>0</v>
      </c>
      <c r="J50" s="183"/>
      <c r="K50" s="184">
        <f t="shared" si="9"/>
        <v>0</v>
      </c>
      <c r="L50" s="184">
        <v>21</v>
      </c>
      <c r="M50" s="184">
        <f t="shared" si="10"/>
        <v>0</v>
      </c>
      <c r="N50" s="182">
        <v>20</v>
      </c>
      <c r="O50" s="182">
        <f t="shared" si="11"/>
        <v>20</v>
      </c>
      <c r="P50" s="182">
        <v>20</v>
      </c>
      <c r="Q50" s="182">
        <f t="shared" si="12"/>
        <v>20</v>
      </c>
      <c r="R50" s="184"/>
      <c r="S50" s="184" t="s">
        <v>364</v>
      </c>
      <c r="T50" s="185" t="s">
        <v>332</v>
      </c>
      <c r="U50" s="159">
        <v>0</v>
      </c>
      <c r="V50" s="159">
        <f t="shared" si="13"/>
        <v>0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2391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79">
        <v>43</v>
      </c>
      <c r="B51" s="180" t="s">
        <v>2484</v>
      </c>
      <c r="C51" s="189" t="s">
        <v>2485</v>
      </c>
      <c r="D51" s="181" t="s">
        <v>1376</v>
      </c>
      <c r="E51" s="182">
        <v>1</v>
      </c>
      <c r="F51" s="183"/>
      <c r="G51" s="184">
        <f t="shared" si="7"/>
        <v>0</v>
      </c>
      <c r="H51" s="183"/>
      <c r="I51" s="184">
        <f t="shared" si="8"/>
        <v>0</v>
      </c>
      <c r="J51" s="183"/>
      <c r="K51" s="184">
        <f t="shared" si="9"/>
        <v>0</v>
      </c>
      <c r="L51" s="184">
        <v>21</v>
      </c>
      <c r="M51" s="184">
        <f t="shared" si="10"/>
        <v>0</v>
      </c>
      <c r="N51" s="182">
        <v>21</v>
      </c>
      <c r="O51" s="182">
        <f t="shared" si="11"/>
        <v>21</v>
      </c>
      <c r="P51" s="182">
        <v>21</v>
      </c>
      <c r="Q51" s="182">
        <f t="shared" si="12"/>
        <v>21</v>
      </c>
      <c r="R51" s="184"/>
      <c r="S51" s="184" t="s">
        <v>364</v>
      </c>
      <c r="T51" s="185" t="s">
        <v>332</v>
      </c>
      <c r="U51" s="159">
        <v>0</v>
      </c>
      <c r="V51" s="159">
        <f t="shared" si="13"/>
        <v>0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2391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79">
        <v>44</v>
      </c>
      <c r="B52" s="180" t="s">
        <v>2486</v>
      </c>
      <c r="C52" s="189" t="s">
        <v>2487</v>
      </c>
      <c r="D52" s="181" t="s">
        <v>1376</v>
      </c>
      <c r="E52" s="182">
        <v>1</v>
      </c>
      <c r="F52" s="183"/>
      <c r="G52" s="184">
        <f t="shared" si="7"/>
        <v>0</v>
      </c>
      <c r="H52" s="183"/>
      <c r="I52" s="184">
        <f t="shared" si="8"/>
        <v>0</v>
      </c>
      <c r="J52" s="183"/>
      <c r="K52" s="184">
        <f t="shared" si="9"/>
        <v>0</v>
      </c>
      <c r="L52" s="184">
        <v>21</v>
      </c>
      <c r="M52" s="184">
        <f t="shared" si="10"/>
        <v>0</v>
      </c>
      <c r="N52" s="182">
        <v>22</v>
      </c>
      <c r="O52" s="182">
        <f t="shared" si="11"/>
        <v>22</v>
      </c>
      <c r="P52" s="182">
        <v>22</v>
      </c>
      <c r="Q52" s="182">
        <f t="shared" si="12"/>
        <v>22</v>
      </c>
      <c r="R52" s="184"/>
      <c r="S52" s="184" t="s">
        <v>364</v>
      </c>
      <c r="T52" s="185" t="s">
        <v>332</v>
      </c>
      <c r="U52" s="159">
        <v>0</v>
      </c>
      <c r="V52" s="159">
        <f t="shared" si="13"/>
        <v>0</v>
      </c>
      <c r="W52" s="159"/>
      <c r="X52" s="159" t="s">
        <v>422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2391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79">
        <v>45</v>
      </c>
      <c r="B53" s="180" t="s">
        <v>2488</v>
      </c>
      <c r="C53" s="189" t="s">
        <v>2489</v>
      </c>
      <c r="D53" s="181" t="s">
        <v>1376</v>
      </c>
      <c r="E53" s="182">
        <v>1</v>
      </c>
      <c r="F53" s="183"/>
      <c r="G53" s="184">
        <f t="shared" si="7"/>
        <v>0</v>
      </c>
      <c r="H53" s="183"/>
      <c r="I53" s="184">
        <f t="shared" si="8"/>
        <v>0</v>
      </c>
      <c r="J53" s="183"/>
      <c r="K53" s="184">
        <f t="shared" si="9"/>
        <v>0</v>
      </c>
      <c r="L53" s="184">
        <v>21</v>
      </c>
      <c r="M53" s="184">
        <f t="shared" si="10"/>
        <v>0</v>
      </c>
      <c r="N53" s="182">
        <v>23</v>
      </c>
      <c r="O53" s="182">
        <f t="shared" si="11"/>
        <v>23</v>
      </c>
      <c r="P53" s="182">
        <v>23</v>
      </c>
      <c r="Q53" s="182">
        <f t="shared" si="12"/>
        <v>23</v>
      </c>
      <c r="R53" s="184"/>
      <c r="S53" s="184" t="s">
        <v>364</v>
      </c>
      <c r="T53" s="185" t="s">
        <v>332</v>
      </c>
      <c r="U53" s="159">
        <v>0</v>
      </c>
      <c r="V53" s="159">
        <f t="shared" si="13"/>
        <v>0</v>
      </c>
      <c r="W53" s="159"/>
      <c r="X53" s="159" t="s">
        <v>422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2391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9">
        <v>46</v>
      </c>
      <c r="B54" s="180" t="s">
        <v>2490</v>
      </c>
      <c r="C54" s="189" t="s">
        <v>2491</v>
      </c>
      <c r="D54" s="181" t="s">
        <v>1376</v>
      </c>
      <c r="E54" s="182">
        <v>1</v>
      </c>
      <c r="F54" s="183"/>
      <c r="G54" s="184">
        <f t="shared" si="7"/>
        <v>0</v>
      </c>
      <c r="H54" s="183"/>
      <c r="I54" s="184">
        <f t="shared" si="8"/>
        <v>0</v>
      </c>
      <c r="J54" s="183"/>
      <c r="K54" s="184">
        <f t="shared" si="9"/>
        <v>0</v>
      </c>
      <c r="L54" s="184">
        <v>21</v>
      </c>
      <c r="M54" s="184">
        <f t="shared" si="10"/>
        <v>0</v>
      </c>
      <c r="N54" s="182">
        <v>24</v>
      </c>
      <c r="O54" s="182">
        <f t="shared" si="11"/>
        <v>24</v>
      </c>
      <c r="P54" s="182">
        <v>24</v>
      </c>
      <c r="Q54" s="182">
        <f t="shared" si="12"/>
        <v>24</v>
      </c>
      <c r="R54" s="184"/>
      <c r="S54" s="184" t="s">
        <v>364</v>
      </c>
      <c r="T54" s="185" t="s">
        <v>332</v>
      </c>
      <c r="U54" s="159">
        <v>0</v>
      </c>
      <c r="V54" s="159">
        <f t="shared" si="13"/>
        <v>0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2391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9">
        <v>47</v>
      </c>
      <c r="B55" s="180" t="s">
        <v>2492</v>
      </c>
      <c r="C55" s="189" t="s">
        <v>2493</v>
      </c>
      <c r="D55" s="181" t="s">
        <v>1376</v>
      </c>
      <c r="E55" s="182">
        <v>1</v>
      </c>
      <c r="F55" s="183"/>
      <c r="G55" s="184">
        <f t="shared" si="7"/>
        <v>0</v>
      </c>
      <c r="H55" s="183"/>
      <c r="I55" s="184">
        <f t="shared" si="8"/>
        <v>0</v>
      </c>
      <c r="J55" s="183"/>
      <c r="K55" s="184">
        <f t="shared" si="9"/>
        <v>0</v>
      </c>
      <c r="L55" s="184">
        <v>21</v>
      </c>
      <c r="M55" s="184">
        <f t="shared" si="10"/>
        <v>0</v>
      </c>
      <c r="N55" s="182">
        <v>25</v>
      </c>
      <c r="O55" s="182">
        <f t="shared" si="11"/>
        <v>25</v>
      </c>
      <c r="P55" s="182">
        <v>25</v>
      </c>
      <c r="Q55" s="182">
        <f t="shared" si="12"/>
        <v>25</v>
      </c>
      <c r="R55" s="184"/>
      <c r="S55" s="184" t="s">
        <v>364</v>
      </c>
      <c r="T55" s="185" t="s">
        <v>332</v>
      </c>
      <c r="U55" s="159">
        <v>0</v>
      </c>
      <c r="V55" s="159">
        <f t="shared" si="13"/>
        <v>0</v>
      </c>
      <c r="W55" s="159"/>
      <c r="X55" s="159" t="s">
        <v>422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2391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9">
        <v>48</v>
      </c>
      <c r="B56" s="180" t="s">
        <v>2494</v>
      </c>
      <c r="C56" s="189" t="s">
        <v>2495</v>
      </c>
      <c r="D56" s="181" t="s">
        <v>1376</v>
      </c>
      <c r="E56" s="182">
        <v>1</v>
      </c>
      <c r="F56" s="183"/>
      <c r="G56" s="184">
        <f t="shared" si="7"/>
        <v>0</v>
      </c>
      <c r="H56" s="183"/>
      <c r="I56" s="184">
        <f t="shared" si="8"/>
        <v>0</v>
      </c>
      <c r="J56" s="183"/>
      <c r="K56" s="184">
        <f t="shared" si="9"/>
        <v>0</v>
      </c>
      <c r="L56" s="184">
        <v>21</v>
      </c>
      <c r="M56" s="184">
        <f t="shared" si="10"/>
        <v>0</v>
      </c>
      <c r="N56" s="182">
        <v>26</v>
      </c>
      <c r="O56" s="182">
        <f t="shared" si="11"/>
        <v>26</v>
      </c>
      <c r="P56" s="182">
        <v>26</v>
      </c>
      <c r="Q56" s="182">
        <f t="shared" si="12"/>
        <v>26</v>
      </c>
      <c r="R56" s="184"/>
      <c r="S56" s="184" t="s">
        <v>364</v>
      </c>
      <c r="T56" s="185" t="s">
        <v>332</v>
      </c>
      <c r="U56" s="159">
        <v>0</v>
      </c>
      <c r="V56" s="159">
        <f t="shared" si="13"/>
        <v>0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2391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79">
        <v>49</v>
      </c>
      <c r="B57" s="180" t="s">
        <v>2496</v>
      </c>
      <c r="C57" s="189" t="s">
        <v>2497</v>
      </c>
      <c r="D57" s="181" t="s">
        <v>1376</v>
      </c>
      <c r="E57" s="182">
        <v>1</v>
      </c>
      <c r="F57" s="183"/>
      <c r="G57" s="184">
        <f t="shared" si="7"/>
        <v>0</v>
      </c>
      <c r="H57" s="183"/>
      <c r="I57" s="184">
        <f t="shared" si="8"/>
        <v>0</v>
      </c>
      <c r="J57" s="183"/>
      <c r="K57" s="184">
        <f t="shared" si="9"/>
        <v>0</v>
      </c>
      <c r="L57" s="184">
        <v>21</v>
      </c>
      <c r="M57" s="184">
        <f t="shared" si="10"/>
        <v>0</v>
      </c>
      <c r="N57" s="182">
        <v>27</v>
      </c>
      <c r="O57" s="182">
        <f t="shared" si="11"/>
        <v>27</v>
      </c>
      <c r="P57" s="182">
        <v>27</v>
      </c>
      <c r="Q57" s="182">
        <f t="shared" si="12"/>
        <v>27</v>
      </c>
      <c r="R57" s="184"/>
      <c r="S57" s="184" t="s">
        <v>364</v>
      </c>
      <c r="T57" s="185" t="s">
        <v>332</v>
      </c>
      <c r="U57" s="159">
        <v>0</v>
      </c>
      <c r="V57" s="159">
        <f t="shared" si="13"/>
        <v>0</v>
      </c>
      <c r="W57" s="159"/>
      <c r="X57" s="159" t="s">
        <v>422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2391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9">
        <v>50</v>
      </c>
      <c r="B58" s="180" t="s">
        <v>2498</v>
      </c>
      <c r="C58" s="189" t="s">
        <v>2499</v>
      </c>
      <c r="D58" s="181" t="s">
        <v>1376</v>
      </c>
      <c r="E58" s="182">
        <v>3</v>
      </c>
      <c r="F58" s="183"/>
      <c r="G58" s="184">
        <f t="shared" si="7"/>
        <v>0</v>
      </c>
      <c r="H58" s="183"/>
      <c r="I58" s="184">
        <f t="shared" si="8"/>
        <v>0</v>
      </c>
      <c r="J58" s="183"/>
      <c r="K58" s="184">
        <f t="shared" si="9"/>
        <v>0</v>
      </c>
      <c r="L58" s="184">
        <v>21</v>
      </c>
      <c r="M58" s="184">
        <f t="shared" si="10"/>
        <v>0</v>
      </c>
      <c r="N58" s="182">
        <v>28</v>
      </c>
      <c r="O58" s="182">
        <f t="shared" si="11"/>
        <v>84</v>
      </c>
      <c r="P58" s="182">
        <v>28</v>
      </c>
      <c r="Q58" s="182">
        <f t="shared" si="12"/>
        <v>84</v>
      </c>
      <c r="R58" s="184"/>
      <c r="S58" s="184" t="s">
        <v>364</v>
      </c>
      <c r="T58" s="185" t="s">
        <v>332</v>
      </c>
      <c r="U58" s="159">
        <v>0</v>
      </c>
      <c r="V58" s="159">
        <f t="shared" si="13"/>
        <v>0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2391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9">
        <v>51</v>
      </c>
      <c r="B59" s="180" t="s">
        <v>2500</v>
      </c>
      <c r="C59" s="189" t="s">
        <v>2501</v>
      </c>
      <c r="D59" s="181" t="s">
        <v>1376</v>
      </c>
      <c r="E59" s="182">
        <v>3</v>
      </c>
      <c r="F59" s="183"/>
      <c r="G59" s="184">
        <f t="shared" si="7"/>
        <v>0</v>
      </c>
      <c r="H59" s="183"/>
      <c r="I59" s="184">
        <f t="shared" si="8"/>
        <v>0</v>
      </c>
      <c r="J59" s="183"/>
      <c r="K59" s="184">
        <f t="shared" si="9"/>
        <v>0</v>
      </c>
      <c r="L59" s="184">
        <v>21</v>
      </c>
      <c r="M59" s="184">
        <f t="shared" si="10"/>
        <v>0</v>
      </c>
      <c r="N59" s="182">
        <v>29</v>
      </c>
      <c r="O59" s="182">
        <f t="shared" si="11"/>
        <v>87</v>
      </c>
      <c r="P59" s="182">
        <v>29</v>
      </c>
      <c r="Q59" s="182">
        <f t="shared" si="12"/>
        <v>87</v>
      </c>
      <c r="R59" s="184"/>
      <c r="S59" s="184" t="s">
        <v>364</v>
      </c>
      <c r="T59" s="185" t="s">
        <v>332</v>
      </c>
      <c r="U59" s="159">
        <v>0</v>
      </c>
      <c r="V59" s="159">
        <f t="shared" si="13"/>
        <v>0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2391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79">
        <v>52</v>
      </c>
      <c r="B60" s="180" t="s">
        <v>2502</v>
      </c>
      <c r="C60" s="189" t="s">
        <v>2503</v>
      </c>
      <c r="D60" s="181" t="s">
        <v>1376</v>
      </c>
      <c r="E60" s="182">
        <v>2</v>
      </c>
      <c r="F60" s="183"/>
      <c r="G60" s="184">
        <f t="shared" si="7"/>
        <v>0</v>
      </c>
      <c r="H60" s="183"/>
      <c r="I60" s="184">
        <f t="shared" si="8"/>
        <v>0</v>
      </c>
      <c r="J60" s="183"/>
      <c r="K60" s="184">
        <f t="shared" si="9"/>
        <v>0</v>
      </c>
      <c r="L60" s="184">
        <v>21</v>
      </c>
      <c r="M60" s="184">
        <f t="shared" si="10"/>
        <v>0</v>
      </c>
      <c r="N60" s="182">
        <v>9</v>
      </c>
      <c r="O60" s="182">
        <f t="shared" si="11"/>
        <v>18</v>
      </c>
      <c r="P60" s="182">
        <v>9</v>
      </c>
      <c r="Q60" s="182">
        <f t="shared" si="12"/>
        <v>18</v>
      </c>
      <c r="R60" s="184"/>
      <c r="S60" s="184" t="s">
        <v>364</v>
      </c>
      <c r="T60" s="185" t="s">
        <v>332</v>
      </c>
      <c r="U60" s="159">
        <v>0</v>
      </c>
      <c r="V60" s="159">
        <f t="shared" si="13"/>
        <v>0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2391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1">
        <v>53</v>
      </c>
      <c r="B61" s="172" t="s">
        <v>2504</v>
      </c>
      <c r="C61" s="187" t="s">
        <v>2425</v>
      </c>
      <c r="D61" s="173" t="s">
        <v>2426</v>
      </c>
      <c r="E61" s="174">
        <v>1</v>
      </c>
      <c r="F61" s="175"/>
      <c r="G61" s="176">
        <f t="shared" si="7"/>
        <v>0</v>
      </c>
      <c r="H61" s="175"/>
      <c r="I61" s="176">
        <f t="shared" si="8"/>
        <v>0</v>
      </c>
      <c r="J61" s="175"/>
      <c r="K61" s="176">
        <f t="shared" si="9"/>
        <v>0</v>
      </c>
      <c r="L61" s="176">
        <v>21</v>
      </c>
      <c r="M61" s="176">
        <f t="shared" si="10"/>
        <v>0</v>
      </c>
      <c r="N61" s="174">
        <v>0</v>
      </c>
      <c r="O61" s="174">
        <f t="shared" si="11"/>
        <v>0</v>
      </c>
      <c r="P61" s="174">
        <v>0</v>
      </c>
      <c r="Q61" s="174">
        <f t="shared" si="12"/>
        <v>0</v>
      </c>
      <c r="R61" s="176"/>
      <c r="S61" s="176" t="s">
        <v>364</v>
      </c>
      <c r="T61" s="177" t="s">
        <v>332</v>
      </c>
      <c r="U61" s="159">
        <v>0</v>
      </c>
      <c r="V61" s="159">
        <f t="shared" si="13"/>
        <v>0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2391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x14ac:dyDescent="0.2">
      <c r="A62" s="3"/>
      <c r="B62" s="4"/>
      <c r="C62" s="190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v>12</v>
      </c>
      <c r="AF62">
        <v>21</v>
      </c>
      <c r="AG62" t="s">
        <v>312</v>
      </c>
    </row>
    <row r="63" spans="1:60" x14ac:dyDescent="0.2">
      <c r="A63" s="151"/>
      <c r="B63" s="152" t="s">
        <v>29</v>
      </c>
      <c r="C63" s="191"/>
      <c r="D63" s="153"/>
      <c r="E63" s="154"/>
      <c r="F63" s="154"/>
      <c r="G63" s="170">
        <f>G8</f>
        <v>0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f>SUMIF(L7:L61,AE62,G7:G61)</f>
        <v>0</v>
      </c>
      <c r="AF63">
        <f>SUMIF(L7:L61,AF62,G7:G61)</f>
        <v>0</v>
      </c>
      <c r="AG63" t="s">
        <v>414</v>
      </c>
    </row>
    <row r="64" spans="1:60" x14ac:dyDescent="0.2">
      <c r="C64" s="192"/>
      <c r="D64" s="10"/>
      <c r="AG64" t="s">
        <v>416</v>
      </c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nLPUtV/ueTLI3zB/N4quWVJlDk5Yt87BBrW9JCUlhixUDCA87fCj331M2le9dDpnu1nsZhl9NHMmzhRaOsAfw==" saltValue="MagLqkfWaTDkV98XGVBUM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125C-CE0E-49A6-8C5E-9C98B08C47A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82</v>
      </c>
      <c r="C3" s="266" t="s">
        <v>83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80</v>
      </c>
      <c r="C4" s="269" t="s">
        <v>83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SUMIF(AG9:AG13,"&lt;&gt;NOR",G9:G13)</f>
        <v>0</v>
      </c>
      <c r="H8" s="168"/>
      <c r="I8" s="168">
        <f>SUM(I9:I13)</f>
        <v>0</v>
      </c>
      <c r="J8" s="168"/>
      <c r="K8" s="168">
        <f>SUM(K9:K13)</f>
        <v>0</v>
      </c>
      <c r="L8" s="168"/>
      <c r="M8" s="168">
        <f>SUM(M9:M13)</f>
        <v>0</v>
      </c>
      <c r="N8" s="167"/>
      <c r="O8" s="167">
        <f>SUM(O9:O13)</f>
        <v>0</v>
      </c>
      <c r="P8" s="167"/>
      <c r="Q8" s="167">
        <f>SUM(Q9:Q13)</f>
        <v>0</v>
      </c>
      <c r="R8" s="168"/>
      <c r="S8" s="168"/>
      <c r="T8" s="169"/>
      <c r="U8" s="163"/>
      <c r="V8" s="163">
        <f>SUM(V9:V13)</f>
        <v>8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2505</v>
      </c>
      <c r="C9" s="187" t="s">
        <v>2506</v>
      </c>
      <c r="D9" s="173" t="s">
        <v>420</v>
      </c>
      <c r="E9" s="174">
        <v>25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2507</v>
      </c>
      <c r="S9" s="176" t="s">
        <v>331</v>
      </c>
      <c r="T9" s="177" t="s">
        <v>331</v>
      </c>
      <c r="U9" s="159">
        <v>8.0000000000000002E-3</v>
      </c>
      <c r="V9" s="159">
        <f>ROUND(E9*U9,2)</f>
        <v>0.2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2508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2509</v>
      </c>
      <c r="D11" s="161"/>
      <c r="E11" s="162">
        <v>25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2510</v>
      </c>
      <c r="C12" s="187" t="s">
        <v>2511</v>
      </c>
      <c r="D12" s="173" t="s">
        <v>434</v>
      </c>
      <c r="E12" s="174">
        <v>13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/>
      <c r="S12" s="176" t="s">
        <v>364</v>
      </c>
      <c r="T12" s="177" t="s">
        <v>332</v>
      </c>
      <c r="U12" s="159">
        <v>0.6</v>
      </c>
      <c r="V12" s="159">
        <f>ROUND(E12*U12,2)</f>
        <v>7.8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2" x14ac:dyDescent="0.2">
      <c r="A13" s="155"/>
      <c r="B13" s="156"/>
      <c r="C13" s="188" t="s">
        <v>2512</v>
      </c>
      <c r="D13" s="161"/>
      <c r="E13" s="162">
        <v>13</v>
      </c>
      <c r="F13" s="159"/>
      <c r="G13" s="159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344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x14ac:dyDescent="0.2">
      <c r="A14" s="164" t="s">
        <v>326</v>
      </c>
      <c r="B14" s="165" t="s">
        <v>80</v>
      </c>
      <c r="C14" s="186" t="s">
        <v>193</v>
      </c>
      <c r="D14" s="166"/>
      <c r="E14" s="167"/>
      <c r="F14" s="168"/>
      <c r="G14" s="168">
        <f>SUMIF(AG15:AG16,"&lt;&gt;NOR",G15:G16)</f>
        <v>0</v>
      </c>
      <c r="H14" s="168"/>
      <c r="I14" s="168">
        <f>SUM(I15:I16)</f>
        <v>0</v>
      </c>
      <c r="J14" s="168"/>
      <c r="K14" s="168">
        <f>SUM(K15:K16)</f>
        <v>0</v>
      </c>
      <c r="L14" s="168"/>
      <c r="M14" s="168">
        <f>SUM(M15:M16)</f>
        <v>0</v>
      </c>
      <c r="N14" s="167"/>
      <c r="O14" s="167">
        <f>SUM(O15:O16)</f>
        <v>2.79</v>
      </c>
      <c r="P14" s="167"/>
      <c r="Q14" s="167">
        <f>SUM(Q15:Q16)</f>
        <v>0</v>
      </c>
      <c r="R14" s="168"/>
      <c r="S14" s="168"/>
      <c r="T14" s="169"/>
      <c r="U14" s="163"/>
      <c r="V14" s="163">
        <f>SUM(V15:V16)</f>
        <v>0.53</v>
      </c>
      <c r="W14" s="163"/>
      <c r="X14" s="163"/>
      <c r="Y14" s="163"/>
      <c r="AG14" t="s">
        <v>327</v>
      </c>
    </row>
    <row r="15" spans="1:60" outlineLevel="1" x14ac:dyDescent="0.2">
      <c r="A15" s="171">
        <v>3</v>
      </c>
      <c r="B15" s="172" t="s">
        <v>2513</v>
      </c>
      <c r="C15" s="187" t="s">
        <v>2514</v>
      </c>
      <c r="D15" s="173" t="s">
        <v>458</v>
      </c>
      <c r="E15" s="174">
        <v>1.105</v>
      </c>
      <c r="F15" s="175"/>
      <c r="G15" s="176">
        <f>ROUND(E15*F15,2)</f>
        <v>0</v>
      </c>
      <c r="H15" s="175"/>
      <c r="I15" s="176">
        <f>ROUND(E15*H15,2)</f>
        <v>0</v>
      </c>
      <c r="J15" s="175"/>
      <c r="K15" s="176">
        <f>ROUND(E15*J15,2)</f>
        <v>0</v>
      </c>
      <c r="L15" s="176">
        <v>21</v>
      </c>
      <c r="M15" s="176">
        <f>G15*(1+L15/100)</f>
        <v>0</v>
      </c>
      <c r="N15" s="174">
        <v>2.5249999999999999</v>
      </c>
      <c r="O15" s="174">
        <f>ROUND(E15*N15,2)</f>
        <v>2.79</v>
      </c>
      <c r="P15" s="174">
        <v>0</v>
      </c>
      <c r="Q15" s="174">
        <f>ROUND(E15*P15,2)</f>
        <v>0</v>
      </c>
      <c r="R15" s="176" t="s">
        <v>581</v>
      </c>
      <c r="S15" s="176" t="s">
        <v>331</v>
      </c>
      <c r="T15" s="177" t="s">
        <v>331</v>
      </c>
      <c r="U15" s="159">
        <v>0.47699999999999998</v>
      </c>
      <c r="V15" s="159">
        <f>ROUND(E15*U15,2)</f>
        <v>0.53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423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2" x14ac:dyDescent="0.2">
      <c r="A16" s="155"/>
      <c r="B16" s="156"/>
      <c r="C16" s="188" t="s">
        <v>2515</v>
      </c>
      <c r="D16" s="161"/>
      <c r="E16" s="162">
        <v>1.105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x14ac:dyDescent="0.2">
      <c r="A17" s="164" t="s">
        <v>326</v>
      </c>
      <c r="B17" s="165" t="s">
        <v>86</v>
      </c>
      <c r="C17" s="186" t="s">
        <v>194</v>
      </c>
      <c r="D17" s="166"/>
      <c r="E17" s="167"/>
      <c r="F17" s="168"/>
      <c r="G17" s="168">
        <f>SUMIF(AG18:AG56,"&lt;&gt;NOR",G18:G56)</f>
        <v>0</v>
      </c>
      <c r="H17" s="168"/>
      <c r="I17" s="168">
        <f>SUM(I18:I56)</f>
        <v>0</v>
      </c>
      <c r="J17" s="168"/>
      <c r="K17" s="168">
        <f>SUM(K18:K56)</f>
        <v>0</v>
      </c>
      <c r="L17" s="168"/>
      <c r="M17" s="168">
        <f>SUM(M18:M56)</f>
        <v>0</v>
      </c>
      <c r="N17" s="167"/>
      <c r="O17" s="167">
        <f>SUM(O18:O56)</f>
        <v>2.2899999999999987</v>
      </c>
      <c r="P17" s="167"/>
      <c r="Q17" s="167">
        <f>SUM(Q18:Q56)</f>
        <v>0</v>
      </c>
      <c r="R17" s="168"/>
      <c r="S17" s="168"/>
      <c r="T17" s="169"/>
      <c r="U17" s="163"/>
      <c r="V17" s="163">
        <f>SUM(V18:V56)</f>
        <v>33.76</v>
      </c>
      <c r="W17" s="163"/>
      <c r="X17" s="163"/>
      <c r="Y17" s="163"/>
      <c r="AG17" t="s">
        <v>327</v>
      </c>
    </row>
    <row r="18" spans="1:60" ht="22.5" outlineLevel="1" x14ac:dyDescent="0.2">
      <c r="A18" s="171">
        <v>4</v>
      </c>
      <c r="B18" s="172" t="s">
        <v>2516</v>
      </c>
      <c r="C18" s="187" t="s">
        <v>2517</v>
      </c>
      <c r="D18" s="173" t="s">
        <v>1365</v>
      </c>
      <c r="E18" s="174">
        <v>8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5.9159999999999997E-2</v>
      </c>
      <c r="O18" s="174">
        <f>ROUND(E18*N18,2)</f>
        <v>0.47</v>
      </c>
      <c r="P18" s="174">
        <v>0</v>
      </c>
      <c r="Q18" s="174">
        <f>ROUND(E18*P18,2)</f>
        <v>0</v>
      </c>
      <c r="R18" s="176" t="s">
        <v>2518</v>
      </c>
      <c r="S18" s="176" t="s">
        <v>331</v>
      </c>
      <c r="T18" s="177" t="s">
        <v>331</v>
      </c>
      <c r="U18" s="159">
        <v>1.5</v>
      </c>
      <c r="V18" s="159">
        <f>ROUND(E18*U18,2)</f>
        <v>12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188" t="s">
        <v>101</v>
      </c>
      <c r="D19" s="161"/>
      <c r="E19" s="162">
        <v>8</v>
      </c>
      <c r="F19" s="159"/>
      <c r="G19" s="159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344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ht="22.5" outlineLevel="1" x14ac:dyDescent="0.2">
      <c r="A20" s="171">
        <v>5</v>
      </c>
      <c r="B20" s="172" t="s">
        <v>2519</v>
      </c>
      <c r="C20" s="187" t="s">
        <v>2520</v>
      </c>
      <c r="D20" s="173" t="s">
        <v>434</v>
      </c>
      <c r="E20" s="174">
        <v>13</v>
      </c>
      <c r="F20" s="175"/>
      <c r="G20" s="176">
        <f>ROUND(E20*F20,2)</f>
        <v>0</v>
      </c>
      <c r="H20" s="175"/>
      <c r="I20" s="176">
        <f>ROUND(E20*H20,2)</f>
        <v>0</v>
      </c>
      <c r="J20" s="175"/>
      <c r="K20" s="176">
        <f>ROUND(E20*J20,2)</f>
        <v>0</v>
      </c>
      <c r="L20" s="176">
        <v>21</v>
      </c>
      <c r="M20" s="176">
        <f>G20*(1+L20/100)</f>
        <v>0</v>
      </c>
      <c r="N20" s="174">
        <v>0.125</v>
      </c>
      <c r="O20" s="174">
        <f>ROUND(E20*N20,2)</f>
        <v>1.63</v>
      </c>
      <c r="P20" s="174">
        <v>0</v>
      </c>
      <c r="Q20" s="174">
        <f>ROUND(E20*P20,2)</f>
        <v>0</v>
      </c>
      <c r="R20" s="176" t="s">
        <v>2518</v>
      </c>
      <c r="S20" s="176" t="s">
        <v>331</v>
      </c>
      <c r="T20" s="177" t="s">
        <v>331</v>
      </c>
      <c r="U20" s="159">
        <v>0.52</v>
      </c>
      <c r="V20" s="159">
        <f>ROUND(E20*U20,2)</f>
        <v>6.76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1377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274" t="s">
        <v>2521</v>
      </c>
      <c r="D21" s="275"/>
      <c r="E21" s="275"/>
      <c r="F21" s="275"/>
      <c r="G21" s="275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430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188" t="s">
        <v>107</v>
      </c>
      <c r="D22" s="161"/>
      <c r="E22" s="162">
        <v>10</v>
      </c>
      <c r="F22" s="159"/>
      <c r="G22" s="159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344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3" x14ac:dyDescent="0.2">
      <c r="A23" s="155"/>
      <c r="B23" s="156"/>
      <c r="C23" s="188" t="s">
        <v>86</v>
      </c>
      <c r="D23" s="161"/>
      <c r="E23" s="162">
        <v>3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6</v>
      </c>
      <c r="B24" s="172" t="s">
        <v>2522</v>
      </c>
      <c r="C24" s="187" t="s">
        <v>2523</v>
      </c>
      <c r="D24" s="173" t="s">
        <v>407</v>
      </c>
      <c r="E24" s="174">
        <v>19.73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 t="s">
        <v>926</v>
      </c>
      <c r="S24" s="176" t="s">
        <v>331</v>
      </c>
      <c r="T24" s="177" t="s">
        <v>331</v>
      </c>
      <c r="U24" s="159">
        <v>0.3</v>
      </c>
      <c r="V24" s="159">
        <f>ROUND(E24*U24,2)</f>
        <v>5.92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2" x14ac:dyDescent="0.2">
      <c r="A25" s="155"/>
      <c r="B25" s="156"/>
      <c r="C25" s="188" t="s">
        <v>2524</v>
      </c>
      <c r="D25" s="161"/>
      <c r="E25" s="162">
        <v>19.73</v>
      </c>
      <c r="F25" s="159"/>
      <c r="G25" s="159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344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ht="22.5" outlineLevel="1" x14ac:dyDescent="0.2">
      <c r="A26" s="171">
        <v>7</v>
      </c>
      <c r="B26" s="172" t="s">
        <v>2525</v>
      </c>
      <c r="C26" s="187" t="s">
        <v>2526</v>
      </c>
      <c r="D26" s="173" t="s">
        <v>434</v>
      </c>
      <c r="E26" s="174">
        <v>2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 t="s">
        <v>926</v>
      </c>
      <c r="S26" s="176" t="s">
        <v>331</v>
      </c>
      <c r="T26" s="177" t="s">
        <v>331</v>
      </c>
      <c r="U26" s="159">
        <v>2.2400000000000002</v>
      </c>
      <c r="V26" s="159">
        <f>ROUND(E26*U26,2)</f>
        <v>4.4800000000000004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423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58</v>
      </c>
      <c r="D27" s="161"/>
      <c r="E27" s="162">
        <v>1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3" x14ac:dyDescent="0.2">
      <c r="A28" s="155"/>
      <c r="B28" s="156"/>
      <c r="C28" s="188" t="s">
        <v>2527</v>
      </c>
      <c r="D28" s="161"/>
      <c r="E28" s="162">
        <v>1</v>
      </c>
      <c r="F28" s="159"/>
      <c r="G28" s="159"/>
      <c r="H28" s="159"/>
      <c r="I28" s="159"/>
      <c r="J28" s="159"/>
      <c r="K28" s="159"/>
      <c r="L28" s="159"/>
      <c r="M28" s="159"/>
      <c r="N28" s="158"/>
      <c r="O28" s="158"/>
      <c r="P28" s="158"/>
      <c r="Q28" s="158"/>
      <c r="R28" s="159"/>
      <c r="S28" s="159"/>
      <c r="T28" s="159"/>
      <c r="U28" s="159"/>
      <c r="V28" s="159"/>
      <c r="W28" s="159"/>
      <c r="X28" s="159"/>
      <c r="Y28" s="159"/>
      <c r="Z28" s="148"/>
      <c r="AA28" s="148"/>
      <c r="AB28" s="148"/>
      <c r="AC28" s="148"/>
      <c r="AD28" s="148"/>
      <c r="AE28" s="148"/>
      <c r="AF28" s="148"/>
      <c r="AG28" s="148" t="s">
        <v>344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ht="22.5" outlineLevel="1" x14ac:dyDescent="0.2">
      <c r="A29" s="171">
        <v>8</v>
      </c>
      <c r="B29" s="172" t="s">
        <v>2528</v>
      </c>
      <c r="C29" s="187" t="s">
        <v>2529</v>
      </c>
      <c r="D29" s="173" t="s">
        <v>434</v>
      </c>
      <c r="E29" s="174">
        <v>1</v>
      </c>
      <c r="F29" s="175"/>
      <c r="G29" s="176">
        <f>ROUND(E29*F29,2)</f>
        <v>0</v>
      </c>
      <c r="H29" s="175"/>
      <c r="I29" s="176">
        <f>ROUND(E29*H29,2)</f>
        <v>0</v>
      </c>
      <c r="J29" s="175"/>
      <c r="K29" s="176">
        <f>ROUND(E29*J29,2)</f>
        <v>0</v>
      </c>
      <c r="L29" s="176">
        <v>21</v>
      </c>
      <c r="M29" s="176">
        <f>G29*(1+L29/100)</f>
        <v>0</v>
      </c>
      <c r="N29" s="174">
        <v>0</v>
      </c>
      <c r="O29" s="174">
        <f>ROUND(E29*N29,2)</f>
        <v>0</v>
      </c>
      <c r="P29" s="174">
        <v>0</v>
      </c>
      <c r="Q29" s="174">
        <f>ROUND(E29*P29,2)</f>
        <v>0</v>
      </c>
      <c r="R29" s="176" t="s">
        <v>926</v>
      </c>
      <c r="S29" s="176" t="s">
        <v>331</v>
      </c>
      <c r="T29" s="177" t="s">
        <v>331</v>
      </c>
      <c r="U29" s="159">
        <v>4.5999999999999996</v>
      </c>
      <c r="V29" s="159">
        <f>ROUND(E29*U29,2)</f>
        <v>4.5999999999999996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423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2" x14ac:dyDescent="0.2">
      <c r="A30" s="155"/>
      <c r="B30" s="156"/>
      <c r="C30" s="188" t="s">
        <v>58</v>
      </c>
      <c r="D30" s="161"/>
      <c r="E30" s="162">
        <v>1</v>
      </c>
      <c r="F30" s="159"/>
      <c r="G30" s="159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344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1">
        <v>9</v>
      </c>
      <c r="B31" s="172" t="s">
        <v>2530</v>
      </c>
      <c r="C31" s="187" t="s">
        <v>2531</v>
      </c>
      <c r="D31" s="173" t="s">
        <v>434</v>
      </c>
      <c r="E31" s="174">
        <v>1</v>
      </c>
      <c r="F31" s="175"/>
      <c r="G31" s="176">
        <f>ROUND(E31*F31,2)</f>
        <v>0</v>
      </c>
      <c r="H31" s="175"/>
      <c r="I31" s="176">
        <f>ROUND(E31*H31,2)</f>
        <v>0</v>
      </c>
      <c r="J31" s="175"/>
      <c r="K31" s="176">
        <f>ROUND(E31*J31,2)</f>
        <v>0</v>
      </c>
      <c r="L31" s="176">
        <v>21</v>
      </c>
      <c r="M31" s="176">
        <f>G31*(1+L31/100)</f>
        <v>0</v>
      </c>
      <c r="N31" s="174">
        <v>0</v>
      </c>
      <c r="O31" s="174">
        <f>ROUND(E31*N31,2)</f>
        <v>0</v>
      </c>
      <c r="P31" s="174">
        <v>0</v>
      </c>
      <c r="Q31" s="174">
        <f>ROUND(E31*P31,2)</f>
        <v>0</v>
      </c>
      <c r="R31" s="176"/>
      <c r="S31" s="176" t="s">
        <v>364</v>
      </c>
      <c r="T31" s="177" t="s">
        <v>332</v>
      </c>
      <c r="U31" s="159">
        <v>0</v>
      </c>
      <c r="V31" s="159">
        <f>ROUND(E31*U31,2)</f>
        <v>0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423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2527</v>
      </c>
      <c r="D32" s="161"/>
      <c r="E32" s="162">
        <v>1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1">
        <v>10</v>
      </c>
      <c r="B33" s="172" t="s">
        <v>2532</v>
      </c>
      <c r="C33" s="187" t="s">
        <v>2533</v>
      </c>
      <c r="D33" s="173" t="s">
        <v>434</v>
      </c>
      <c r="E33" s="174">
        <v>11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/>
      <c r="S33" s="176" t="s">
        <v>364</v>
      </c>
      <c r="T33" s="177" t="s">
        <v>332</v>
      </c>
      <c r="U33" s="159">
        <v>0</v>
      </c>
      <c r="V33" s="159">
        <f>ROUND(E33*U33,2)</f>
        <v>0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188" t="s">
        <v>2534</v>
      </c>
      <c r="D34" s="161"/>
      <c r="E34" s="162"/>
      <c r="F34" s="159"/>
      <c r="G34" s="159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344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3" x14ac:dyDescent="0.2">
      <c r="A35" s="155"/>
      <c r="B35" s="156"/>
      <c r="C35" s="188" t="s">
        <v>2535</v>
      </c>
      <c r="D35" s="161"/>
      <c r="E35" s="162">
        <v>11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1">
        <v>11</v>
      </c>
      <c r="B36" s="172" t="s">
        <v>2536</v>
      </c>
      <c r="C36" s="187" t="s">
        <v>2537</v>
      </c>
      <c r="D36" s="173" t="s">
        <v>434</v>
      </c>
      <c r="E36" s="174">
        <v>11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0</v>
      </c>
      <c r="O36" s="174">
        <f>ROUND(E36*N36,2)</f>
        <v>0</v>
      </c>
      <c r="P36" s="174">
        <v>0</v>
      </c>
      <c r="Q36" s="174">
        <f>ROUND(E36*P36,2)</f>
        <v>0</v>
      </c>
      <c r="R36" s="176"/>
      <c r="S36" s="176" t="s">
        <v>364</v>
      </c>
      <c r="T36" s="177" t="s">
        <v>332</v>
      </c>
      <c r="U36" s="159">
        <v>0</v>
      </c>
      <c r="V36" s="159">
        <f>ROUND(E36*U36,2)</f>
        <v>0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423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188" t="s">
        <v>2534</v>
      </c>
      <c r="D37" s="161"/>
      <c r="E37" s="162"/>
      <c r="F37" s="159"/>
      <c r="G37" s="159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344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3" x14ac:dyDescent="0.2">
      <c r="A38" s="155"/>
      <c r="B38" s="156"/>
      <c r="C38" s="188" t="s">
        <v>2538</v>
      </c>
      <c r="D38" s="161"/>
      <c r="E38" s="162">
        <v>11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1">
        <v>12</v>
      </c>
      <c r="B39" s="172" t="s">
        <v>2539</v>
      </c>
      <c r="C39" s="187" t="s">
        <v>2540</v>
      </c>
      <c r="D39" s="173" t="s">
        <v>434</v>
      </c>
      <c r="E39" s="174">
        <v>13</v>
      </c>
      <c r="F39" s="175"/>
      <c r="G39" s="176">
        <f>ROUND(E39*F39,2)</f>
        <v>0</v>
      </c>
      <c r="H39" s="175"/>
      <c r="I39" s="176">
        <f>ROUND(E39*H39,2)</f>
        <v>0</v>
      </c>
      <c r="J39" s="175"/>
      <c r="K39" s="176">
        <f>ROUND(E39*J39,2)</f>
        <v>0</v>
      </c>
      <c r="L39" s="176">
        <v>21</v>
      </c>
      <c r="M39" s="176">
        <f>G39*(1+L39/100)</f>
        <v>0</v>
      </c>
      <c r="N39" s="174">
        <v>0</v>
      </c>
      <c r="O39" s="174">
        <f>ROUND(E39*N39,2)</f>
        <v>0</v>
      </c>
      <c r="P39" s="174">
        <v>0</v>
      </c>
      <c r="Q39" s="174">
        <f>ROUND(E39*P39,2)</f>
        <v>0</v>
      </c>
      <c r="R39" s="176" t="s">
        <v>563</v>
      </c>
      <c r="S39" s="176" t="s">
        <v>331</v>
      </c>
      <c r="T39" s="177" t="s">
        <v>331</v>
      </c>
      <c r="U39" s="159">
        <v>0</v>
      </c>
      <c r="V39" s="159">
        <f>ROUND(E39*U39,2)</f>
        <v>0</v>
      </c>
      <c r="W39" s="159"/>
      <c r="X39" s="159" t="s">
        <v>564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1855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2" x14ac:dyDescent="0.2">
      <c r="A40" s="155"/>
      <c r="B40" s="156"/>
      <c r="C40" s="188" t="s">
        <v>2196</v>
      </c>
      <c r="D40" s="161"/>
      <c r="E40" s="162">
        <v>13</v>
      </c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ht="22.5" outlineLevel="1" x14ac:dyDescent="0.2">
      <c r="A41" s="171">
        <v>13</v>
      </c>
      <c r="B41" s="172" t="s">
        <v>2541</v>
      </c>
      <c r="C41" s="187" t="s">
        <v>2542</v>
      </c>
      <c r="D41" s="173" t="s">
        <v>407</v>
      </c>
      <c r="E41" s="174">
        <v>21.702999999999999</v>
      </c>
      <c r="F41" s="175"/>
      <c r="G41" s="176">
        <f>ROUND(E41*F41,2)</f>
        <v>0</v>
      </c>
      <c r="H41" s="175"/>
      <c r="I41" s="176">
        <f>ROUND(E41*H41,2)</f>
        <v>0</v>
      </c>
      <c r="J41" s="175"/>
      <c r="K41" s="176">
        <f>ROUND(E41*J41,2)</f>
        <v>0</v>
      </c>
      <c r="L41" s="176">
        <v>21</v>
      </c>
      <c r="M41" s="176">
        <f>G41*(1+L41/100)</f>
        <v>0</v>
      </c>
      <c r="N41" s="174">
        <v>2.1199999999999999E-3</v>
      </c>
      <c r="O41" s="174">
        <f>ROUND(E41*N41,2)</f>
        <v>0.05</v>
      </c>
      <c r="P41" s="174">
        <v>0</v>
      </c>
      <c r="Q41" s="174">
        <f>ROUND(E41*P41,2)</f>
        <v>0</v>
      </c>
      <c r="R41" s="176" t="s">
        <v>563</v>
      </c>
      <c r="S41" s="176" t="s">
        <v>331</v>
      </c>
      <c r="T41" s="177" t="s">
        <v>331</v>
      </c>
      <c r="U41" s="159">
        <v>0</v>
      </c>
      <c r="V41" s="159">
        <f>ROUND(E41*U41,2)</f>
        <v>0</v>
      </c>
      <c r="W41" s="159"/>
      <c r="X41" s="159" t="s">
        <v>564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565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2543</v>
      </c>
      <c r="D42" s="161"/>
      <c r="E42" s="162">
        <v>21.702999999999999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1">
        <v>14</v>
      </c>
      <c r="B43" s="172" t="s">
        <v>2544</v>
      </c>
      <c r="C43" s="187" t="s">
        <v>2545</v>
      </c>
      <c r="D43" s="173" t="s">
        <v>407</v>
      </c>
      <c r="E43" s="174">
        <v>21.702999999999999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0</v>
      </c>
      <c r="O43" s="174">
        <f>ROUND(E43*N43,2)</f>
        <v>0</v>
      </c>
      <c r="P43" s="174">
        <v>0</v>
      </c>
      <c r="Q43" s="174">
        <f>ROUND(E43*P43,2)</f>
        <v>0</v>
      </c>
      <c r="R43" s="176" t="s">
        <v>563</v>
      </c>
      <c r="S43" s="176" t="s">
        <v>331</v>
      </c>
      <c r="T43" s="177" t="s">
        <v>331</v>
      </c>
      <c r="U43" s="159">
        <v>0</v>
      </c>
      <c r="V43" s="159">
        <f>ROUND(E43*U43,2)</f>
        <v>0</v>
      </c>
      <c r="W43" s="159"/>
      <c r="X43" s="159" t="s">
        <v>564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565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2543</v>
      </c>
      <c r="D44" s="161"/>
      <c r="E44" s="162">
        <v>21.702999999999999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1">
        <v>15</v>
      </c>
      <c r="B45" s="172" t="s">
        <v>2546</v>
      </c>
      <c r="C45" s="187" t="s">
        <v>2547</v>
      </c>
      <c r="D45" s="173" t="s">
        <v>434</v>
      </c>
      <c r="E45" s="174">
        <v>1</v>
      </c>
      <c r="F45" s="175"/>
      <c r="G45" s="176">
        <f>ROUND(E45*F45,2)</f>
        <v>0</v>
      </c>
      <c r="H45" s="175"/>
      <c r="I45" s="176">
        <f>ROUND(E45*H45,2)</f>
        <v>0</v>
      </c>
      <c r="J45" s="175"/>
      <c r="K45" s="176">
        <f>ROUND(E45*J45,2)</f>
        <v>0</v>
      </c>
      <c r="L45" s="176">
        <v>21</v>
      </c>
      <c r="M45" s="176">
        <f>G45*(1+L45/100)</f>
        <v>0</v>
      </c>
      <c r="N45" s="174">
        <v>3.3000000000000002E-2</v>
      </c>
      <c r="O45" s="174">
        <f>ROUND(E45*N45,2)</f>
        <v>0.03</v>
      </c>
      <c r="P45" s="174">
        <v>0</v>
      </c>
      <c r="Q45" s="174">
        <f>ROUND(E45*P45,2)</f>
        <v>0</v>
      </c>
      <c r="R45" s="176"/>
      <c r="S45" s="176" t="s">
        <v>364</v>
      </c>
      <c r="T45" s="177" t="s">
        <v>332</v>
      </c>
      <c r="U45" s="159">
        <v>0</v>
      </c>
      <c r="V45" s="159">
        <f>ROUND(E45*U45,2)</f>
        <v>0</v>
      </c>
      <c r="W45" s="159"/>
      <c r="X45" s="159" t="s">
        <v>564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565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188" t="s">
        <v>58</v>
      </c>
      <c r="D46" s="161"/>
      <c r="E46" s="162">
        <v>1</v>
      </c>
      <c r="F46" s="159"/>
      <c r="G46" s="159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344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1">
        <v>16</v>
      </c>
      <c r="B47" s="172" t="s">
        <v>2548</v>
      </c>
      <c r="C47" s="187" t="s">
        <v>2549</v>
      </c>
      <c r="D47" s="173" t="s">
        <v>434</v>
      </c>
      <c r="E47" s="174">
        <v>1</v>
      </c>
      <c r="F47" s="175"/>
      <c r="G47" s="176">
        <f>ROUND(E47*F47,2)</f>
        <v>0</v>
      </c>
      <c r="H47" s="175"/>
      <c r="I47" s="176">
        <f>ROUND(E47*H47,2)</f>
        <v>0</v>
      </c>
      <c r="J47" s="175"/>
      <c r="K47" s="176">
        <f>ROUND(E47*J47,2)</f>
        <v>0</v>
      </c>
      <c r="L47" s="176">
        <v>21</v>
      </c>
      <c r="M47" s="176">
        <f>G47*(1+L47/100)</f>
        <v>0</v>
      </c>
      <c r="N47" s="174">
        <v>2E-3</v>
      </c>
      <c r="O47" s="174">
        <f>ROUND(E47*N47,2)</f>
        <v>0</v>
      </c>
      <c r="P47" s="174">
        <v>0</v>
      </c>
      <c r="Q47" s="174">
        <f>ROUND(E47*P47,2)</f>
        <v>0</v>
      </c>
      <c r="R47" s="176"/>
      <c r="S47" s="176" t="s">
        <v>364</v>
      </c>
      <c r="T47" s="177" t="s">
        <v>332</v>
      </c>
      <c r="U47" s="159">
        <v>0</v>
      </c>
      <c r="V47" s="159">
        <f>ROUND(E47*U47,2)</f>
        <v>0</v>
      </c>
      <c r="W47" s="159"/>
      <c r="X47" s="159" t="s">
        <v>564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565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188" t="s">
        <v>2527</v>
      </c>
      <c r="D48" s="161"/>
      <c r="E48" s="162">
        <v>1</v>
      </c>
      <c r="F48" s="159"/>
      <c r="G48" s="159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344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ht="22.5" outlineLevel="1" x14ac:dyDescent="0.2">
      <c r="A49" s="171">
        <v>17</v>
      </c>
      <c r="B49" s="172" t="s">
        <v>2550</v>
      </c>
      <c r="C49" s="187" t="s">
        <v>2551</v>
      </c>
      <c r="D49" s="173" t="s">
        <v>434</v>
      </c>
      <c r="E49" s="174">
        <v>1</v>
      </c>
      <c r="F49" s="175"/>
      <c r="G49" s="176">
        <f>ROUND(E49*F49,2)</f>
        <v>0</v>
      </c>
      <c r="H49" s="175"/>
      <c r="I49" s="176">
        <f>ROUND(E49*H49,2)</f>
        <v>0</v>
      </c>
      <c r="J49" s="175"/>
      <c r="K49" s="176">
        <f>ROUND(E49*J49,2)</f>
        <v>0</v>
      </c>
      <c r="L49" s="176">
        <v>21</v>
      </c>
      <c r="M49" s="176">
        <f>G49*(1+L49/100)</f>
        <v>0</v>
      </c>
      <c r="N49" s="174">
        <v>5.1999999999999998E-2</v>
      </c>
      <c r="O49" s="174">
        <f>ROUND(E49*N49,2)</f>
        <v>0.05</v>
      </c>
      <c r="P49" s="174">
        <v>0</v>
      </c>
      <c r="Q49" s="174">
        <f>ROUND(E49*P49,2)</f>
        <v>0</v>
      </c>
      <c r="R49" s="176"/>
      <c r="S49" s="176" t="s">
        <v>364</v>
      </c>
      <c r="T49" s="177" t="s">
        <v>332</v>
      </c>
      <c r="U49" s="159">
        <v>0</v>
      </c>
      <c r="V49" s="159">
        <f>ROUND(E49*U49,2)</f>
        <v>0</v>
      </c>
      <c r="W49" s="159"/>
      <c r="X49" s="159" t="s">
        <v>564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565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2" x14ac:dyDescent="0.2">
      <c r="A50" s="155"/>
      <c r="B50" s="156"/>
      <c r="C50" s="188" t="s">
        <v>58</v>
      </c>
      <c r="D50" s="161"/>
      <c r="E50" s="162">
        <v>1</v>
      </c>
      <c r="F50" s="159"/>
      <c r="G50" s="159"/>
      <c r="H50" s="159"/>
      <c r="I50" s="159"/>
      <c r="J50" s="159"/>
      <c r="K50" s="159"/>
      <c r="L50" s="159"/>
      <c r="M50" s="159"/>
      <c r="N50" s="158"/>
      <c r="O50" s="158"/>
      <c r="P50" s="158"/>
      <c r="Q50" s="158"/>
      <c r="R50" s="159"/>
      <c r="S50" s="159"/>
      <c r="T50" s="159"/>
      <c r="U50" s="159"/>
      <c r="V50" s="159"/>
      <c r="W50" s="159"/>
      <c r="X50" s="159"/>
      <c r="Y50" s="159"/>
      <c r="Z50" s="148"/>
      <c r="AA50" s="148"/>
      <c r="AB50" s="148"/>
      <c r="AC50" s="148"/>
      <c r="AD50" s="148"/>
      <c r="AE50" s="148"/>
      <c r="AF50" s="148"/>
      <c r="AG50" s="148" t="s">
        <v>344</v>
      </c>
      <c r="AH50" s="148">
        <v>0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ht="22.5" outlineLevel="1" x14ac:dyDescent="0.2">
      <c r="A51" s="171">
        <v>18</v>
      </c>
      <c r="B51" s="172" t="s">
        <v>2552</v>
      </c>
      <c r="C51" s="187" t="s">
        <v>2553</v>
      </c>
      <c r="D51" s="173" t="s">
        <v>434</v>
      </c>
      <c r="E51" s="174">
        <v>10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4.4999999999999997E-3</v>
      </c>
      <c r="O51" s="174">
        <f>ROUND(E51*N51,2)</f>
        <v>0.05</v>
      </c>
      <c r="P51" s="174">
        <v>0</v>
      </c>
      <c r="Q51" s="174">
        <f>ROUND(E51*P51,2)</f>
        <v>0</v>
      </c>
      <c r="R51" s="176"/>
      <c r="S51" s="176" t="s">
        <v>364</v>
      </c>
      <c r="T51" s="177" t="s">
        <v>332</v>
      </c>
      <c r="U51" s="159">
        <v>0</v>
      </c>
      <c r="V51" s="159">
        <f>ROUND(E51*U51,2)</f>
        <v>0</v>
      </c>
      <c r="W51" s="159"/>
      <c r="X51" s="159" t="s">
        <v>564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1855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188" t="s">
        <v>107</v>
      </c>
      <c r="D52" s="161"/>
      <c r="E52" s="162">
        <v>10</v>
      </c>
      <c r="F52" s="159"/>
      <c r="G52" s="159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344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ht="33.75" outlineLevel="1" x14ac:dyDescent="0.2">
      <c r="A53" s="171">
        <v>19</v>
      </c>
      <c r="B53" s="172" t="s">
        <v>2554</v>
      </c>
      <c r="C53" s="187" t="s">
        <v>2555</v>
      </c>
      <c r="D53" s="173" t="s">
        <v>434</v>
      </c>
      <c r="E53" s="174">
        <v>3</v>
      </c>
      <c r="F53" s="175"/>
      <c r="G53" s="176">
        <f>ROUND(E53*F53,2)</f>
        <v>0</v>
      </c>
      <c r="H53" s="175"/>
      <c r="I53" s="176">
        <f>ROUND(E53*H53,2)</f>
        <v>0</v>
      </c>
      <c r="J53" s="175"/>
      <c r="K53" s="176">
        <f>ROUND(E53*J53,2)</f>
        <v>0</v>
      </c>
      <c r="L53" s="176">
        <v>21</v>
      </c>
      <c r="M53" s="176">
        <f>G53*(1+L53/100)</f>
        <v>0</v>
      </c>
      <c r="N53" s="174">
        <v>3.5000000000000001E-3</v>
      </c>
      <c r="O53" s="174">
        <f>ROUND(E53*N53,2)</f>
        <v>0.01</v>
      </c>
      <c r="P53" s="174">
        <v>0</v>
      </c>
      <c r="Q53" s="174">
        <f>ROUND(E53*P53,2)</f>
        <v>0</v>
      </c>
      <c r="R53" s="176" t="s">
        <v>563</v>
      </c>
      <c r="S53" s="176" t="s">
        <v>331</v>
      </c>
      <c r="T53" s="177" t="s">
        <v>331</v>
      </c>
      <c r="U53" s="159">
        <v>0</v>
      </c>
      <c r="V53" s="159">
        <f>ROUND(E53*U53,2)</f>
        <v>0</v>
      </c>
      <c r="W53" s="159"/>
      <c r="X53" s="159" t="s">
        <v>564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1855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2" x14ac:dyDescent="0.2">
      <c r="A54" s="155"/>
      <c r="B54" s="156"/>
      <c r="C54" s="188" t="s">
        <v>86</v>
      </c>
      <c r="D54" s="161"/>
      <c r="E54" s="162">
        <v>3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1">
        <v>20</v>
      </c>
      <c r="B55" s="172" t="s">
        <v>2556</v>
      </c>
      <c r="C55" s="187" t="s">
        <v>2557</v>
      </c>
      <c r="D55" s="173" t="s">
        <v>434</v>
      </c>
      <c r="E55" s="174">
        <v>3</v>
      </c>
      <c r="F55" s="175"/>
      <c r="G55" s="176">
        <f>ROUND(E55*F55,2)</f>
        <v>0</v>
      </c>
      <c r="H55" s="175"/>
      <c r="I55" s="176">
        <f>ROUND(E55*H55,2)</f>
        <v>0</v>
      </c>
      <c r="J55" s="175"/>
      <c r="K55" s="176">
        <f>ROUND(E55*J55,2)</f>
        <v>0</v>
      </c>
      <c r="L55" s="176">
        <v>21</v>
      </c>
      <c r="M55" s="176">
        <f>G55*(1+L55/100)</f>
        <v>0</v>
      </c>
      <c r="N55" s="174">
        <v>6.9999999999999999E-4</v>
      </c>
      <c r="O55" s="174">
        <f>ROUND(E55*N55,2)</f>
        <v>0</v>
      </c>
      <c r="P55" s="174">
        <v>0</v>
      </c>
      <c r="Q55" s="174">
        <f>ROUND(E55*P55,2)</f>
        <v>0</v>
      </c>
      <c r="R55" s="176" t="s">
        <v>563</v>
      </c>
      <c r="S55" s="176" t="s">
        <v>331</v>
      </c>
      <c r="T55" s="177" t="s">
        <v>331</v>
      </c>
      <c r="U55" s="159">
        <v>0</v>
      </c>
      <c r="V55" s="159">
        <f>ROUND(E55*U55,2)</f>
        <v>0</v>
      </c>
      <c r="W55" s="159"/>
      <c r="X55" s="159" t="s">
        <v>564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565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188" t="s">
        <v>86</v>
      </c>
      <c r="D56" s="161"/>
      <c r="E56" s="162">
        <v>3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x14ac:dyDescent="0.2">
      <c r="A57" s="164" t="s">
        <v>326</v>
      </c>
      <c r="B57" s="165" t="s">
        <v>229</v>
      </c>
      <c r="C57" s="186" t="s">
        <v>230</v>
      </c>
      <c r="D57" s="166"/>
      <c r="E57" s="167"/>
      <c r="F57" s="168"/>
      <c r="G57" s="168">
        <f>SUMIF(AG58:AG59,"&lt;&gt;NOR",G58:G59)</f>
        <v>0</v>
      </c>
      <c r="H57" s="168"/>
      <c r="I57" s="168">
        <f>SUM(I58:I59)</f>
        <v>0</v>
      </c>
      <c r="J57" s="168"/>
      <c r="K57" s="168">
        <f>SUM(K58:K59)</f>
        <v>0</v>
      </c>
      <c r="L57" s="168"/>
      <c r="M57" s="168">
        <f>SUM(M58:M59)</f>
        <v>0</v>
      </c>
      <c r="N57" s="167"/>
      <c r="O57" s="167">
        <f>SUM(O58:O59)</f>
        <v>0</v>
      </c>
      <c r="P57" s="167"/>
      <c r="Q57" s="167">
        <f>SUM(Q58:Q59)</f>
        <v>0</v>
      </c>
      <c r="R57" s="168"/>
      <c r="S57" s="168"/>
      <c r="T57" s="169"/>
      <c r="U57" s="163"/>
      <c r="V57" s="163">
        <f>SUM(V58:V59)</f>
        <v>3.09</v>
      </c>
      <c r="W57" s="163"/>
      <c r="X57" s="163"/>
      <c r="Y57" s="163"/>
      <c r="AG57" t="s">
        <v>327</v>
      </c>
    </row>
    <row r="58" spans="1:60" outlineLevel="1" x14ac:dyDescent="0.2">
      <c r="A58" s="171">
        <v>21</v>
      </c>
      <c r="B58" s="172" t="s">
        <v>2558</v>
      </c>
      <c r="C58" s="187" t="s">
        <v>2559</v>
      </c>
      <c r="D58" s="173" t="s">
        <v>437</v>
      </c>
      <c r="E58" s="174">
        <v>5.0790199999999999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 t="s">
        <v>2518</v>
      </c>
      <c r="S58" s="176" t="s">
        <v>331</v>
      </c>
      <c r="T58" s="177" t="s">
        <v>331</v>
      </c>
      <c r="U58" s="159">
        <v>0.60899999999999999</v>
      </c>
      <c r="V58" s="159">
        <f>ROUND(E58*U58,2)</f>
        <v>3.09</v>
      </c>
      <c r="W58" s="159"/>
      <c r="X58" s="159" t="s">
        <v>767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768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ht="22.5" outlineLevel="2" x14ac:dyDescent="0.2">
      <c r="A59" s="155"/>
      <c r="B59" s="156"/>
      <c r="C59" s="274" t="s">
        <v>2560</v>
      </c>
      <c r="D59" s="275"/>
      <c r="E59" s="275"/>
      <c r="F59" s="275"/>
      <c r="G59" s="275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430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78" t="str">
        <f>C59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59" s="148"/>
      <c r="BC59" s="148"/>
      <c r="BD59" s="148"/>
      <c r="BE59" s="148"/>
      <c r="BF59" s="148"/>
      <c r="BG59" s="148"/>
      <c r="BH59" s="148"/>
    </row>
    <row r="60" spans="1:60" x14ac:dyDescent="0.2">
      <c r="A60" s="164" t="s">
        <v>326</v>
      </c>
      <c r="B60" s="165" t="s">
        <v>270</v>
      </c>
      <c r="C60" s="186" t="s">
        <v>271</v>
      </c>
      <c r="D60" s="166"/>
      <c r="E60" s="167"/>
      <c r="F60" s="168"/>
      <c r="G60" s="168">
        <f>SUMIF(AG61:AG68,"&lt;&gt;NOR",G61:G68)</f>
        <v>0</v>
      </c>
      <c r="H60" s="168"/>
      <c r="I60" s="168">
        <f>SUM(I61:I68)</f>
        <v>0</v>
      </c>
      <c r="J60" s="168"/>
      <c r="K60" s="168">
        <f>SUM(K61:K68)</f>
        <v>0</v>
      </c>
      <c r="L60" s="168"/>
      <c r="M60" s="168">
        <f>SUM(M61:M68)</f>
        <v>0</v>
      </c>
      <c r="N60" s="167"/>
      <c r="O60" s="167">
        <f>SUM(O61:O68)</f>
        <v>0.09</v>
      </c>
      <c r="P60" s="167"/>
      <c r="Q60" s="167">
        <f>SUM(Q61:Q68)</f>
        <v>0</v>
      </c>
      <c r="R60" s="168"/>
      <c r="S60" s="168"/>
      <c r="T60" s="169"/>
      <c r="U60" s="163"/>
      <c r="V60" s="163">
        <f>SUM(V61:V68)</f>
        <v>62.710000000000008</v>
      </c>
      <c r="W60" s="163"/>
      <c r="X60" s="163"/>
      <c r="Y60" s="163"/>
      <c r="AG60" t="s">
        <v>327</v>
      </c>
    </row>
    <row r="61" spans="1:60" outlineLevel="1" x14ac:dyDescent="0.2">
      <c r="A61" s="171">
        <v>22</v>
      </c>
      <c r="B61" s="172" t="s">
        <v>2561</v>
      </c>
      <c r="C61" s="187" t="s">
        <v>2562</v>
      </c>
      <c r="D61" s="173" t="s">
        <v>420</v>
      </c>
      <c r="E61" s="174">
        <v>111.18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4.4000000000000002E-4</v>
      </c>
      <c r="O61" s="174">
        <f>ROUND(E61*N61,2)</f>
        <v>0.05</v>
      </c>
      <c r="P61" s="174">
        <v>0</v>
      </c>
      <c r="Q61" s="174">
        <f>ROUND(E61*P61,2)</f>
        <v>0</v>
      </c>
      <c r="R61" s="176" t="s">
        <v>1510</v>
      </c>
      <c r="S61" s="176" t="s">
        <v>331</v>
      </c>
      <c r="T61" s="177" t="s">
        <v>331</v>
      </c>
      <c r="U61" s="159">
        <v>0.28699999999999998</v>
      </c>
      <c r="V61" s="159">
        <f>ROUND(E61*U61,2)</f>
        <v>31.91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263" t="s">
        <v>2563</v>
      </c>
      <c r="D62" s="264"/>
      <c r="E62" s="264"/>
      <c r="F62" s="264"/>
      <c r="G62" s="264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336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2564</v>
      </c>
      <c r="D63" s="161"/>
      <c r="E63" s="162">
        <v>111.18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71">
        <v>23</v>
      </c>
      <c r="B64" s="172" t="s">
        <v>2565</v>
      </c>
      <c r="C64" s="187" t="s">
        <v>2566</v>
      </c>
      <c r="D64" s="173" t="s">
        <v>420</v>
      </c>
      <c r="E64" s="174">
        <v>111.18</v>
      </c>
      <c r="F64" s="175"/>
      <c r="G64" s="176">
        <f>ROUND(E64*F64,2)</f>
        <v>0</v>
      </c>
      <c r="H64" s="175"/>
      <c r="I64" s="176">
        <f>ROUND(E64*H64,2)</f>
        <v>0</v>
      </c>
      <c r="J64" s="175"/>
      <c r="K64" s="176">
        <f>ROUND(E64*J64,2)</f>
        <v>0</v>
      </c>
      <c r="L64" s="176">
        <v>21</v>
      </c>
      <c r="M64" s="176">
        <f>G64*(1+L64/100)</f>
        <v>0</v>
      </c>
      <c r="N64" s="174">
        <v>2.5999999999999998E-4</v>
      </c>
      <c r="O64" s="174">
        <f>ROUND(E64*N64,2)</f>
        <v>0.03</v>
      </c>
      <c r="P64" s="174">
        <v>0</v>
      </c>
      <c r="Q64" s="174">
        <f>ROUND(E64*P64,2)</f>
        <v>0</v>
      </c>
      <c r="R64" s="176" t="s">
        <v>1510</v>
      </c>
      <c r="S64" s="176" t="s">
        <v>331</v>
      </c>
      <c r="T64" s="177" t="s">
        <v>331</v>
      </c>
      <c r="U64" s="159">
        <v>0.13300000000000001</v>
      </c>
      <c r="V64" s="159">
        <f>ROUND(E64*U64,2)</f>
        <v>14.79</v>
      </c>
      <c r="W64" s="159"/>
      <c r="X64" s="159" t="s">
        <v>422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423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274" t="s">
        <v>1511</v>
      </c>
      <c r="D65" s="275"/>
      <c r="E65" s="275"/>
      <c r="F65" s="275"/>
      <c r="G65" s="275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430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2" x14ac:dyDescent="0.2">
      <c r="A66" s="155"/>
      <c r="B66" s="156"/>
      <c r="C66" s="188" t="s">
        <v>2564</v>
      </c>
      <c r="D66" s="161"/>
      <c r="E66" s="162">
        <v>111.18</v>
      </c>
      <c r="F66" s="159"/>
      <c r="G66" s="159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344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71">
        <v>24</v>
      </c>
      <c r="B67" s="172" t="s">
        <v>2567</v>
      </c>
      <c r="C67" s="187" t="s">
        <v>2568</v>
      </c>
      <c r="D67" s="173" t="s">
        <v>420</v>
      </c>
      <c r="E67" s="174">
        <v>111.18</v>
      </c>
      <c r="F67" s="175"/>
      <c r="G67" s="176">
        <f>ROUND(E67*F67,2)</f>
        <v>0</v>
      </c>
      <c r="H67" s="175"/>
      <c r="I67" s="176">
        <f>ROUND(E67*H67,2)</f>
        <v>0</v>
      </c>
      <c r="J67" s="175"/>
      <c r="K67" s="176">
        <f>ROUND(E67*J67,2)</f>
        <v>0</v>
      </c>
      <c r="L67" s="176">
        <v>21</v>
      </c>
      <c r="M67" s="176">
        <f>G67*(1+L67/100)</f>
        <v>0</v>
      </c>
      <c r="N67" s="174">
        <v>6.9999999999999994E-5</v>
      </c>
      <c r="O67" s="174">
        <f>ROUND(E67*N67,2)</f>
        <v>0.01</v>
      </c>
      <c r="P67" s="174">
        <v>0</v>
      </c>
      <c r="Q67" s="174">
        <f>ROUND(E67*P67,2)</f>
        <v>0</v>
      </c>
      <c r="R67" s="176" t="s">
        <v>1510</v>
      </c>
      <c r="S67" s="176" t="s">
        <v>331</v>
      </c>
      <c r="T67" s="177" t="s">
        <v>331</v>
      </c>
      <c r="U67" s="159">
        <v>0.14399999999999999</v>
      </c>
      <c r="V67" s="159">
        <f>ROUND(E67*U67,2)</f>
        <v>16.010000000000002</v>
      </c>
      <c r="W67" s="159"/>
      <c r="X67" s="159" t="s">
        <v>422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423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2" x14ac:dyDescent="0.2">
      <c r="A68" s="155"/>
      <c r="B68" s="156"/>
      <c r="C68" s="188" t="s">
        <v>2564</v>
      </c>
      <c r="D68" s="161"/>
      <c r="E68" s="162">
        <v>111.18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x14ac:dyDescent="0.2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v>12</v>
      </c>
      <c r="AF69">
        <v>21</v>
      </c>
      <c r="AG69" t="s">
        <v>312</v>
      </c>
    </row>
    <row r="70" spans="1:60" x14ac:dyDescent="0.2">
      <c r="A70" s="151"/>
      <c r="B70" s="152" t="s">
        <v>29</v>
      </c>
      <c r="C70" s="191"/>
      <c r="D70" s="153"/>
      <c r="E70" s="154"/>
      <c r="F70" s="154"/>
      <c r="G70" s="170">
        <f>G8+G14+G17+G57+G60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f>SUMIF(L7:L68,AE69,G7:G68)</f>
        <v>0</v>
      </c>
      <c r="AF70">
        <f>SUMIF(L7:L68,AF69,G7:G68)</f>
        <v>0</v>
      </c>
      <c r="AG70" t="s">
        <v>414</v>
      </c>
    </row>
    <row r="71" spans="1:60" x14ac:dyDescent="0.2">
      <c r="C71" s="192"/>
      <c r="D71" s="10"/>
      <c r="AG71" t="s">
        <v>416</v>
      </c>
    </row>
    <row r="72" spans="1:60" x14ac:dyDescent="0.2">
      <c r="D72" s="10"/>
    </row>
    <row r="73" spans="1:60" x14ac:dyDescent="0.2">
      <c r="D73" s="10"/>
    </row>
    <row r="74" spans="1:60" x14ac:dyDescent="0.2">
      <c r="D74" s="10"/>
    </row>
    <row r="75" spans="1:60" x14ac:dyDescent="0.2">
      <c r="D75" s="10"/>
    </row>
    <row r="76" spans="1:60" x14ac:dyDescent="0.2">
      <c r="D76" s="10"/>
    </row>
    <row r="77" spans="1:60" x14ac:dyDescent="0.2">
      <c r="D77" s="10"/>
    </row>
    <row r="78" spans="1:60" x14ac:dyDescent="0.2">
      <c r="D78" s="10"/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7a3mjP7paWsjsRpsu7Cvgbu2chh6sG5HMEKZ62rviAozKHP7gzo6QmDQFjbhJglXd8SfLOHtuu3Ls8jqGzpKA==" saltValue="2K62wsVqebBWR8R0naOiTw==" spinCount="100000" sheet="1" formatRows="0"/>
  <mergeCells count="9">
    <mergeCell ref="C59:G59"/>
    <mergeCell ref="C62:G62"/>
    <mergeCell ref="C65:G65"/>
    <mergeCell ref="A1:G1"/>
    <mergeCell ref="C2:G2"/>
    <mergeCell ref="C3:G3"/>
    <mergeCell ref="C4:G4"/>
    <mergeCell ref="C10:G10"/>
    <mergeCell ref="C21:G21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68ADE-F36C-4C2E-9148-9EFD51B9468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84</v>
      </c>
      <c r="C3" s="266" t="s">
        <v>85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86</v>
      </c>
      <c r="C4" s="269" t="s">
        <v>85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SUMIF(AG9:AG49,"&lt;&gt;NOR",G9:G49)</f>
        <v>0</v>
      </c>
      <c r="H8" s="168"/>
      <c r="I8" s="168">
        <f>SUM(I9:I49)</f>
        <v>0</v>
      </c>
      <c r="J8" s="168"/>
      <c r="K8" s="168">
        <f>SUM(K9:K49)</f>
        <v>0</v>
      </c>
      <c r="L8" s="168"/>
      <c r="M8" s="168">
        <f>SUM(M9:M49)</f>
        <v>0</v>
      </c>
      <c r="N8" s="167"/>
      <c r="O8" s="167">
        <f>SUM(O9:O49)</f>
        <v>0</v>
      </c>
      <c r="P8" s="167"/>
      <c r="Q8" s="167">
        <f>SUM(Q9:Q49)</f>
        <v>0</v>
      </c>
      <c r="R8" s="168"/>
      <c r="S8" s="168"/>
      <c r="T8" s="169"/>
      <c r="U8" s="163"/>
      <c r="V8" s="163">
        <f>SUM(V9:V49)</f>
        <v>134.88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463</v>
      </c>
      <c r="C9" s="187" t="s">
        <v>464</v>
      </c>
      <c r="D9" s="173" t="s">
        <v>458</v>
      </c>
      <c r="E9" s="174">
        <v>126.9808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0.36799999999999999</v>
      </c>
      <c r="V9" s="159">
        <f>ROUND(E9*U9,2)</f>
        <v>46.73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465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2569</v>
      </c>
      <c r="D11" s="161"/>
      <c r="E11" s="162"/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188" t="s">
        <v>2570</v>
      </c>
      <c r="D12" s="161"/>
      <c r="E12" s="162">
        <v>21.465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3" x14ac:dyDescent="0.2">
      <c r="A13" s="155"/>
      <c r="B13" s="156"/>
      <c r="C13" s="188" t="s">
        <v>2571</v>
      </c>
      <c r="D13" s="161"/>
      <c r="E13" s="162">
        <v>34.305599999999998</v>
      </c>
      <c r="F13" s="159"/>
      <c r="G13" s="159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344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3" x14ac:dyDescent="0.2">
      <c r="A14" s="155"/>
      <c r="B14" s="156"/>
      <c r="C14" s="188" t="s">
        <v>2572</v>
      </c>
      <c r="D14" s="161"/>
      <c r="E14" s="162">
        <v>25.120799999999999</v>
      </c>
      <c r="F14" s="159"/>
      <c r="G14" s="159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344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3" x14ac:dyDescent="0.2">
      <c r="A15" s="155"/>
      <c r="B15" s="156"/>
      <c r="C15" s="188" t="s">
        <v>2573</v>
      </c>
      <c r="D15" s="161"/>
      <c r="E15" s="162">
        <v>30.339400000000001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188" t="s">
        <v>2574</v>
      </c>
      <c r="D16" s="161"/>
      <c r="E16" s="162">
        <v>15.75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ht="22.5" outlineLevel="1" x14ac:dyDescent="0.2">
      <c r="A17" s="171">
        <v>2</v>
      </c>
      <c r="B17" s="172" t="s">
        <v>472</v>
      </c>
      <c r="C17" s="187" t="s">
        <v>473</v>
      </c>
      <c r="D17" s="173" t="s">
        <v>458</v>
      </c>
      <c r="E17" s="174">
        <v>126.9808</v>
      </c>
      <c r="F17" s="175"/>
      <c r="G17" s="176">
        <f>ROUND(E17*F17,2)</f>
        <v>0</v>
      </c>
      <c r="H17" s="175"/>
      <c r="I17" s="176">
        <f>ROUND(E17*H17,2)</f>
        <v>0</v>
      </c>
      <c r="J17" s="175"/>
      <c r="K17" s="176">
        <f>ROUND(E17*J17,2)</f>
        <v>0</v>
      </c>
      <c r="L17" s="176">
        <v>21</v>
      </c>
      <c r="M17" s="176">
        <f>G17*(1+L17/100)</f>
        <v>0</v>
      </c>
      <c r="N17" s="174">
        <v>0</v>
      </c>
      <c r="O17" s="174">
        <f>ROUND(E17*N17,2)</f>
        <v>0</v>
      </c>
      <c r="P17" s="174">
        <v>0</v>
      </c>
      <c r="Q17" s="174">
        <f>ROUND(E17*P17,2)</f>
        <v>0</v>
      </c>
      <c r="R17" s="176" t="s">
        <v>459</v>
      </c>
      <c r="S17" s="176" t="s">
        <v>331</v>
      </c>
      <c r="T17" s="177" t="s">
        <v>331</v>
      </c>
      <c r="U17" s="159">
        <v>5.8000000000000003E-2</v>
      </c>
      <c r="V17" s="159">
        <f>ROUND(E17*U17,2)</f>
        <v>7.36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423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2" x14ac:dyDescent="0.2">
      <c r="A18" s="155"/>
      <c r="B18" s="156"/>
      <c r="C18" s="274" t="s">
        <v>465</v>
      </c>
      <c r="D18" s="275"/>
      <c r="E18" s="275"/>
      <c r="F18" s="275"/>
      <c r="G18" s="275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430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188" t="s">
        <v>2575</v>
      </c>
      <c r="D19" s="161"/>
      <c r="E19" s="162">
        <v>126.9808</v>
      </c>
      <c r="F19" s="159"/>
      <c r="G19" s="159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344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1">
        <v>3</v>
      </c>
      <c r="B20" s="172" t="s">
        <v>505</v>
      </c>
      <c r="C20" s="187" t="s">
        <v>506</v>
      </c>
      <c r="D20" s="173" t="s">
        <v>458</v>
      </c>
      <c r="E20" s="174">
        <v>98.571150000000003</v>
      </c>
      <c r="F20" s="175"/>
      <c r="G20" s="176">
        <f>ROUND(E20*F20,2)</f>
        <v>0</v>
      </c>
      <c r="H20" s="175"/>
      <c r="I20" s="176">
        <f>ROUND(E20*H20,2)</f>
        <v>0</v>
      </c>
      <c r="J20" s="175"/>
      <c r="K20" s="176">
        <f>ROUND(E20*J20,2)</f>
        <v>0</v>
      </c>
      <c r="L20" s="176">
        <v>21</v>
      </c>
      <c r="M20" s="176">
        <f>G20*(1+L20/100)</f>
        <v>0</v>
      </c>
      <c r="N20" s="174">
        <v>0</v>
      </c>
      <c r="O20" s="174">
        <f>ROUND(E20*N20,2)</f>
        <v>0</v>
      </c>
      <c r="P20" s="174">
        <v>0</v>
      </c>
      <c r="Q20" s="174">
        <f>ROUND(E20*P20,2)</f>
        <v>0</v>
      </c>
      <c r="R20" s="176" t="s">
        <v>459</v>
      </c>
      <c r="S20" s="176" t="s">
        <v>331</v>
      </c>
      <c r="T20" s="177" t="s">
        <v>331</v>
      </c>
      <c r="U20" s="159">
        <v>7.3999999999999996E-2</v>
      </c>
      <c r="V20" s="159">
        <f>ROUND(E20*U20,2)</f>
        <v>7.29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423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274" t="s">
        <v>507</v>
      </c>
      <c r="D21" s="275"/>
      <c r="E21" s="275"/>
      <c r="F21" s="275"/>
      <c r="G21" s="275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430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188" t="s">
        <v>508</v>
      </c>
      <c r="D22" s="161"/>
      <c r="E22" s="162"/>
      <c r="F22" s="159"/>
      <c r="G22" s="159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344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3" x14ac:dyDescent="0.2">
      <c r="A23" s="155"/>
      <c r="B23" s="156"/>
      <c r="C23" s="188" t="s">
        <v>2576</v>
      </c>
      <c r="D23" s="161"/>
      <c r="E23" s="162">
        <v>98.571150000000003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ht="22.5" outlineLevel="1" x14ac:dyDescent="0.2">
      <c r="A24" s="171">
        <v>4</v>
      </c>
      <c r="B24" s="172" t="s">
        <v>510</v>
      </c>
      <c r="C24" s="187" t="s">
        <v>511</v>
      </c>
      <c r="D24" s="173" t="s">
        <v>458</v>
      </c>
      <c r="E24" s="174">
        <v>28.409649999999999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 t="s">
        <v>459</v>
      </c>
      <c r="S24" s="176" t="s">
        <v>331</v>
      </c>
      <c r="T24" s="177" t="s">
        <v>331</v>
      </c>
      <c r="U24" s="159">
        <v>1.0999999999999999E-2</v>
      </c>
      <c r="V24" s="159">
        <f>ROUND(E24*U24,2)</f>
        <v>0.31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2" x14ac:dyDescent="0.2">
      <c r="A25" s="155"/>
      <c r="B25" s="156"/>
      <c r="C25" s="274" t="s">
        <v>507</v>
      </c>
      <c r="D25" s="275"/>
      <c r="E25" s="275"/>
      <c r="F25" s="275"/>
      <c r="G25" s="275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430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188" t="s">
        <v>2577</v>
      </c>
      <c r="D26" s="161"/>
      <c r="E26" s="162">
        <v>126.9808</v>
      </c>
      <c r="F26" s="159"/>
      <c r="G26" s="159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344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3" x14ac:dyDescent="0.2">
      <c r="A27" s="155"/>
      <c r="B27" s="156"/>
      <c r="C27" s="188" t="s">
        <v>2578</v>
      </c>
      <c r="D27" s="161"/>
      <c r="E27" s="162">
        <v>-98.571150000000003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5</v>
      </c>
      <c r="B28" s="172" t="s">
        <v>514</v>
      </c>
      <c r="C28" s="187" t="s">
        <v>515</v>
      </c>
      <c r="D28" s="173" t="s">
        <v>458</v>
      </c>
      <c r="E28" s="174">
        <v>126.9808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0</v>
      </c>
      <c r="O28" s="174">
        <f>ROUND(E28*N28,2)</f>
        <v>0</v>
      </c>
      <c r="P28" s="174">
        <v>0</v>
      </c>
      <c r="Q28" s="174">
        <f>ROUND(E28*P28,2)</f>
        <v>0</v>
      </c>
      <c r="R28" s="176" t="s">
        <v>459</v>
      </c>
      <c r="S28" s="176" t="s">
        <v>331</v>
      </c>
      <c r="T28" s="177" t="s">
        <v>331</v>
      </c>
      <c r="U28" s="159">
        <v>5.2999999999999999E-2</v>
      </c>
      <c r="V28" s="159">
        <f>ROUND(E28*U28,2)</f>
        <v>6.73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2575</v>
      </c>
      <c r="D29" s="161"/>
      <c r="E29" s="162">
        <v>126.9808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ht="22.5" outlineLevel="1" x14ac:dyDescent="0.2">
      <c r="A30" s="171">
        <v>6</v>
      </c>
      <c r="B30" s="172" t="s">
        <v>520</v>
      </c>
      <c r="C30" s="187" t="s">
        <v>521</v>
      </c>
      <c r="D30" s="173" t="s">
        <v>458</v>
      </c>
      <c r="E30" s="174">
        <v>98.571150000000003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 t="s">
        <v>459</v>
      </c>
      <c r="S30" s="176" t="s">
        <v>331</v>
      </c>
      <c r="T30" s="177" t="s">
        <v>331</v>
      </c>
      <c r="U30" s="159">
        <v>8.9999999999999993E-3</v>
      </c>
      <c r="V30" s="159">
        <f>ROUND(E30*U30,2)</f>
        <v>0.89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423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188" t="s">
        <v>522</v>
      </c>
      <c r="D31" s="161"/>
      <c r="E31" s="162"/>
      <c r="F31" s="159"/>
      <c r="G31" s="159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344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3" x14ac:dyDescent="0.2">
      <c r="A32" s="155"/>
      <c r="B32" s="156"/>
      <c r="C32" s="188" t="s">
        <v>2576</v>
      </c>
      <c r="D32" s="161"/>
      <c r="E32" s="162">
        <v>98.571150000000003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1">
        <v>7</v>
      </c>
      <c r="B33" s="172" t="s">
        <v>517</v>
      </c>
      <c r="C33" s="187" t="s">
        <v>518</v>
      </c>
      <c r="D33" s="173" t="s">
        <v>458</v>
      </c>
      <c r="E33" s="174">
        <v>28.409649999999999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459</v>
      </c>
      <c r="S33" s="176" t="s">
        <v>331</v>
      </c>
      <c r="T33" s="177" t="s">
        <v>331</v>
      </c>
      <c r="U33" s="159">
        <v>3.1E-2</v>
      </c>
      <c r="V33" s="159">
        <f>ROUND(E33*U33,2)</f>
        <v>0.88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263" t="s">
        <v>519</v>
      </c>
      <c r="D34" s="264"/>
      <c r="E34" s="264"/>
      <c r="F34" s="264"/>
      <c r="G34" s="264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336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78" t="str">
        <f>C34</f>
        <v>Uložení sypaniny do násypů nebo na skládku s rozprostřením sypaniny ve vrstvách a s hrubým urovnáním.</v>
      </c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188" t="s">
        <v>2577</v>
      </c>
      <c r="D35" s="161"/>
      <c r="E35" s="162">
        <v>126.9808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3" x14ac:dyDescent="0.2">
      <c r="A36" s="155"/>
      <c r="B36" s="156"/>
      <c r="C36" s="188" t="s">
        <v>2578</v>
      </c>
      <c r="D36" s="161"/>
      <c r="E36" s="162">
        <v>-98.571150000000003</v>
      </c>
      <c r="F36" s="159"/>
      <c r="G36" s="159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344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1">
        <v>8</v>
      </c>
      <c r="B37" s="172" t="s">
        <v>2579</v>
      </c>
      <c r="C37" s="187" t="s">
        <v>2580</v>
      </c>
      <c r="D37" s="173" t="s">
        <v>458</v>
      </c>
      <c r="E37" s="174">
        <v>26.12115</v>
      </c>
      <c r="F37" s="175"/>
      <c r="G37" s="176">
        <f>ROUND(E37*F37,2)</f>
        <v>0</v>
      </c>
      <c r="H37" s="175"/>
      <c r="I37" s="176">
        <f>ROUND(E37*H37,2)</f>
        <v>0</v>
      </c>
      <c r="J37" s="175"/>
      <c r="K37" s="176">
        <f>ROUND(E37*J37,2)</f>
        <v>0</v>
      </c>
      <c r="L37" s="176">
        <v>21</v>
      </c>
      <c r="M37" s="176">
        <f>G37*(1+L37/100)</f>
        <v>0</v>
      </c>
      <c r="N37" s="174">
        <v>0</v>
      </c>
      <c r="O37" s="174">
        <f>ROUND(E37*N37,2)</f>
        <v>0</v>
      </c>
      <c r="P37" s="174">
        <v>0</v>
      </c>
      <c r="Q37" s="174">
        <f>ROUND(E37*P37,2)</f>
        <v>0</v>
      </c>
      <c r="R37" s="176" t="s">
        <v>459</v>
      </c>
      <c r="S37" s="176" t="s">
        <v>331</v>
      </c>
      <c r="T37" s="177" t="s">
        <v>331</v>
      </c>
      <c r="U37" s="159">
        <v>2.1949999999999998</v>
      </c>
      <c r="V37" s="159">
        <f>ROUND(E37*U37,2)</f>
        <v>57.34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423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ht="22.5" outlineLevel="2" x14ac:dyDescent="0.2">
      <c r="A38" s="155"/>
      <c r="B38" s="156"/>
      <c r="C38" s="274" t="s">
        <v>2581</v>
      </c>
      <c r="D38" s="275"/>
      <c r="E38" s="275"/>
      <c r="F38" s="275"/>
      <c r="G38" s="275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430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78" t="str">
        <f>C38</f>
        <v>sypaninou z vhodných hornin tř. 1 - 4 nebo materiálem, uloženým ve vzdálenosti do 30 m od vnějšího kraje objektu, pro jakoukoliv míru zhutnění,</v>
      </c>
      <c r="BB38" s="148"/>
      <c r="BC38" s="148"/>
      <c r="BD38" s="148"/>
      <c r="BE38" s="148"/>
      <c r="BF38" s="148"/>
      <c r="BG38" s="148"/>
      <c r="BH38" s="148"/>
    </row>
    <row r="39" spans="1:60" outlineLevel="2" x14ac:dyDescent="0.2">
      <c r="A39" s="155"/>
      <c r="B39" s="156"/>
      <c r="C39" s="188" t="s">
        <v>2582</v>
      </c>
      <c r="D39" s="161"/>
      <c r="E39" s="162"/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3" x14ac:dyDescent="0.2">
      <c r="A40" s="155"/>
      <c r="B40" s="156"/>
      <c r="C40" s="188" t="s">
        <v>2583</v>
      </c>
      <c r="D40" s="161"/>
      <c r="E40" s="162">
        <v>15.0624</v>
      </c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3" x14ac:dyDescent="0.2">
      <c r="A41" s="155"/>
      <c r="B41" s="156"/>
      <c r="C41" s="188" t="s">
        <v>2584</v>
      </c>
      <c r="D41" s="161"/>
      <c r="E41" s="162">
        <v>11.05875</v>
      </c>
      <c r="F41" s="159"/>
      <c r="G41" s="159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344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1">
        <v>9</v>
      </c>
      <c r="B42" s="172" t="s">
        <v>538</v>
      </c>
      <c r="C42" s="187" t="s">
        <v>539</v>
      </c>
      <c r="D42" s="173" t="s">
        <v>420</v>
      </c>
      <c r="E42" s="174">
        <v>408.41</v>
      </c>
      <c r="F42" s="175"/>
      <c r="G42" s="176">
        <f>ROUND(E42*F42,2)</f>
        <v>0</v>
      </c>
      <c r="H42" s="175"/>
      <c r="I42" s="176">
        <f>ROUND(E42*H42,2)</f>
        <v>0</v>
      </c>
      <c r="J42" s="175"/>
      <c r="K42" s="176">
        <f>ROUND(E42*J42,2)</f>
        <v>0</v>
      </c>
      <c r="L42" s="176">
        <v>21</v>
      </c>
      <c r="M42" s="176">
        <f>G42*(1+L42/100)</f>
        <v>0</v>
      </c>
      <c r="N42" s="174">
        <v>0</v>
      </c>
      <c r="O42" s="174">
        <f>ROUND(E42*N42,2)</f>
        <v>0</v>
      </c>
      <c r="P42" s="174">
        <v>0</v>
      </c>
      <c r="Q42" s="174">
        <f>ROUND(E42*P42,2)</f>
        <v>0</v>
      </c>
      <c r="R42" s="176" t="s">
        <v>459</v>
      </c>
      <c r="S42" s="176" t="s">
        <v>331</v>
      </c>
      <c r="T42" s="177" t="s">
        <v>331</v>
      </c>
      <c r="U42" s="159">
        <v>1.7999999999999999E-2</v>
      </c>
      <c r="V42" s="159">
        <f>ROUND(E42*U42,2)</f>
        <v>7.35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423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2" x14ac:dyDescent="0.2">
      <c r="A43" s="155"/>
      <c r="B43" s="156"/>
      <c r="C43" s="274" t="s">
        <v>540</v>
      </c>
      <c r="D43" s="275"/>
      <c r="E43" s="275"/>
      <c r="F43" s="275"/>
      <c r="G43" s="275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430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2585</v>
      </c>
      <c r="D44" s="161"/>
      <c r="E44" s="162">
        <v>370.91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3" x14ac:dyDescent="0.2">
      <c r="A45" s="155"/>
      <c r="B45" s="156"/>
      <c r="C45" s="188" t="s">
        <v>2586</v>
      </c>
      <c r="D45" s="161"/>
      <c r="E45" s="162">
        <v>37.5</v>
      </c>
      <c r="F45" s="159"/>
      <c r="G45" s="159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344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1">
        <v>10</v>
      </c>
      <c r="B46" s="172" t="s">
        <v>554</v>
      </c>
      <c r="C46" s="187" t="s">
        <v>555</v>
      </c>
      <c r="D46" s="173" t="s">
        <v>458</v>
      </c>
      <c r="E46" s="174">
        <v>28.409649999999999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0</v>
      </c>
      <c r="O46" s="174">
        <f>ROUND(E46*N46,2)</f>
        <v>0</v>
      </c>
      <c r="P46" s="174">
        <v>0</v>
      </c>
      <c r="Q46" s="174">
        <f>ROUND(E46*P46,2)</f>
        <v>0</v>
      </c>
      <c r="R46" s="176" t="s">
        <v>459</v>
      </c>
      <c r="S46" s="176" t="s">
        <v>331</v>
      </c>
      <c r="T46" s="177" t="s">
        <v>331</v>
      </c>
      <c r="U46" s="159">
        <v>0</v>
      </c>
      <c r="V46" s="159">
        <f>ROUND(E46*U46,2)</f>
        <v>0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423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263" t="s">
        <v>2587</v>
      </c>
      <c r="D47" s="264"/>
      <c r="E47" s="264"/>
      <c r="F47" s="264"/>
      <c r="G47" s="264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336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188" t="s">
        <v>2577</v>
      </c>
      <c r="D48" s="161"/>
      <c r="E48" s="162">
        <v>126.9808</v>
      </c>
      <c r="F48" s="159"/>
      <c r="G48" s="159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344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3" x14ac:dyDescent="0.2">
      <c r="A49" s="155"/>
      <c r="B49" s="156"/>
      <c r="C49" s="188" t="s">
        <v>2578</v>
      </c>
      <c r="D49" s="161"/>
      <c r="E49" s="162">
        <v>-98.571150000000003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x14ac:dyDescent="0.2">
      <c r="A50" s="164" t="s">
        <v>326</v>
      </c>
      <c r="B50" s="165" t="s">
        <v>202</v>
      </c>
      <c r="C50" s="186" t="s">
        <v>203</v>
      </c>
      <c r="D50" s="166"/>
      <c r="E50" s="167"/>
      <c r="F50" s="168"/>
      <c r="G50" s="168">
        <f>SUMIF(AG51:AG65,"&lt;&gt;NOR",G51:G65)</f>
        <v>0</v>
      </c>
      <c r="H50" s="168"/>
      <c r="I50" s="168">
        <f>SUM(I51:I65)</f>
        <v>0</v>
      </c>
      <c r="J50" s="168"/>
      <c r="K50" s="168">
        <f>SUM(K51:K65)</f>
        <v>0</v>
      </c>
      <c r="L50" s="168"/>
      <c r="M50" s="168">
        <f>SUM(M51:M65)</f>
        <v>0</v>
      </c>
      <c r="N50" s="167"/>
      <c r="O50" s="167">
        <f>SUM(O51:O65)</f>
        <v>47.68</v>
      </c>
      <c r="P50" s="167"/>
      <c r="Q50" s="167">
        <f>SUM(Q51:Q65)</f>
        <v>0</v>
      </c>
      <c r="R50" s="168"/>
      <c r="S50" s="168"/>
      <c r="T50" s="169"/>
      <c r="U50" s="163"/>
      <c r="V50" s="163">
        <f>SUM(V51:V65)</f>
        <v>70.83</v>
      </c>
      <c r="W50" s="163"/>
      <c r="X50" s="163"/>
      <c r="Y50" s="163"/>
      <c r="AG50" t="s">
        <v>327</v>
      </c>
    </row>
    <row r="51" spans="1:60" ht="22.5" outlineLevel="1" x14ac:dyDescent="0.2">
      <c r="A51" s="171">
        <v>11</v>
      </c>
      <c r="B51" s="172" t="s">
        <v>567</v>
      </c>
      <c r="C51" s="187" t="s">
        <v>568</v>
      </c>
      <c r="D51" s="173" t="s">
        <v>420</v>
      </c>
      <c r="E51" s="174">
        <v>79.5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0</v>
      </c>
      <c r="O51" s="174">
        <f>ROUND(E51*N51,2)</f>
        <v>0</v>
      </c>
      <c r="P51" s="174">
        <v>0</v>
      </c>
      <c r="Q51" s="174">
        <f>ROUND(E51*P51,2)</f>
        <v>0</v>
      </c>
      <c r="R51" s="176" t="s">
        <v>459</v>
      </c>
      <c r="S51" s="176" t="s">
        <v>331</v>
      </c>
      <c r="T51" s="177" t="s">
        <v>331</v>
      </c>
      <c r="U51" s="159">
        <v>0.15</v>
      </c>
      <c r="V51" s="159">
        <f>ROUND(E51*U51,2)</f>
        <v>11.93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423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274" t="s">
        <v>569</v>
      </c>
      <c r="D52" s="275"/>
      <c r="E52" s="275"/>
      <c r="F52" s="275"/>
      <c r="G52" s="275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430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78" t="str">
        <f>C52</f>
        <v>z rostlé horniny tř.1 - 4 pod násypy z hornin soudržných do 92% PS a hornin nesoudržných sypkých relativní ulehlosti I(d) do 0,8</v>
      </c>
      <c r="BB52" s="148"/>
      <c r="BC52" s="148"/>
      <c r="BD52" s="148"/>
      <c r="BE52" s="148"/>
      <c r="BF52" s="148"/>
      <c r="BG52" s="148"/>
      <c r="BH52" s="148"/>
    </row>
    <row r="53" spans="1:60" outlineLevel="2" x14ac:dyDescent="0.2">
      <c r="A53" s="155"/>
      <c r="B53" s="156"/>
      <c r="C53" s="188" t="s">
        <v>2588</v>
      </c>
      <c r="D53" s="161"/>
      <c r="E53" s="162">
        <v>79.5</v>
      </c>
      <c r="F53" s="159"/>
      <c r="G53" s="159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344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22.5" outlineLevel="1" x14ac:dyDescent="0.2">
      <c r="A54" s="171">
        <v>12</v>
      </c>
      <c r="B54" s="172" t="s">
        <v>2589</v>
      </c>
      <c r="C54" s="187" t="s">
        <v>2590</v>
      </c>
      <c r="D54" s="173" t="s">
        <v>420</v>
      </c>
      <c r="E54" s="174">
        <v>79.5</v>
      </c>
      <c r="F54" s="175"/>
      <c r="G54" s="176">
        <f>ROUND(E54*F54,2)</f>
        <v>0</v>
      </c>
      <c r="H54" s="175"/>
      <c r="I54" s="176">
        <f>ROUND(E54*H54,2)</f>
        <v>0</v>
      </c>
      <c r="J54" s="175"/>
      <c r="K54" s="176">
        <f>ROUND(E54*J54,2)</f>
        <v>0</v>
      </c>
      <c r="L54" s="176">
        <v>21</v>
      </c>
      <c r="M54" s="176">
        <f>G54*(1+L54/100)</f>
        <v>0</v>
      </c>
      <c r="N54" s="174">
        <v>0.34499999999999997</v>
      </c>
      <c r="O54" s="174">
        <f>ROUND(E54*N54,2)</f>
        <v>27.43</v>
      </c>
      <c r="P54" s="174">
        <v>0</v>
      </c>
      <c r="Q54" s="174">
        <f>ROUND(E54*P54,2)</f>
        <v>0</v>
      </c>
      <c r="R54" s="176" t="s">
        <v>421</v>
      </c>
      <c r="S54" s="176" t="s">
        <v>331</v>
      </c>
      <c r="T54" s="177" t="s">
        <v>331</v>
      </c>
      <c r="U54" s="159">
        <v>2.5999999999999999E-2</v>
      </c>
      <c r="V54" s="159">
        <f>ROUND(E54*U54,2)</f>
        <v>2.0699999999999998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423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2" x14ac:dyDescent="0.2">
      <c r="A55" s="155"/>
      <c r="B55" s="156"/>
      <c r="C55" s="188" t="s">
        <v>2588</v>
      </c>
      <c r="D55" s="161"/>
      <c r="E55" s="162">
        <v>79.5</v>
      </c>
      <c r="F55" s="159"/>
      <c r="G55" s="159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344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1">
        <v>13</v>
      </c>
      <c r="B56" s="172" t="s">
        <v>2591</v>
      </c>
      <c r="C56" s="187" t="s">
        <v>2592</v>
      </c>
      <c r="D56" s="173" t="s">
        <v>420</v>
      </c>
      <c r="E56" s="174">
        <v>79.5</v>
      </c>
      <c r="F56" s="175"/>
      <c r="G56" s="176">
        <f>ROUND(E56*F56,2)</f>
        <v>0</v>
      </c>
      <c r="H56" s="175"/>
      <c r="I56" s="176">
        <f>ROUND(E56*H56,2)</f>
        <v>0</v>
      </c>
      <c r="J56" s="175"/>
      <c r="K56" s="176">
        <f>ROUND(E56*J56,2)</f>
        <v>0</v>
      </c>
      <c r="L56" s="176">
        <v>21</v>
      </c>
      <c r="M56" s="176">
        <f>G56*(1+L56/100)</f>
        <v>0</v>
      </c>
      <c r="N56" s="174">
        <v>7.3899999999999993E-2</v>
      </c>
      <c r="O56" s="174">
        <f>ROUND(E56*N56,2)</f>
        <v>5.88</v>
      </c>
      <c r="P56" s="174">
        <v>0</v>
      </c>
      <c r="Q56" s="174">
        <f>ROUND(E56*P56,2)</f>
        <v>0</v>
      </c>
      <c r="R56" s="176" t="s">
        <v>421</v>
      </c>
      <c r="S56" s="176" t="s">
        <v>331</v>
      </c>
      <c r="T56" s="177" t="s">
        <v>331</v>
      </c>
      <c r="U56" s="159">
        <v>0.47799999999999998</v>
      </c>
      <c r="V56" s="159">
        <f>ROUND(E56*U56,2)</f>
        <v>38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423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ht="22.5" outlineLevel="2" x14ac:dyDescent="0.2">
      <c r="A57" s="155"/>
      <c r="B57" s="156"/>
      <c r="C57" s="274" t="s">
        <v>2593</v>
      </c>
      <c r="D57" s="275"/>
      <c r="E57" s="275"/>
      <c r="F57" s="275"/>
      <c r="G57" s="275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430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78" t="str">
        <f>C57</f>
        <v>s provedením lože z kameniva drceného, s vyplněním spár, s dvojitým hutněním a se smetením přebytečného materiálu na krajnici. S dodáním hmot pro lože a výplň spár.</v>
      </c>
      <c r="BB57" s="148"/>
      <c r="BC57" s="148"/>
      <c r="BD57" s="148"/>
      <c r="BE57" s="148"/>
      <c r="BF57" s="148"/>
      <c r="BG57" s="148"/>
      <c r="BH57" s="148"/>
    </row>
    <row r="58" spans="1:60" outlineLevel="2" x14ac:dyDescent="0.2">
      <c r="A58" s="155"/>
      <c r="B58" s="156"/>
      <c r="C58" s="188" t="s">
        <v>2588</v>
      </c>
      <c r="D58" s="161"/>
      <c r="E58" s="162">
        <v>79.5</v>
      </c>
      <c r="F58" s="159"/>
      <c r="G58" s="159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344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1">
        <v>14</v>
      </c>
      <c r="B59" s="172" t="s">
        <v>2594</v>
      </c>
      <c r="C59" s="187" t="s">
        <v>2595</v>
      </c>
      <c r="D59" s="173" t="s">
        <v>407</v>
      </c>
      <c r="E59" s="174">
        <v>23</v>
      </c>
      <c r="F59" s="175"/>
      <c r="G59" s="176">
        <f>ROUND(E59*F59,2)</f>
        <v>0</v>
      </c>
      <c r="H59" s="175"/>
      <c r="I59" s="176">
        <f>ROUND(E59*H59,2)</f>
        <v>0</v>
      </c>
      <c r="J59" s="175"/>
      <c r="K59" s="176">
        <f>ROUND(E59*J59,2)</f>
        <v>0</v>
      </c>
      <c r="L59" s="176">
        <v>21</v>
      </c>
      <c r="M59" s="176">
        <f>G59*(1+L59/100)</f>
        <v>0</v>
      </c>
      <c r="N59" s="174">
        <v>3.6000000000000002E-4</v>
      </c>
      <c r="O59" s="174">
        <f>ROUND(E59*N59,2)</f>
        <v>0.01</v>
      </c>
      <c r="P59" s="174">
        <v>0</v>
      </c>
      <c r="Q59" s="174">
        <f>ROUND(E59*P59,2)</f>
        <v>0</v>
      </c>
      <c r="R59" s="176" t="s">
        <v>421</v>
      </c>
      <c r="S59" s="176" t="s">
        <v>331</v>
      </c>
      <c r="T59" s="177" t="s">
        <v>331</v>
      </c>
      <c r="U59" s="159">
        <v>0.43</v>
      </c>
      <c r="V59" s="159">
        <f>ROUND(E59*U59,2)</f>
        <v>9.89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423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2" x14ac:dyDescent="0.2">
      <c r="A60" s="155"/>
      <c r="B60" s="156"/>
      <c r="C60" s="188" t="s">
        <v>2283</v>
      </c>
      <c r="D60" s="161"/>
      <c r="E60" s="162">
        <v>23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1">
        <v>15</v>
      </c>
      <c r="B61" s="172" t="s">
        <v>2596</v>
      </c>
      <c r="C61" s="187" t="s">
        <v>2597</v>
      </c>
      <c r="D61" s="173" t="s">
        <v>458</v>
      </c>
      <c r="E61" s="174">
        <v>2.98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0</v>
      </c>
      <c r="O61" s="174">
        <f>ROUND(E61*N61,2)</f>
        <v>0</v>
      </c>
      <c r="P61" s="174">
        <v>0</v>
      </c>
      <c r="Q61" s="174">
        <f>ROUND(E61*P61,2)</f>
        <v>0</v>
      </c>
      <c r="R61" s="176" t="s">
        <v>421</v>
      </c>
      <c r="S61" s="176" t="s">
        <v>331</v>
      </c>
      <c r="T61" s="177" t="s">
        <v>331</v>
      </c>
      <c r="U61" s="159">
        <v>3</v>
      </c>
      <c r="V61" s="159">
        <f>ROUND(E61*U61,2)</f>
        <v>8.94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274" t="s">
        <v>2598</v>
      </c>
      <c r="D62" s="275"/>
      <c r="E62" s="275"/>
      <c r="F62" s="275"/>
      <c r="G62" s="275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430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2599</v>
      </c>
      <c r="D63" s="161"/>
      <c r="E63" s="162">
        <v>2.98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71">
        <v>16</v>
      </c>
      <c r="B64" s="172" t="s">
        <v>2600</v>
      </c>
      <c r="C64" s="187" t="s">
        <v>2601</v>
      </c>
      <c r="D64" s="173" t="s">
        <v>420</v>
      </c>
      <c r="E64" s="174">
        <v>83.474999999999994</v>
      </c>
      <c r="F64" s="175"/>
      <c r="G64" s="176">
        <f>ROUND(E64*F64,2)</f>
        <v>0</v>
      </c>
      <c r="H64" s="175"/>
      <c r="I64" s="176">
        <f>ROUND(E64*H64,2)</f>
        <v>0</v>
      </c>
      <c r="J64" s="175"/>
      <c r="K64" s="176">
        <f>ROUND(E64*J64,2)</f>
        <v>0</v>
      </c>
      <c r="L64" s="176">
        <v>21</v>
      </c>
      <c r="M64" s="176">
        <f>G64*(1+L64/100)</f>
        <v>0</v>
      </c>
      <c r="N64" s="174">
        <v>0.17199999999999999</v>
      </c>
      <c r="O64" s="174">
        <f>ROUND(E64*N64,2)</f>
        <v>14.36</v>
      </c>
      <c r="P64" s="174">
        <v>0</v>
      </c>
      <c r="Q64" s="174">
        <f>ROUND(E64*P64,2)</f>
        <v>0</v>
      </c>
      <c r="R64" s="176"/>
      <c r="S64" s="176" t="s">
        <v>364</v>
      </c>
      <c r="T64" s="177" t="s">
        <v>332</v>
      </c>
      <c r="U64" s="159">
        <v>0</v>
      </c>
      <c r="V64" s="159">
        <f>ROUND(E64*U64,2)</f>
        <v>0</v>
      </c>
      <c r="W64" s="159"/>
      <c r="X64" s="159" t="s">
        <v>564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565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188" t="s">
        <v>2602</v>
      </c>
      <c r="D65" s="161"/>
      <c r="E65" s="162">
        <v>83.474999999999994</v>
      </c>
      <c r="F65" s="159"/>
      <c r="G65" s="159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344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x14ac:dyDescent="0.2">
      <c r="A66" s="164" t="s">
        <v>326</v>
      </c>
      <c r="B66" s="165" t="s">
        <v>204</v>
      </c>
      <c r="C66" s="186" t="s">
        <v>205</v>
      </c>
      <c r="D66" s="166"/>
      <c r="E66" s="167"/>
      <c r="F66" s="168"/>
      <c r="G66" s="168">
        <f>SUMIF(AG67:AG91,"&lt;&gt;NOR",G67:G91)</f>
        <v>0</v>
      </c>
      <c r="H66" s="168"/>
      <c r="I66" s="168">
        <f>SUM(I67:I91)</f>
        <v>0</v>
      </c>
      <c r="J66" s="168"/>
      <c r="K66" s="168">
        <f>SUM(K67:K91)</f>
        <v>0</v>
      </c>
      <c r="L66" s="168"/>
      <c r="M66" s="168">
        <f>SUM(M67:M91)</f>
        <v>0</v>
      </c>
      <c r="N66" s="167"/>
      <c r="O66" s="167">
        <f>SUM(O67:O91)</f>
        <v>123.41000000000001</v>
      </c>
      <c r="P66" s="167"/>
      <c r="Q66" s="167">
        <f>SUM(Q67:Q91)</f>
        <v>0</v>
      </c>
      <c r="R66" s="168"/>
      <c r="S66" s="168"/>
      <c r="T66" s="169"/>
      <c r="U66" s="163"/>
      <c r="V66" s="163">
        <f>SUM(V67:V91)</f>
        <v>39.339999999999996</v>
      </c>
      <c r="W66" s="163"/>
      <c r="X66" s="163"/>
      <c r="Y66" s="163"/>
      <c r="AG66" t="s">
        <v>327</v>
      </c>
    </row>
    <row r="67" spans="1:60" ht="22.5" outlineLevel="1" x14ac:dyDescent="0.2">
      <c r="A67" s="171">
        <v>17</v>
      </c>
      <c r="B67" s="172" t="s">
        <v>567</v>
      </c>
      <c r="C67" s="187" t="s">
        <v>568</v>
      </c>
      <c r="D67" s="173" t="s">
        <v>420</v>
      </c>
      <c r="E67" s="174">
        <v>119.18</v>
      </c>
      <c r="F67" s="175"/>
      <c r="G67" s="176">
        <f>ROUND(E67*F67,2)</f>
        <v>0</v>
      </c>
      <c r="H67" s="175"/>
      <c r="I67" s="176">
        <f>ROUND(E67*H67,2)</f>
        <v>0</v>
      </c>
      <c r="J67" s="175"/>
      <c r="K67" s="176">
        <f>ROUND(E67*J67,2)</f>
        <v>0</v>
      </c>
      <c r="L67" s="176">
        <v>21</v>
      </c>
      <c r="M67" s="176">
        <f>G67*(1+L67/100)</f>
        <v>0</v>
      </c>
      <c r="N67" s="174">
        <v>0</v>
      </c>
      <c r="O67" s="174">
        <f>ROUND(E67*N67,2)</f>
        <v>0</v>
      </c>
      <c r="P67" s="174">
        <v>0</v>
      </c>
      <c r="Q67" s="174">
        <f>ROUND(E67*P67,2)</f>
        <v>0</v>
      </c>
      <c r="R67" s="176" t="s">
        <v>459</v>
      </c>
      <c r="S67" s="176" t="s">
        <v>331</v>
      </c>
      <c r="T67" s="177" t="s">
        <v>331</v>
      </c>
      <c r="U67" s="159">
        <v>0.15</v>
      </c>
      <c r="V67" s="159">
        <f>ROUND(E67*U67,2)</f>
        <v>17.88</v>
      </c>
      <c r="W67" s="159"/>
      <c r="X67" s="159" t="s">
        <v>422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423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2" x14ac:dyDescent="0.2">
      <c r="A68" s="155"/>
      <c r="B68" s="156"/>
      <c r="C68" s="274" t="s">
        <v>569</v>
      </c>
      <c r="D68" s="275"/>
      <c r="E68" s="275"/>
      <c r="F68" s="275"/>
      <c r="G68" s="275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430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78" t="str">
        <f>C68</f>
        <v>z rostlé horniny tř.1 - 4 pod násypy z hornin soudržných do 92% PS a hornin nesoudržných sypkých relativní ulehlosti I(d) do 0,8</v>
      </c>
      <c r="BB68" s="148"/>
      <c r="BC68" s="148"/>
      <c r="BD68" s="148"/>
      <c r="BE68" s="148"/>
      <c r="BF68" s="148"/>
      <c r="BG68" s="148"/>
      <c r="BH68" s="148"/>
    </row>
    <row r="69" spans="1:60" outlineLevel="2" x14ac:dyDescent="0.2">
      <c r="A69" s="155"/>
      <c r="B69" s="156"/>
      <c r="C69" s="188" t="s">
        <v>2603</v>
      </c>
      <c r="D69" s="161"/>
      <c r="E69" s="162">
        <v>81.680000000000007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3" x14ac:dyDescent="0.2">
      <c r="A70" s="155"/>
      <c r="B70" s="156"/>
      <c r="C70" s="188" t="s">
        <v>2586</v>
      </c>
      <c r="D70" s="161"/>
      <c r="E70" s="162">
        <v>37.5</v>
      </c>
      <c r="F70" s="159"/>
      <c r="G70" s="159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344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22.5" outlineLevel="1" x14ac:dyDescent="0.2">
      <c r="A71" s="171">
        <v>18</v>
      </c>
      <c r="B71" s="172" t="s">
        <v>2604</v>
      </c>
      <c r="C71" s="187" t="s">
        <v>2605</v>
      </c>
      <c r="D71" s="173" t="s">
        <v>420</v>
      </c>
      <c r="E71" s="174">
        <v>119.18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0.46</v>
      </c>
      <c r="O71" s="174">
        <f>ROUND(E71*N71,2)</f>
        <v>54.82</v>
      </c>
      <c r="P71" s="174">
        <v>0</v>
      </c>
      <c r="Q71" s="174">
        <f>ROUND(E71*P71,2)</f>
        <v>0</v>
      </c>
      <c r="R71" s="176" t="s">
        <v>421</v>
      </c>
      <c r="S71" s="176" t="s">
        <v>331</v>
      </c>
      <c r="T71" s="177" t="s">
        <v>331</v>
      </c>
      <c r="U71" s="159">
        <v>2.9000000000000001E-2</v>
      </c>
      <c r="V71" s="159">
        <f>ROUND(E71*U71,2)</f>
        <v>3.46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423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2" x14ac:dyDescent="0.2">
      <c r="A72" s="155"/>
      <c r="B72" s="156"/>
      <c r="C72" s="188" t="s">
        <v>2603</v>
      </c>
      <c r="D72" s="161"/>
      <c r="E72" s="162">
        <v>81.680000000000007</v>
      </c>
      <c r="F72" s="159"/>
      <c r="G72" s="159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344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3" x14ac:dyDescent="0.2">
      <c r="A73" s="155"/>
      <c r="B73" s="156"/>
      <c r="C73" s="188" t="s">
        <v>2586</v>
      </c>
      <c r="D73" s="161"/>
      <c r="E73" s="162">
        <v>37.5</v>
      </c>
      <c r="F73" s="159"/>
      <c r="G73" s="159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344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ht="22.5" outlineLevel="1" x14ac:dyDescent="0.2">
      <c r="A74" s="171">
        <v>19</v>
      </c>
      <c r="B74" s="172" t="s">
        <v>2606</v>
      </c>
      <c r="C74" s="187" t="s">
        <v>2607</v>
      </c>
      <c r="D74" s="173" t="s">
        <v>420</v>
      </c>
      <c r="E74" s="174">
        <v>119.18</v>
      </c>
      <c r="F74" s="175"/>
      <c r="G74" s="176">
        <f>ROUND(E74*F74,2)</f>
        <v>0</v>
      </c>
      <c r="H74" s="175"/>
      <c r="I74" s="176">
        <f>ROUND(E74*H74,2)</f>
        <v>0</v>
      </c>
      <c r="J74" s="175"/>
      <c r="K74" s="176">
        <f>ROUND(E74*J74,2)</f>
        <v>0</v>
      </c>
      <c r="L74" s="176">
        <v>21</v>
      </c>
      <c r="M74" s="176">
        <f>G74*(1+L74/100)</f>
        <v>0</v>
      </c>
      <c r="N74" s="174">
        <v>0.15826000000000001</v>
      </c>
      <c r="O74" s="174">
        <f>ROUND(E74*N74,2)</f>
        <v>18.86</v>
      </c>
      <c r="P74" s="174">
        <v>0</v>
      </c>
      <c r="Q74" s="174">
        <f>ROUND(E74*P74,2)</f>
        <v>0</v>
      </c>
      <c r="R74" s="176" t="s">
        <v>421</v>
      </c>
      <c r="S74" s="176" t="s">
        <v>331</v>
      </c>
      <c r="T74" s="177" t="s">
        <v>331</v>
      </c>
      <c r="U74" s="159">
        <v>5.6000000000000001E-2</v>
      </c>
      <c r="V74" s="159">
        <f>ROUND(E74*U74,2)</f>
        <v>6.67</v>
      </c>
      <c r="W74" s="159"/>
      <c r="X74" s="159" t="s">
        <v>422</v>
      </c>
      <c r="Y74" s="159" t="s">
        <v>334</v>
      </c>
      <c r="Z74" s="148"/>
      <c r="AA74" s="148"/>
      <c r="AB74" s="148"/>
      <c r="AC74" s="148"/>
      <c r="AD74" s="148"/>
      <c r="AE74" s="148"/>
      <c r="AF74" s="148"/>
      <c r="AG74" s="148" t="s">
        <v>423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2" x14ac:dyDescent="0.2">
      <c r="A75" s="155"/>
      <c r="B75" s="156"/>
      <c r="C75" s="274" t="s">
        <v>2608</v>
      </c>
      <c r="D75" s="275"/>
      <c r="E75" s="275"/>
      <c r="F75" s="275"/>
      <c r="G75" s="275"/>
      <c r="H75" s="159"/>
      <c r="I75" s="159"/>
      <c r="J75" s="159"/>
      <c r="K75" s="159"/>
      <c r="L75" s="159"/>
      <c r="M75" s="159"/>
      <c r="N75" s="158"/>
      <c r="O75" s="158"/>
      <c r="P75" s="158"/>
      <c r="Q75" s="158"/>
      <c r="R75" s="159"/>
      <c r="S75" s="159"/>
      <c r="T75" s="159"/>
      <c r="U75" s="159"/>
      <c r="V75" s="159"/>
      <c r="W75" s="159"/>
      <c r="X75" s="159"/>
      <c r="Y75" s="159"/>
      <c r="Z75" s="148"/>
      <c r="AA75" s="148"/>
      <c r="AB75" s="148"/>
      <c r="AC75" s="148"/>
      <c r="AD75" s="148"/>
      <c r="AE75" s="148"/>
      <c r="AF75" s="148"/>
      <c r="AG75" s="148" t="s">
        <v>430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2" x14ac:dyDescent="0.2">
      <c r="A76" s="155"/>
      <c r="B76" s="156"/>
      <c r="C76" s="188" t="s">
        <v>2603</v>
      </c>
      <c r="D76" s="161"/>
      <c r="E76" s="162">
        <v>81.680000000000007</v>
      </c>
      <c r="F76" s="159"/>
      <c r="G76" s="159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344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3" x14ac:dyDescent="0.2">
      <c r="A77" s="155"/>
      <c r="B77" s="156"/>
      <c r="C77" s="188" t="s">
        <v>2586</v>
      </c>
      <c r="D77" s="161"/>
      <c r="E77" s="162">
        <v>37.5</v>
      </c>
      <c r="F77" s="159"/>
      <c r="G77" s="159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344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1">
        <v>20</v>
      </c>
      <c r="B78" s="172" t="s">
        <v>2609</v>
      </c>
      <c r="C78" s="187" t="s">
        <v>2610</v>
      </c>
      <c r="D78" s="173" t="s">
        <v>420</v>
      </c>
      <c r="E78" s="174">
        <v>119.18</v>
      </c>
      <c r="F78" s="175"/>
      <c r="G78" s="176">
        <f>ROUND(E78*F78,2)</f>
        <v>0</v>
      </c>
      <c r="H78" s="175"/>
      <c r="I78" s="176">
        <f>ROUND(E78*H78,2)</f>
        <v>0</v>
      </c>
      <c r="J78" s="175"/>
      <c r="K78" s="176">
        <f>ROUND(E78*J78,2)</f>
        <v>0</v>
      </c>
      <c r="L78" s="176">
        <v>21</v>
      </c>
      <c r="M78" s="176">
        <f>G78*(1+L78/100)</f>
        <v>0</v>
      </c>
      <c r="N78" s="174">
        <v>0.30651</v>
      </c>
      <c r="O78" s="174">
        <f>ROUND(E78*N78,2)</f>
        <v>36.53</v>
      </c>
      <c r="P78" s="174">
        <v>0</v>
      </c>
      <c r="Q78" s="174">
        <f>ROUND(E78*P78,2)</f>
        <v>0</v>
      </c>
      <c r="R78" s="176" t="s">
        <v>421</v>
      </c>
      <c r="S78" s="176" t="s">
        <v>331</v>
      </c>
      <c r="T78" s="177" t="s">
        <v>331</v>
      </c>
      <c r="U78" s="159">
        <v>2.5000000000000001E-2</v>
      </c>
      <c r="V78" s="159">
        <f>ROUND(E78*U78,2)</f>
        <v>2.98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423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2" x14ac:dyDescent="0.2">
      <c r="A79" s="155"/>
      <c r="B79" s="156"/>
      <c r="C79" s="274" t="s">
        <v>2611</v>
      </c>
      <c r="D79" s="275"/>
      <c r="E79" s="275"/>
      <c r="F79" s="275"/>
      <c r="G79" s="275"/>
      <c r="H79" s="159"/>
      <c r="I79" s="159"/>
      <c r="J79" s="159"/>
      <c r="K79" s="159"/>
      <c r="L79" s="159"/>
      <c r="M79" s="159"/>
      <c r="N79" s="158"/>
      <c r="O79" s="158"/>
      <c r="P79" s="158"/>
      <c r="Q79" s="158"/>
      <c r="R79" s="159"/>
      <c r="S79" s="159"/>
      <c r="T79" s="159"/>
      <c r="U79" s="159"/>
      <c r="V79" s="159"/>
      <c r="W79" s="159"/>
      <c r="X79" s="159"/>
      <c r="Y79" s="159"/>
      <c r="Z79" s="148"/>
      <c r="AA79" s="148"/>
      <c r="AB79" s="148"/>
      <c r="AC79" s="148"/>
      <c r="AD79" s="148"/>
      <c r="AE79" s="148"/>
      <c r="AF79" s="148"/>
      <c r="AG79" s="148" t="s">
        <v>430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2" x14ac:dyDescent="0.2">
      <c r="A80" s="155"/>
      <c r="B80" s="156"/>
      <c r="C80" s="188" t="s">
        <v>2603</v>
      </c>
      <c r="D80" s="161"/>
      <c r="E80" s="162">
        <v>81.680000000000007</v>
      </c>
      <c r="F80" s="159"/>
      <c r="G80" s="159"/>
      <c r="H80" s="159"/>
      <c r="I80" s="159"/>
      <c r="J80" s="159"/>
      <c r="K80" s="159"/>
      <c r="L80" s="159"/>
      <c r="M80" s="159"/>
      <c r="N80" s="158"/>
      <c r="O80" s="158"/>
      <c r="P80" s="158"/>
      <c r="Q80" s="158"/>
      <c r="R80" s="159"/>
      <c r="S80" s="159"/>
      <c r="T80" s="159"/>
      <c r="U80" s="159"/>
      <c r="V80" s="159"/>
      <c r="W80" s="159"/>
      <c r="X80" s="159"/>
      <c r="Y80" s="159"/>
      <c r="Z80" s="148"/>
      <c r="AA80" s="148"/>
      <c r="AB80" s="148"/>
      <c r="AC80" s="148"/>
      <c r="AD80" s="148"/>
      <c r="AE80" s="148"/>
      <c r="AF80" s="148"/>
      <c r="AG80" s="148" t="s">
        <v>344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3" x14ac:dyDescent="0.2">
      <c r="A81" s="155"/>
      <c r="B81" s="156"/>
      <c r="C81" s="188" t="s">
        <v>2586</v>
      </c>
      <c r="D81" s="161"/>
      <c r="E81" s="162">
        <v>37.5</v>
      </c>
      <c r="F81" s="159"/>
      <c r="G81" s="159"/>
      <c r="H81" s="159"/>
      <c r="I81" s="159"/>
      <c r="J81" s="159"/>
      <c r="K81" s="159"/>
      <c r="L81" s="159"/>
      <c r="M81" s="159"/>
      <c r="N81" s="158"/>
      <c r="O81" s="158"/>
      <c r="P81" s="158"/>
      <c r="Q81" s="158"/>
      <c r="R81" s="159"/>
      <c r="S81" s="159"/>
      <c r="T81" s="159"/>
      <c r="U81" s="159"/>
      <c r="V81" s="159"/>
      <c r="W81" s="159"/>
      <c r="X81" s="159"/>
      <c r="Y81" s="159"/>
      <c r="Z81" s="148"/>
      <c r="AA81" s="148"/>
      <c r="AB81" s="148"/>
      <c r="AC81" s="148"/>
      <c r="AD81" s="148"/>
      <c r="AE81" s="148"/>
      <c r="AF81" s="148"/>
      <c r="AG81" s="148" t="s">
        <v>344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71">
        <v>21</v>
      </c>
      <c r="B82" s="172" t="s">
        <v>2612</v>
      </c>
      <c r="C82" s="187" t="s">
        <v>2613</v>
      </c>
      <c r="D82" s="173" t="s">
        <v>420</v>
      </c>
      <c r="E82" s="174">
        <v>119.18</v>
      </c>
      <c r="F82" s="175"/>
      <c r="G82" s="176">
        <f>ROUND(E82*F82,2)</f>
        <v>0</v>
      </c>
      <c r="H82" s="175"/>
      <c r="I82" s="176">
        <f>ROUND(E82*H82,2)</f>
        <v>0</v>
      </c>
      <c r="J82" s="175"/>
      <c r="K82" s="176">
        <f>ROUND(E82*J82,2)</f>
        <v>0</v>
      </c>
      <c r="L82" s="176">
        <v>21</v>
      </c>
      <c r="M82" s="176">
        <f>G82*(1+L82/100)</f>
        <v>0</v>
      </c>
      <c r="N82" s="174">
        <v>6.5199999999999998E-3</v>
      </c>
      <c r="O82" s="174">
        <f>ROUND(E82*N82,2)</f>
        <v>0.78</v>
      </c>
      <c r="P82" s="174">
        <v>0</v>
      </c>
      <c r="Q82" s="174">
        <f>ROUND(E82*P82,2)</f>
        <v>0</v>
      </c>
      <c r="R82" s="176" t="s">
        <v>421</v>
      </c>
      <c r="S82" s="176" t="s">
        <v>331</v>
      </c>
      <c r="T82" s="177" t="s">
        <v>331</v>
      </c>
      <c r="U82" s="159">
        <v>4.0000000000000001E-3</v>
      </c>
      <c r="V82" s="159">
        <f>ROUND(E82*U82,2)</f>
        <v>0.48</v>
      </c>
      <c r="W82" s="159"/>
      <c r="X82" s="159" t="s">
        <v>422</v>
      </c>
      <c r="Y82" s="159" t="s">
        <v>334</v>
      </c>
      <c r="Z82" s="148"/>
      <c r="AA82" s="148"/>
      <c r="AB82" s="148"/>
      <c r="AC82" s="148"/>
      <c r="AD82" s="148"/>
      <c r="AE82" s="148"/>
      <c r="AF82" s="148"/>
      <c r="AG82" s="148" t="s">
        <v>423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2" x14ac:dyDescent="0.2">
      <c r="A83" s="155"/>
      <c r="B83" s="156"/>
      <c r="C83" s="188" t="s">
        <v>2603</v>
      </c>
      <c r="D83" s="161"/>
      <c r="E83" s="162">
        <v>81.680000000000007</v>
      </c>
      <c r="F83" s="159"/>
      <c r="G83" s="159"/>
      <c r="H83" s="159"/>
      <c r="I83" s="159"/>
      <c r="J83" s="159"/>
      <c r="K83" s="159"/>
      <c r="L83" s="159"/>
      <c r="M83" s="159"/>
      <c r="N83" s="158"/>
      <c r="O83" s="158"/>
      <c r="P83" s="158"/>
      <c r="Q83" s="158"/>
      <c r="R83" s="159"/>
      <c r="S83" s="159"/>
      <c r="T83" s="159"/>
      <c r="U83" s="159"/>
      <c r="V83" s="159"/>
      <c r="W83" s="159"/>
      <c r="X83" s="159"/>
      <c r="Y83" s="159"/>
      <c r="Z83" s="148"/>
      <c r="AA83" s="148"/>
      <c r="AB83" s="148"/>
      <c r="AC83" s="148"/>
      <c r="AD83" s="148"/>
      <c r="AE83" s="148"/>
      <c r="AF83" s="148"/>
      <c r="AG83" s="148" t="s">
        <v>344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3" x14ac:dyDescent="0.2">
      <c r="A84" s="155"/>
      <c r="B84" s="156"/>
      <c r="C84" s="188" t="s">
        <v>2586</v>
      </c>
      <c r="D84" s="161"/>
      <c r="E84" s="162">
        <v>37.5</v>
      </c>
      <c r="F84" s="159"/>
      <c r="G84" s="159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344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71">
        <v>22</v>
      </c>
      <c r="B85" s="172" t="s">
        <v>2614</v>
      </c>
      <c r="C85" s="187" t="s">
        <v>2615</v>
      </c>
      <c r="D85" s="173" t="s">
        <v>420</v>
      </c>
      <c r="E85" s="174">
        <v>119.18</v>
      </c>
      <c r="F85" s="175"/>
      <c r="G85" s="176">
        <f>ROUND(E85*F85,2)</f>
        <v>0</v>
      </c>
      <c r="H85" s="175"/>
      <c r="I85" s="176">
        <f>ROUND(E85*H85,2)</f>
        <v>0</v>
      </c>
      <c r="J85" s="175"/>
      <c r="K85" s="176">
        <f>ROUND(E85*J85,2)</f>
        <v>0</v>
      </c>
      <c r="L85" s="176">
        <v>21</v>
      </c>
      <c r="M85" s="176">
        <f>G85*(1+L85/100)</f>
        <v>0</v>
      </c>
      <c r="N85" s="174">
        <v>5.0000000000000001E-4</v>
      </c>
      <c r="O85" s="174">
        <f>ROUND(E85*N85,2)</f>
        <v>0.06</v>
      </c>
      <c r="P85" s="174">
        <v>0</v>
      </c>
      <c r="Q85" s="174">
        <f>ROUND(E85*P85,2)</f>
        <v>0</v>
      </c>
      <c r="R85" s="176" t="s">
        <v>421</v>
      </c>
      <c r="S85" s="176" t="s">
        <v>331</v>
      </c>
      <c r="T85" s="177" t="s">
        <v>331</v>
      </c>
      <c r="U85" s="159">
        <v>2E-3</v>
      </c>
      <c r="V85" s="159">
        <f>ROUND(E85*U85,2)</f>
        <v>0.24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423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2" x14ac:dyDescent="0.2">
      <c r="A86" s="155"/>
      <c r="B86" s="156"/>
      <c r="C86" s="274" t="s">
        <v>2616</v>
      </c>
      <c r="D86" s="275"/>
      <c r="E86" s="275"/>
      <c r="F86" s="275"/>
      <c r="G86" s="275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430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2" x14ac:dyDescent="0.2">
      <c r="A87" s="155"/>
      <c r="B87" s="156"/>
      <c r="C87" s="188" t="s">
        <v>2603</v>
      </c>
      <c r="D87" s="161"/>
      <c r="E87" s="162">
        <v>81.680000000000007</v>
      </c>
      <c r="F87" s="159"/>
      <c r="G87" s="159"/>
      <c r="H87" s="159"/>
      <c r="I87" s="159"/>
      <c r="J87" s="159"/>
      <c r="K87" s="159"/>
      <c r="L87" s="159"/>
      <c r="M87" s="159"/>
      <c r="N87" s="158"/>
      <c r="O87" s="158"/>
      <c r="P87" s="158"/>
      <c r="Q87" s="158"/>
      <c r="R87" s="159"/>
      <c r="S87" s="159"/>
      <c r="T87" s="159"/>
      <c r="U87" s="159"/>
      <c r="V87" s="159"/>
      <c r="W87" s="159"/>
      <c r="X87" s="159"/>
      <c r="Y87" s="159"/>
      <c r="Z87" s="148"/>
      <c r="AA87" s="148"/>
      <c r="AB87" s="148"/>
      <c r="AC87" s="148"/>
      <c r="AD87" s="148"/>
      <c r="AE87" s="148"/>
      <c r="AF87" s="148"/>
      <c r="AG87" s="148" t="s">
        <v>344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3" x14ac:dyDescent="0.2">
      <c r="A88" s="155"/>
      <c r="B88" s="156"/>
      <c r="C88" s="188" t="s">
        <v>2586</v>
      </c>
      <c r="D88" s="161"/>
      <c r="E88" s="162">
        <v>37.5</v>
      </c>
      <c r="F88" s="159"/>
      <c r="G88" s="159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344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ht="22.5" outlineLevel="1" x14ac:dyDescent="0.2">
      <c r="A89" s="171">
        <v>23</v>
      </c>
      <c r="B89" s="172" t="s">
        <v>2617</v>
      </c>
      <c r="C89" s="187" t="s">
        <v>2618</v>
      </c>
      <c r="D89" s="173" t="s">
        <v>420</v>
      </c>
      <c r="E89" s="174">
        <v>119.18</v>
      </c>
      <c r="F89" s="175"/>
      <c r="G89" s="176">
        <f>ROUND(E89*F89,2)</f>
        <v>0</v>
      </c>
      <c r="H89" s="175"/>
      <c r="I89" s="176">
        <f>ROUND(E89*H89,2)</f>
        <v>0</v>
      </c>
      <c r="J89" s="175"/>
      <c r="K89" s="176">
        <f>ROUND(E89*J89,2)</f>
        <v>0</v>
      </c>
      <c r="L89" s="176">
        <v>21</v>
      </c>
      <c r="M89" s="176">
        <f>G89*(1+L89/100)</f>
        <v>0</v>
      </c>
      <c r="N89" s="174">
        <v>0.10373</v>
      </c>
      <c r="O89" s="174">
        <f>ROUND(E89*N89,2)</f>
        <v>12.36</v>
      </c>
      <c r="P89" s="174">
        <v>0</v>
      </c>
      <c r="Q89" s="174">
        <f>ROUND(E89*P89,2)</f>
        <v>0</v>
      </c>
      <c r="R89" s="176" t="s">
        <v>421</v>
      </c>
      <c r="S89" s="176" t="s">
        <v>331</v>
      </c>
      <c r="T89" s="177" t="s">
        <v>331</v>
      </c>
      <c r="U89" s="159">
        <v>6.4000000000000001E-2</v>
      </c>
      <c r="V89" s="159">
        <f>ROUND(E89*U89,2)</f>
        <v>7.63</v>
      </c>
      <c r="W89" s="159"/>
      <c r="X89" s="159" t="s">
        <v>422</v>
      </c>
      <c r="Y89" s="159" t="s">
        <v>334</v>
      </c>
      <c r="Z89" s="148"/>
      <c r="AA89" s="148"/>
      <c r="AB89" s="148"/>
      <c r="AC89" s="148"/>
      <c r="AD89" s="148"/>
      <c r="AE89" s="148"/>
      <c r="AF89" s="148"/>
      <c r="AG89" s="148" t="s">
        <v>423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2" x14ac:dyDescent="0.2">
      <c r="A90" s="155"/>
      <c r="B90" s="156"/>
      <c r="C90" s="188" t="s">
        <v>2603</v>
      </c>
      <c r="D90" s="161"/>
      <c r="E90" s="162">
        <v>81.680000000000007</v>
      </c>
      <c r="F90" s="159"/>
      <c r="G90" s="159"/>
      <c r="H90" s="159"/>
      <c r="I90" s="159"/>
      <c r="J90" s="159"/>
      <c r="K90" s="159"/>
      <c r="L90" s="159"/>
      <c r="M90" s="159"/>
      <c r="N90" s="158"/>
      <c r="O90" s="158"/>
      <c r="P90" s="158"/>
      <c r="Q90" s="158"/>
      <c r="R90" s="159"/>
      <c r="S90" s="159"/>
      <c r="T90" s="159"/>
      <c r="U90" s="159"/>
      <c r="V90" s="159"/>
      <c r="W90" s="159"/>
      <c r="X90" s="159"/>
      <c r="Y90" s="159"/>
      <c r="Z90" s="148"/>
      <c r="AA90" s="148"/>
      <c r="AB90" s="148"/>
      <c r="AC90" s="148"/>
      <c r="AD90" s="148"/>
      <c r="AE90" s="148"/>
      <c r="AF90" s="148"/>
      <c r="AG90" s="148" t="s">
        <v>344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3" x14ac:dyDescent="0.2">
      <c r="A91" s="155"/>
      <c r="B91" s="156"/>
      <c r="C91" s="188" t="s">
        <v>2586</v>
      </c>
      <c r="D91" s="161"/>
      <c r="E91" s="162">
        <v>37.5</v>
      </c>
      <c r="F91" s="159"/>
      <c r="G91" s="159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344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x14ac:dyDescent="0.2">
      <c r="A92" s="164" t="s">
        <v>326</v>
      </c>
      <c r="B92" s="165" t="s">
        <v>206</v>
      </c>
      <c r="C92" s="186" t="s">
        <v>207</v>
      </c>
      <c r="D92" s="166"/>
      <c r="E92" s="167"/>
      <c r="F92" s="168"/>
      <c r="G92" s="168">
        <f>SUMIF(AG93:AG108,"&lt;&gt;NOR",G93:G108)</f>
        <v>0</v>
      </c>
      <c r="H92" s="168"/>
      <c r="I92" s="168">
        <f>SUM(I93:I108)</f>
        <v>0</v>
      </c>
      <c r="J92" s="168"/>
      <c r="K92" s="168">
        <f>SUM(K93:K108)</f>
        <v>0</v>
      </c>
      <c r="L92" s="168"/>
      <c r="M92" s="168">
        <f>SUM(M93:M108)</f>
        <v>0</v>
      </c>
      <c r="N92" s="167"/>
      <c r="O92" s="167">
        <f>SUM(O93:O108)</f>
        <v>55.860000000000007</v>
      </c>
      <c r="P92" s="167"/>
      <c r="Q92" s="167">
        <f>SUM(Q93:Q108)</f>
        <v>0</v>
      </c>
      <c r="R92" s="168"/>
      <c r="S92" s="168"/>
      <c r="T92" s="169"/>
      <c r="U92" s="163"/>
      <c r="V92" s="163">
        <f>SUM(V93:V108)</f>
        <v>85.56</v>
      </c>
      <c r="W92" s="163"/>
      <c r="X92" s="163"/>
      <c r="Y92" s="163"/>
      <c r="AG92" t="s">
        <v>327</v>
      </c>
    </row>
    <row r="93" spans="1:60" ht="22.5" outlineLevel="1" x14ac:dyDescent="0.2">
      <c r="A93" s="171">
        <v>24</v>
      </c>
      <c r="B93" s="172" t="s">
        <v>567</v>
      </c>
      <c r="C93" s="187" t="s">
        <v>568</v>
      </c>
      <c r="D93" s="173" t="s">
        <v>420</v>
      </c>
      <c r="E93" s="174">
        <v>93.04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0</v>
      </c>
      <c r="O93" s="174">
        <f>ROUND(E93*N93,2)</f>
        <v>0</v>
      </c>
      <c r="P93" s="174">
        <v>0</v>
      </c>
      <c r="Q93" s="174">
        <f>ROUND(E93*P93,2)</f>
        <v>0</v>
      </c>
      <c r="R93" s="176" t="s">
        <v>459</v>
      </c>
      <c r="S93" s="176" t="s">
        <v>331</v>
      </c>
      <c r="T93" s="177" t="s">
        <v>331</v>
      </c>
      <c r="U93" s="159">
        <v>0.15</v>
      </c>
      <c r="V93" s="159">
        <f>ROUND(E93*U93,2)</f>
        <v>13.96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423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2" x14ac:dyDescent="0.2">
      <c r="A94" s="155"/>
      <c r="B94" s="156"/>
      <c r="C94" s="274" t="s">
        <v>569</v>
      </c>
      <c r="D94" s="275"/>
      <c r="E94" s="275"/>
      <c r="F94" s="275"/>
      <c r="G94" s="275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430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78" t="str">
        <f>C94</f>
        <v>z rostlé horniny tř.1 - 4 pod násypy z hornin soudržných do 92% PS a hornin nesoudržných sypkých relativní ulehlosti I(d) do 0,8</v>
      </c>
      <c r="BB94" s="148"/>
      <c r="BC94" s="148"/>
      <c r="BD94" s="148"/>
      <c r="BE94" s="148"/>
      <c r="BF94" s="148"/>
      <c r="BG94" s="148"/>
      <c r="BH94" s="148"/>
    </row>
    <row r="95" spans="1:60" outlineLevel="2" x14ac:dyDescent="0.2">
      <c r="A95" s="155"/>
      <c r="B95" s="156"/>
      <c r="C95" s="188" t="s">
        <v>2619</v>
      </c>
      <c r="D95" s="161"/>
      <c r="E95" s="162">
        <v>93.04</v>
      </c>
      <c r="F95" s="159"/>
      <c r="G95" s="159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344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ht="22.5" outlineLevel="1" x14ac:dyDescent="0.2">
      <c r="A96" s="171">
        <v>25</v>
      </c>
      <c r="B96" s="172" t="s">
        <v>2589</v>
      </c>
      <c r="C96" s="187" t="s">
        <v>2590</v>
      </c>
      <c r="D96" s="173" t="s">
        <v>420</v>
      </c>
      <c r="E96" s="174">
        <v>93.04</v>
      </c>
      <c r="F96" s="175"/>
      <c r="G96" s="176">
        <f>ROUND(E96*F96,2)</f>
        <v>0</v>
      </c>
      <c r="H96" s="175"/>
      <c r="I96" s="176">
        <f>ROUND(E96*H96,2)</f>
        <v>0</v>
      </c>
      <c r="J96" s="175"/>
      <c r="K96" s="176">
        <f>ROUND(E96*J96,2)</f>
        <v>0</v>
      </c>
      <c r="L96" s="176">
        <v>21</v>
      </c>
      <c r="M96" s="176">
        <f>G96*(1+L96/100)</f>
        <v>0</v>
      </c>
      <c r="N96" s="174">
        <v>0.34499999999999997</v>
      </c>
      <c r="O96" s="174">
        <f>ROUND(E96*N96,2)</f>
        <v>32.1</v>
      </c>
      <c r="P96" s="174">
        <v>0</v>
      </c>
      <c r="Q96" s="174">
        <f>ROUND(E96*P96,2)</f>
        <v>0</v>
      </c>
      <c r="R96" s="176" t="s">
        <v>421</v>
      </c>
      <c r="S96" s="176" t="s">
        <v>331</v>
      </c>
      <c r="T96" s="177" t="s">
        <v>331</v>
      </c>
      <c r="U96" s="159">
        <v>2.5999999999999999E-2</v>
      </c>
      <c r="V96" s="159">
        <f>ROUND(E96*U96,2)</f>
        <v>2.42</v>
      </c>
      <c r="W96" s="159"/>
      <c r="X96" s="159" t="s">
        <v>422</v>
      </c>
      <c r="Y96" s="159" t="s">
        <v>334</v>
      </c>
      <c r="Z96" s="148"/>
      <c r="AA96" s="148"/>
      <c r="AB96" s="148"/>
      <c r="AC96" s="148"/>
      <c r="AD96" s="148"/>
      <c r="AE96" s="148"/>
      <c r="AF96" s="148"/>
      <c r="AG96" s="148" t="s">
        <v>423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2" x14ac:dyDescent="0.2">
      <c r="A97" s="155"/>
      <c r="B97" s="156"/>
      <c r="C97" s="188" t="s">
        <v>2619</v>
      </c>
      <c r="D97" s="161"/>
      <c r="E97" s="162">
        <v>93.04</v>
      </c>
      <c r="F97" s="159"/>
      <c r="G97" s="159"/>
      <c r="H97" s="159"/>
      <c r="I97" s="159"/>
      <c r="J97" s="159"/>
      <c r="K97" s="159"/>
      <c r="L97" s="159"/>
      <c r="M97" s="159"/>
      <c r="N97" s="158"/>
      <c r="O97" s="158"/>
      <c r="P97" s="158"/>
      <c r="Q97" s="158"/>
      <c r="R97" s="159"/>
      <c r="S97" s="159"/>
      <c r="T97" s="159"/>
      <c r="U97" s="159"/>
      <c r="V97" s="159"/>
      <c r="W97" s="159"/>
      <c r="X97" s="159"/>
      <c r="Y97" s="159"/>
      <c r="Z97" s="148"/>
      <c r="AA97" s="148"/>
      <c r="AB97" s="148"/>
      <c r="AC97" s="148"/>
      <c r="AD97" s="148"/>
      <c r="AE97" s="148"/>
      <c r="AF97" s="148"/>
      <c r="AG97" s="148" t="s">
        <v>344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71">
        <v>26</v>
      </c>
      <c r="B98" s="172" t="s">
        <v>683</v>
      </c>
      <c r="C98" s="187" t="s">
        <v>684</v>
      </c>
      <c r="D98" s="173" t="s">
        <v>420</v>
      </c>
      <c r="E98" s="174">
        <v>93.04</v>
      </c>
      <c r="F98" s="175"/>
      <c r="G98" s="176">
        <f>ROUND(E98*F98,2)</f>
        <v>0</v>
      </c>
      <c r="H98" s="175"/>
      <c r="I98" s="176">
        <f>ROUND(E98*H98,2)</f>
        <v>0</v>
      </c>
      <c r="J98" s="175"/>
      <c r="K98" s="176">
        <f>ROUND(E98*J98,2)</f>
        <v>0</v>
      </c>
      <c r="L98" s="176">
        <v>21</v>
      </c>
      <c r="M98" s="176">
        <f>G98*(1+L98/100)</f>
        <v>0</v>
      </c>
      <c r="N98" s="174">
        <v>0</v>
      </c>
      <c r="O98" s="174">
        <f>ROUND(E98*N98,2)</f>
        <v>0</v>
      </c>
      <c r="P98" s="174">
        <v>0</v>
      </c>
      <c r="Q98" s="174">
        <f>ROUND(E98*P98,2)</f>
        <v>0</v>
      </c>
      <c r="R98" s="176" t="s">
        <v>421</v>
      </c>
      <c r="S98" s="176" t="s">
        <v>331</v>
      </c>
      <c r="T98" s="177" t="s">
        <v>331</v>
      </c>
      <c r="U98" s="159">
        <v>0.09</v>
      </c>
      <c r="V98" s="159">
        <f>ROUND(E98*U98,2)</f>
        <v>8.3699999999999992</v>
      </c>
      <c r="W98" s="159"/>
      <c r="X98" s="159" t="s">
        <v>422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423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2" x14ac:dyDescent="0.2">
      <c r="A99" s="155"/>
      <c r="B99" s="156"/>
      <c r="C99" s="188" t="s">
        <v>2619</v>
      </c>
      <c r="D99" s="161"/>
      <c r="E99" s="162">
        <v>93.04</v>
      </c>
      <c r="F99" s="159"/>
      <c r="G99" s="159"/>
      <c r="H99" s="159"/>
      <c r="I99" s="159"/>
      <c r="J99" s="159"/>
      <c r="K99" s="159"/>
      <c r="L99" s="159"/>
      <c r="M99" s="159"/>
      <c r="N99" s="158"/>
      <c r="O99" s="158"/>
      <c r="P99" s="158"/>
      <c r="Q99" s="158"/>
      <c r="R99" s="159"/>
      <c r="S99" s="159"/>
      <c r="T99" s="159"/>
      <c r="U99" s="159"/>
      <c r="V99" s="159"/>
      <c r="W99" s="159"/>
      <c r="X99" s="159"/>
      <c r="Y99" s="159"/>
      <c r="Z99" s="148"/>
      <c r="AA99" s="148"/>
      <c r="AB99" s="148"/>
      <c r="AC99" s="148"/>
      <c r="AD99" s="148"/>
      <c r="AE99" s="148"/>
      <c r="AF99" s="148"/>
      <c r="AG99" s="148" t="s">
        <v>344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71">
        <v>27</v>
      </c>
      <c r="B100" s="172" t="s">
        <v>2591</v>
      </c>
      <c r="C100" s="187" t="s">
        <v>2592</v>
      </c>
      <c r="D100" s="173" t="s">
        <v>420</v>
      </c>
      <c r="E100" s="174">
        <v>93.04</v>
      </c>
      <c r="F100" s="175"/>
      <c r="G100" s="176">
        <f>ROUND(E100*F100,2)</f>
        <v>0</v>
      </c>
      <c r="H100" s="175"/>
      <c r="I100" s="176">
        <f>ROUND(E100*H100,2)</f>
        <v>0</v>
      </c>
      <c r="J100" s="175"/>
      <c r="K100" s="176">
        <f>ROUND(E100*J100,2)</f>
        <v>0</v>
      </c>
      <c r="L100" s="176">
        <v>21</v>
      </c>
      <c r="M100" s="176">
        <f>G100*(1+L100/100)</f>
        <v>0</v>
      </c>
      <c r="N100" s="174">
        <v>7.3899999999999993E-2</v>
      </c>
      <c r="O100" s="174">
        <f>ROUND(E100*N100,2)</f>
        <v>6.88</v>
      </c>
      <c r="P100" s="174">
        <v>0</v>
      </c>
      <c r="Q100" s="174">
        <f>ROUND(E100*P100,2)</f>
        <v>0</v>
      </c>
      <c r="R100" s="176" t="s">
        <v>421</v>
      </c>
      <c r="S100" s="176" t="s">
        <v>331</v>
      </c>
      <c r="T100" s="177" t="s">
        <v>331</v>
      </c>
      <c r="U100" s="159">
        <v>0.47799999999999998</v>
      </c>
      <c r="V100" s="159">
        <f>ROUND(E100*U100,2)</f>
        <v>44.47</v>
      </c>
      <c r="W100" s="159"/>
      <c r="X100" s="159" t="s">
        <v>422</v>
      </c>
      <c r="Y100" s="159" t="s">
        <v>334</v>
      </c>
      <c r="Z100" s="148"/>
      <c r="AA100" s="148"/>
      <c r="AB100" s="148"/>
      <c r="AC100" s="148"/>
      <c r="AD100" s="148"/>
      <c r="AE100" s="148"/>
      <c r="AF100" s="148"/>
      <c r="AG100" s="148" t="s">
        <v>423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ht="22.5" outlineLevel="2" x14ac:dyDescent="0.2">
      <c r="A101" s="155"/>
      <c r="B101" s="156"/>
      <c r="C101" s="274" t="s">
        <v>2593</v>
      </c>
      <c r="D101" s="275"/>
      <c r="E101" s="275"/>
      <c r="F101" s="275"/>
      <c r="G101" s="275"/>
      <c r="H101" s="159"/>
      <c r="I101" s="159"/>
      <c r="J101" s="159"/>
      <c r="K101" s="159"/>
      <c r="L101" s="159"/>
      <c r="M101" s="159"/>
      <c r="N101" s="158"/>
      <c r="O101" s="158"/>
      <c r="P101" s="158"/>
      <c r="Q101" s="158"/>
      <c r="R101" s="159"/>
      <c r="S101" s="159"/>
      <c r="T101" s="159"/>
      <c r="U101" s="159"/>
      <c r="V101" s="159"/>
      <c r="W101" s="159"/>
      <c r="X101" s="159"/>
      <c r="Y101" s="159"/>
      <c r="Z101" s="148"/>
      <c r="AA101" s="148"/>
      <c r="AB101" s="148"/>
      <c r="AC101" s="148"/>
      <c r="AD101" s="148"/>
      <c r="AE101" s="148"/>
      <c r="AF101" s="148"/>
      <c r="AG101" s="148" t="s">
        <v>430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78" t="str">
        <f>C101</f>
        <v>s provedením lože z kameniva drceného, s vyplněním spár, s dvojitým hutněním a se smetením přebytečného materiálu na krajnici. S dodáním hmot pro lože a výplň spár.</v>
      </c>
      <c r="BB101" s="148"/>
      <c r="BC101" s="148"/>
      <c r="BD101" s="148"/>
      <c r="BE101" s="148"/>
      <c r="BF101" s="148"/>
      <c r="BG101" s="148"/>
      <c r="BH101" s="148"/>
    </row>
    <row r="102" spans="1:60" outlineLevel="2" x14ac:dyDescent="0.2">
      <c r="A102" s="155"/>
      <c r="B102" s="156"/>
      <c r="C102" s="188" t="s">
        <v>2619</v>
      </c>
      <c r="D102" s="161"/>
      <c r="E102" s="162">
        <v>93.04</v>
      </c>
      <c r="F102" s="159"/>
      <c r="G102" s="159"/>
      <c r="H102" s="159"/>
      <c r="I102" s="159"/>
      <c r="J102" s="159"/>
      <c r="K102" s="159"/>
      <c r="L102" s="159"/>
      <c r="M102" s="159"/>
      <c r="N102" s="158"/>
      <c r="O102" s="158"/>
      <c r="P102" s="158"/>
      <c r="Q102" s="158"/>
      <c r="R102" s="159"/>
      <c r="S102" s="159"/>
      <c r="T102" s="159"/>
      <c r="U102" s="159"/>
      <c r="V102" s="159"/>
      <c r="W102" s="159"/>
      <c r="X102" s="159"/>
      <c r="Y102" s="159"/>
      <c r="Z102" s="148"/>
      <c r="AA102" s="148"/>
      <c r="AB102" s="148"/>
      <c r="AC102" s="148"/>
      <c r="AD102" s="148"/>
      <c r="AE102" s="148"/>
      <c r="AF102" s="148"/>
      <c r="AG102" s="148" t="s">
        <v>344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71">
        <v>28</v>
      </c>
      <c r="B103" s="172" t="s">
        <v>2594</v>
      </c>
      <c r="C103" s="187" t="s">
        <v>2595</v>
      </c>
      <c r="D103" s="173" t="s">
        <v>407</v>
      </c>
      <c r="E103" s="174">
        <v>38</v>
      </c>
      <c r="F103" s="175"/>
      <c r="G103" s="176">
        <f>ROUND(E103*F103,2)</f>
        <v>0</v>
      </c>
      <c r="H103" s="175"/>
      <c r="I103" s="176">
        <f>ROUND(E103*H103,2)</f>
        <v>0</v>
      </c>
      <c r="J103" s="175"/>
      <c r="K103" s="176">
        <f>ROUND(E103*J103,2)</f>
        <v>0</v>
      </c>
      <c r="L103" s="176">
        <v>21</v>
      </c>
      <c r="M103" s="176">
        <f>G103*(1+L103/100)</f>
        <v>0</v>
      </c>
      <c r="N103" s="174">
        <v>3.6000000000000002E-4</v>
      </c>
      <c r="O103" s="174">
        <f>ROUND(E103*N103,2)</f>
        <v>0.01</v>
      </c>
      <c r="P103" s="174">
        <v>0</v>
      </c>
      <c r="Q103" s="174">
        <f>ROUND(E103*P103,2)</f>
        <v>0</v>
      </c>
      <c r="R103" s="176" t="s">
        <v>421</v>
      </c>
      <c r="S103" s="176" t="s">
        <v>331</v>
      </c>
      <c r="T103" s="177" t="s">
        <v>331</v>
      </c>
      <c r="U103" s="159">
        <v>0.43</v>
      </c>
      <c r="V103" s="159">
        <f>ROUND(E103*U103,2)</f>
        <v>16.34</v>
      </c>
      <c r="W103" s="159"/>
      <c r="X103" s="159" t="s">
        <v>422</v>
      </c>
      <c r="Y103" s="159" t="s">
        <v>334</v>
      </c>
      <c r="Z103" s="148"/>
      <c r="AA103" s="148"/>
      <c r="AB103" s="148"/>
      <c r="AC103" s="148"/>
      <c r="AD103" s="148"/>
      <c r="AE103" s="148"/>
      <c r="AF103" s="148"/>
      <c r="AG103" s="148" t="s">
        <v>423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2" x14ac:dyDescent="0.2">
      <c r="A104" s="155"/>
      <c r="B104" s="156"/>
      <c r="C104" s="188" t="s">
        <v>2475</v>
      </c>
      <c r="D104" s="161"/>
      <c r="E104" s="162">
        <v>38</v>
      </c>
      <c r="F104" s="159"/>
      <c r="G104" s="159"/>
      <c r="H104" s="159"/>
      <c r="I104" s="159"/>
      <c r="J104" s="159"/>
      <c r="K104" s="159"/>
      <c r="L104" s="159"/>
      <c r="M104" s="159"/>
      <c r="N104" s="158"/>
      <c r="O104" s="158"/>
      <c r="P104" s="158"/>
      <c r="Q104" s="158"/>
      <c r="R104" s="159"/>
      <c r="S104" s="159"/>
      <c r="T104" s="159"/>
      <c r="U104" s="159"/>
      <c r="V104" s="159"/>
      <c r="W104" s="159"/>
      <c r="X104" s="159"/>
      <c r="Y104" s="159"/>
      <c r="Z104" s="148"/>
      <c r="AA104" s="148"/>
      <c r="AB104" s="148"/>
      <c r="AC104" s="148"/>
      <c r="AD104" s="148"/>
      <c r="AE104" s="148"/>
      <c r="AF104" s="148"/>
      <c r="AG104" s="148" t="s">
        <v>344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1">
        <v>29</v>
      </c>
      <c r="B105" s="172" t="s">
        <v>2620</v>
      </c>
      <c r="C105" s="187" t="s">
        <v>2621</v>
      </c>
      <c r="D105" s="173" t="s">
        <v>420</v>
      </c>
      <c r="E105" s="174">
        <v>97.691999999999993</v>
      </c>
      <c r="F105" s="175"/>
      <c r="G105" s="176">
        <f>ROUND(E105*F105,2)</f>
        <v>0</v>
      </c>
      <c r="H105" s="175"/>
      <c r="I105" s="176">
        <f>ROUND(E105*H105,2)</f>
        <v>0</v>
      </c>
      <c r="J105" s="175"/>
      <c r="K105" s="176">
        <f>ROUND(E105*J105,2)</f>
        <v>0</v>
      </c>
      <c r="L105" s="176">
        <v>21</v>
      </c>
      <c r="M105" s="176">
        <f>G105*(1+L105/100)</f>
        <v>0</v>
      </c>
      <c r="N105" s="174">
        <v>0.17244999999999999</v>
      </c>
      <c r="O105" s="174">
        <f>ROUND(E105*N105,2)</f>
        <v>16.850000000000001</v>
      </c>
      <c r="P105" s="174">
        <v>0</v>
      </c>
      <c r="Q105" s="174">
        <f>ROUND(E105*P105,2)</f>
        <v>0</v>
      </c>
      <c r="R105" s="176" t="s">
        <v>563</v>
      </c>
      <c r="S105" s="176" t="s">
        <v>331</v>
      </c>
      <c r="T105" s="177" t="s">
        <v>331</v>
      </c>
      <c r="U105" s="159">
        <v>0</v>
      </c>
      <c r="V105" s="159">
        <f>ROUND(E105*U105,2)</f>
        <v>0</v>
      </c>
      <c r="W105" s="159"/>
      <c r="X105" s="159" t="s">
        <v>564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565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2" x14ac:dyDescent="0.2">
      <c r="A106" s="155"/>
      <c r="B106" s="156"/>
      <c r="C106" s="188" t="s">
        <v>2622</v>
      </c>
      <c r="D106" s="161"/>
      <c r="E106" s="162">
        <v>97.691999999999993</v>
      </c>
      <c r="F106" s="159"/>
      <c r="G106" s="159"/>
      <c r="H106" s="159"/>
      <c r="I106" s="159"/>
      <c r="J106" s="159"/>
      <c r="K106" s="159"/>
      <c r="L106" s="159"/>
      <c r="M106" s="159"/>
      <c r="N106" s="158"/>
      <c r="O106" s="158"/>
      <c r="P106" s="158"/>
      <c r="Q106" s="158"/>
      <c r="R106" s="159"/>
      <c r="S106" s="159"/>
      <c r="T106" s="159"/>
      <c r="U106" s="159"/>
      <c r="V106" s="159"/>
      <c r="W106" s="159"/>
      <c r="X106" s="159"/>
      <c r="Y106" s="159"/>
      <c r="Z106" s="148"/>
      <c r="AA106" s="148"/>
      <c r="AB106" s="148"/>
      <c r="AC106" s="148"/>
      <c r="AD106" s="148"/>
      <c r="AE106" s="148"/>
      <c r="AF106" s="148"/>
      <c r="AG106" s="148" t="s">
        <v>344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ht="22.5" outlineLevel="1" x14ac:dyDescent="0.2">
      <c r="A107" s="171">
        <v>30</v>
      </c>
      <c r="B107" s="172" t="s">
        <v>708</v>
      </c>
      <c r="C107" s="187" t="s">
        <v>709</v>
      </c>
      <c r="D107" s="173" t="s">
        <v>420</v>
      </c>
      <c r="E107" s="174">
        <v>102.34399999999999</v>
      </c>
      <c r="F107" s="175"/>
      <c r="G107" s="176">
        <f>ROUND(E107*F107,2)</f>
        <v>0</v>
      </c>
      <c r="H107" s="175"/>
      <c r="I107" s="176">
        <f>ROUND(E107*H107,2)</f>
        <v>0</v>
      </c>
      <c r="J107" s="175"/>
      <c r="K107" s="176">
        <f>ROUND(E107*J107,2)</f>
        <v>0</v>
      </c>
      <c r="L107" s="176">
        <v>21</v>
      </c>
      <c r="M107" s="176">
        <f>G107*(1+L107/100)</f>
        <v>0</v>
      </c>
      <c r="N107" s="174">
        <v>2.0000000000000001E-4</v>
      </c>
      <c r="O107" s="174">
        <f>ROUND(E107*N107,2)</f>
        <v>0.02</v>
      </c>
      <c r="P107" s="174">
        <v>0</v>
      </c>
      <c r="Q107" s="174">
        <f>ROUND(E107*P107,2)</f>
        <v>0</v>
      </c>
      <c r="R107" s="176" t="s">
        <v>563</v>
      </c>
      <c r="S107" s="176" t="s">
        <v>331</v>
      </c>
      <c r="T107" s="177" t="s">
        <v>331</v>
      </c>
      <c r="U107" s="159">
        <v>0</v>
      </c>
      <c r="V107" s="159">
        <f>ROUND(E107*U107,2)</f>
        <v>0</v>
      </c>
      <c r="W107" s="159"/>
      <c r="X107" s="159" t="s">
        <v>564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565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2" x14ac:dyDescent="0.2">
      <c r="A108" s="155"/>
      <c r="B108" s="156"/>
      <c r="C108" s="188" t="s">
        <v>2623</v>
      </c>
      <c r="D108" s="161"/>
      <c r="E108" s="162">
        <v>102.34399999999999</v>
      </c>
      <c r="F108" s="159"/>
      <c r="G108" s="159"/>
      <c r="H108" s="159"/>
      <c r="I108" s="159"/>
      <c r="J108" s="159"/>
      <c r="K108" s="159"/>
      <c r="L108" s="159"/>
      <c r="M108" s="159"/>
      <c r="N108" s="158"/>
      <c r="O108" s="158"/>
      <c r="P108" s="158"/>
      <c r="Q108" s="158"/>
      <c r="R108" s="159"/>
      <c r="S108" s="159"/>
      <c r="T108" s="159"/>
      <c r="U108" s="159"/>
      <c r="V108" s="159"/>
      <c r="W108" s="159"/>
      <c r="X108" s="159"/>
      <c r="Y108" s="159"/>
      <c r="Z108" s="148"/>
      <c r="AA108" s="148"/>
      <c r="AB108" s="148"/>
      <c r="AC108" s="148"/>
      <c r="AD108" s="148"/>
      <c r="AE108" s="148"/>
      <c r="AF108" s="148"/>
      <c r="AG108" s="148" t="s">
        <v>344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x14ac:dyDescent="0.2">
      <c r="A109" s="164" t="s">
        <v>326</v>
      </c>
      <c r="B109" s="165" t="s">
        <v>208</v>
      </c>
      <c r="C109" s="186" t="s">
        <v>209</v>
      </c>
      <c r="D109" s="166"/>
      <c r="E109" s="167"/>
      <c r="F109" s="168"/>
      <c r="G109" s="168">
        <f>SUMIF(AG110:AG118,"&lt;&gt;NOR",G110:G118)</f>
        <v>0</v>
      </c>
      <c r="H109" s="168"/>
      <c r="I109" s="168">
        <f>SUM(I110:I118)</f>
        <v>0</v>
      </c>
      <c r="J109" s="168"/>
      <c r="K109" s="168">
        <f>SUM(K110:K118)</f>
        <v>0</v>
      </c>
      <c r="L109" s="168"/>
      <c r="M109" s="168">
        <f>SUM(M110:M118)</f>
        <v>0</v>
      </c>
      <c r="N109" s="167"/>
      <c r="O109" s="167">
        <f>SUM(O110:O118)</f>
        <v>60.120000000000005</v>
      </c>
      <c r="P109" s="167"/>
      <c r="Q109" s="167">
        <f>SUM(Q110:Q118)</f>
        <v>0</v>
      </c>
      <c r="R109" s="168"/>
      <c r="S109" s="168"/>
      <c r="T109" s="169"/>
      <c r="U109" s="163"/>
      <c r="V109" s="163">
        <f>SUM(V110:V118)</f>
        <v>23.330000000000002</v>
      </c>
      <c r="W109" s="163"/>
      <c r="X109" s="163"/>
      <c r="Y109" s="163"/>
      <c r="AG109" t="s">
        <v>327</v>
      </c>
    </row>
    <row r="110" spans="1:60" ht="22.5" outlineLevel="1" x14ac:dyDescent="0.2">
      <c r="A110" s="171">
        <v>31</v>
      </c>
      <c r="B110" s="172" t="s">
        <v>567</v>
      </c>
      <c r="C110" s="187" t="s">
        <v>568</v>
      </c>
      <c r="D110" s="173" t="s">
        <v>420</v>
      </c>
      <c r="E110" s="174">
        <v>116.69</v>
      </c>
      <c r="F110" s="175"/>
      <c r="G110" s="176">
        <f>ROUND(E110*F110,2)</f>
        <v>0</v>
      </c>
      <c r="H110" s="175"/>
      <c r="I110" s="176">
        <f>ROUND(E110*H110,2)</f>
        <v>0</v>
      </c>
      <c r="J110" s="175"/>
      <c r="K110" s="176">
        <f>ROUND(E110*J110,2)</f>
        <v>0</v>
      </c>
      <c r="L110" s="176">
        <v>21</v>
      </c>
      <c r="M110" s="176">
        <f>G110*(1+L110/100)</f>
        <v>0</v>
      </c>
      <c r="N110" s="174">
        <v>0</v>
      </c>
      <c r="O110" s="174">
        <f>ROUND(E110*N110,2)</f>
        <v>0</v>
      </c>
      <c r="P110" s="174">
        <v>0</v>
      </c>
      <c r="Q110" s="174">
        <f>ROUND(E110*P110,2)</f>
        <v>0</v>
      </c>
      <c r="R110" s="176" t="s">
        <v>459</v>
      </c>
      <c r="S110" s="176" t="s">
        <v>331</v>
      </c>
      <c r="T110" s="177" t="s">
        <v>331</v>
      </c>
      <c r="U110" s="159">
        <v>0.15</v>
      </c>
      <c r="V110" s="159">
        <f>ROUND(E110*U110,2)</f>
        <v>17.5</v>
      </c>
      <c r="W110" s="159"/>
      <c r="X110" s="159" t="s">
        <v>422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423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2" x14ac:dyDescent="0.2">
      <c r="A111" s="155"/>
      <c r="B111" s="156"/>
      <c r="C111" s="274" t="s">
        <v>569</v>
      </c>
      <c r="D111" s="275"/>
      <c r="E111" s="275"/>
      <c r="F111" s="275"/>
      <c r="G111" s="275"/>
      <c r="H111" s="159"/>
      <c r="I111" s="159"/>
      <c r="J111" s="159"/>
      <c r="K111" s="159"/>
      <c r="L111" s="159"/>
      <c r="M111" s="159"/>
      <c r="N111" s="158"/>
      <c r="O111" s="158"/>
      <c r="P111" s="158"/>
      <c r="Q111" s="158"/>
      <c r="R111" s="159"/>
      <c r="S111" s="159"/>
      <c r="T111" s="159"/>
      <c r="U111" s="159"/>
      <c r="V111" s="159"/>
      <c r="W111" s="159"/>
      <c r="X111" s="159"/>
      <c r="Y111" s="159"/>
      <c r="Z111" s="148"/>
      <c r="AA111" s="148"/>
      <c r="AB111" s="148"/>
      <c r="AC111" s="148"/>
      <c r="AD111" s="148"/>
      <c r="AE111" s="148"/>
      <c r="AF111" s="148"/>
      <c r="AG111" s="148" t="s">
        <v>430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78" t="str">
        <f>C111</f>
        <v>z rostlé horniny tř.1 - 4 pod násypy z hornin soudržných do 92% PS a hornin nesoudržných sypkých relativní ulehlosti I(d) do 0,8</v>
      </c>
      <c r="BB111" s="148"/>
      <c r="BC111" s="148"/>
      <c r="BD111" s="148"/>
      <c r="BE111" s="148"/>
      <c r="BF111" s="148"/>
      <c r="BG111" s="148"/>
      <c r="BH111" s="148"/>
    </row>
    <row r="112" spans="1:60" outlineLevel="2" x14ac:dyDescent="0.2">
      <c r="A112" s="155"/>
      <c r="B112" s="156"/>
      <c r="C112" s="188" t="s">
        <v>2624</v>
      </c>
      <c r="D112" s="161"/>
      <c r="E112" s="162">
        <v>116.69</v>
      </c>
      <c r="F112" s="159"/>
      <c r="G112" s="159"/>
      <c r="H112" s="159"/>
      <c r="I112" s="159"/>
      <c r="J112" s="159"/>
      <c r="K112" s="159"/>
      <c r="L112" s="159"/>
      <c r="M112" s="159"/>
      <c r="N112" s="158"/>
      <c r="O112" s="158"/>
      <c r="P112" s="158"/>
      <c r="Q112" s="158"/>
      <c r="R112" s="159"/>
      <c r="S112" s="159"/>
      <c r="T112" s="159"/>
      <c r="U112" s="159"/>
      <c r="V112" s="159"/>
      <c r="W112" s="159"/>
      <c r="X112" s="159"/>
      <c r="Y112" s="159"/>
      <c r="Z112" s="148"/>
      <c r="AA112" s="148"/>
      <c r="AB112" s="148"/>
      <c r="AC112" s="148"/>
      <c r="AD112" s="148"/>
      <c r="AE112" s="148"/>
      <c r="AF112" s="148"/>
      <c r="AG112" s="148" t="s">
        <v>344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ht="22.5" outlineLevel="1" x14ac:dyDescent="0.2">
      <c r="A113" s="171">
        <v>32</v>
      </c>
      <c r="B113" s="172" t="s">
        <v>2625</v>
      </c>
      <c r="C113" s="187" t="s">
        <v>2626</v>
      </c>
      <c r="D113" s="173" t="s">
        <v>420</v>
      </c>
      <c r="E113" s="174">
        <v>116.69</v>
      </c>
      <c r="F113" s="175"/>
      <c r="G113" s="176">
        <f>ROUND(E113*F113,2)</f>
        <v>0</v>
      </c>
      <c r="H113" s="175"/>
      <c r="I113" s="176">
        <f>ROUND(E113*H113,2)</f>
        <v>0</v>
      </c>
      <c r="J113" s="175"/>
      <c r="K113" s="176">
        <f>ROUND(E113*J113,2)</f>
        <v>0</v>
      </c>
      <c r="L113" s="176">
        <v>21</v>
      </c>
      <c r="M113" s="176">
        <f>G113*(1+L113/100)</f>
        <v>0</v>
      </c>
      <c r="N113" s="174">
        <v>0.41399999999999998</v>
      </c>
      <c r="O113" s="174">
        <f>ROUND(E113*N113,2)</f>
        <v>48.31</v>
      </c>
      <c r="P113" s="174">
        <v>0</v>
      </c>
      <c r="Q113" s="174">
        <f>ROUND(E113*P113,2)</f>
        <v>0</v>
      </c>
      <c r="R113" s="176" t="s">
        <v>421</v>
      </c>
      <c r="S113" s="176" t="s">
        <v>331</v>
      </c>
      <c r="T113" s="177" t="s">
        <v>331</v>
      </c>
      <c r="U113" s="159">
        <v>2.5999999999999999E-2</v>
      </c>
      <c r="V113" s="159">
        <f>ROUND(E113*U113,2)</f>
        <v>3.03</v>
      </c>
      <c r="W113" s="159"/>
      <c r="X113" s="159" t="s">
        <v>422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423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2" x14ac:dyDescent="0.2">
      <c r="A114" s="155"/>
      <c r="B114" s="156"/>
      <c r="C114" s="188" t="s">
        <v>2624</v>
      </c>
      <c r="D114" s="161"/>
      <c r="E114" s="162">
        <v>116.69</v>
      </c>
      <c r="F114" s="159"/>
      <c r="G114" s="159"/>
      <c r="H114" s="159"/>
      <c r="I114" s="159"/>
      <c r="J114" s="159"/>
      <c r="K114" s="159"/>
      <c r="L114" s="159"/>
      <c r="M114" s="159"/>
      <c r="N114" s="158"/>
      <c r="O114" s="158"/>
      <c r="P114" s="158"/>
      <c r="Q114" s="158"/>
      <c r="R114" s="159"/>
      <c r="S114" s="159"/>
      <c r="T114" s="159"/>
      <c r="U114" s="159"/>
      <c r="V114" s="159"/>
      <c r="W114" s="159"/>
      <c r="X114" s="159"/>
      <c r="Y114" s="159"/>
      <c r="Z114" s="148"/>
      <c r="AA114" s="148"/>
      <c r="AB114" s="148"/>
      <c r="AC114" s="148"/>
      <c r="AD114" s="148"/>
      <c r="AE114" s="148"/>
      <c r="AF114" s="148"/>
      <c r="AG114" s="148" t="s">
        <v>344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1">
        <v>33</v>
      </c>
      <c r="B115" s="172" t="s">
        <v>2627</v>
      </c>
      <c r="C115" s="187" t="s">
        <v>2628</v>
      </c>
      <c r="D115" s="173" t="s">
        <v>420</v>
      </c>
      <c r="E115" s="174">
        <v>116.69</v>
      </c>
      <c r="F115" s="175"/>
      <c r="G115" s="176">
        <f>ROUND(E115*F115,2)</f>
        <v>0</v>
      </c>
      <c r="H115" s="175"/>
      <c r="I115" s="176">
        <f>ROUND(E115*H115,2)</f>
        <v>0</v>
      </c>
      <c r="J115" s="175"/>
      <c r="K115" s="176">
        <f>ROUND(E115*J115,2)</f>
        <v>0</v>
      </c>
      <c r="L115" s="176">
        <v>21</v>
      </c>
      <c r="M115" s="176">
        <f>G115*(1+L115/100)</f>
        <v>0</v>
      </c>
      <c r="N115" s="174">
        <v>0</v>
      </c>
      <c r="O115" s="174">
        <f>ROUND(E115*N115,2)</f>
        <v>0</v>
      </c>
      <c r="P115" s="174">
        <v>0</v>
      </c>
      <c r="Q115" s="174">
        <f>ROUND(E115*P115,2)</f>
        <v>0</v>
      </c>
      <c r="R115" s="176"/>
      <c r="S115" s="176" t="s">
        <v>364</v>
      </c>
      <c r="T115" s="177" t="s">
        <v>332</v>
      </c>
      <c r="U115" s="159">
        <v>0</v>
      </c>
      <c r="V115" s="159">
        <f>ROUND(E115*U115,2)</f>
        <v>0</v>
      </c>
      <c r="W115" s="159"/>
      <c r="X115" s="159" t="s">
        <v>422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423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2" x14ac:dyDescent="0.2">
      <c r="A116" s="155"/>
      <c r="B116" s="156"/>
      <c r="C116" s="188" t="s">
        <v>2624</v>
      </c>
      <c r="D116" s="161"/>
      <c r="E116" s="162">
        <v>116.69</v>
      </c>
      <c r="F116" s="159"/>
      <c r="G116" s="159"/>
      <c r="H116" s="159"/>
      <c r="I116" s="159"/>
      <c r="J116" s="159"/>
      <c r="K116" s="159"/>
      <c r="L116" s="159"/>
      <c r="M116" s="159"/>
      <c r="N116" s="158"/>
      <c r="O116" s="158"/>
      <c r="P116" s="158"/>
      <c r="Q116" s="158"/>
      <c r="R116" s="159"/>
      <c r="S116" s="159"/>
      <c r="T116" s="159"/>
      <c r="U116" s="159"/>
      <c r="V116" s="159"/>
      <c r="W116" s="159"/>
      <c r="X116" s="159"/>
      <c r="Y116" s="159"/>
      <c r="Z116" s="148"/>
      <c r="AA116" s="148"/>
      <c r="AB116" s="148"/>
      <c r="AC116" s="148"/>
      <c r="AD116" s="148"/>
      <c r="AE116" s="148"/>
      <c r="AF116" s="148"/>
      <c r="AG116" s="148" t="s">
        <v>344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71">
        <v>34</v>
      </c>
      <c r="B117" s="172" t="s">
        <v>2629</v>
      </c>
      <c r="C117" s="187" t="s">
        <v>2630</v>
      </c>
      <c r="D117" s="173" t="s">
        <v>420</v>
      </c>
      <c r="E117" s="174">
        <v>116.69</v>
      </c>
      <c r="F117" s="175"/>
      <c r="G117" s="176">
        <f>ROUND(E117*F117,2)</f>
        <v>0</v>
      </c>
      <c r="H117" s="175"/>
      <c r="I117" s="176">
        <f>ROUND(E117*H117,2)</f>
        <v>0</v>
      </c>
      <c r="J117" s="175"/>
      <c r="K117" s="176">
        <f>ROUND(E117*J117,2)</f>
        <v>0</v>
      </c>
      <c r="L117" s="176">
        <v>21</v>
      </c>
      <c r="M117" s="176">
        <f>G117*(1+L117/100)</f>
        <v>0</v>
      </c>
      <c r="N117" s="174">
        <v>0.1012</v>
      </c>
      <c r="O117" s="174">
        <f>ROUND(E117*N117,2)</f>
        <v>11.81</v>
      </c>
      <c r="P117" s="174">
        <v>0</v>
      </c>
      <c r="Q117" s="174">
        <f>ROUND(E117*P117,2)</f>
        <v>0</v>
      </c>
      <c r="R117" s="176"/>
      <c r="S117" s="176" t="s">
        <v>364</v>
      </c>
      <c r="T117" s="177" t="s">
        <v>332</v>
      </c>
      <c r="U117" s="159">
        <v>2.4E-2</v>
      </c>
      <c r="V117" s="159">
        <f>ROUND(E117*U117,2)</f>
        <v>2.8</v>
      </c>
      <c r="W117" s="159"/>
      <c r="X117" s="159" t="s">
        <v>422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423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2" x14ac:dyDescent="0.2">
      <c r="A118" s="155"/>
      <c r="B118" s="156"/>
      <c r="C118" s="188" t="s">
        <v>2624</v>
      </c>
      <c r="D118" s="161"/>
      <c r="E118" s="162">
        <v>116.69</v>
      </c>
      <c r="F118" s="159"/>
      <c r="G118" s="159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344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x14ac:dyDescent="0.2">
      <c r="A119" s="164" t="s">
        <v>326</v>
      </c>
      <c r="B119" s="165" t="s">
        <v>104</v>
      </c>
      <c r="C119" s="186" t="s">
        <v>219</v>
      </c>
      <c r="D119" s="166"/>
      <c r="E119" s="167"/>
      <c r="F119" s="168"/>
      <c r="G119" s="168">
        <f>SUMIF(AG120:AG122,"&lt;&gt;NOR",G120:G122)</f>
        <v>0</v>
      </c>
      <c r="H119" s="168"/>
      <c r="I119" s="168">
        <f>SUM(I120:I122)</f>
        <v>0</v>
      </c>
      <c r="J119" s="168"/>
      <c r="K119" s="168">
        <f>SUM(K120:K122)</f>
        <v>0</v>
      </c>
      <c r="L119" s="168"/>
      <c r="M119" s="168">
        <f>SUM(M120:M122)</f>
        <v>0</v>
      </c>
      <c r="N119" s="167"/>
      <c r="O119" s="167">
        <f>SUM(O120:O122)</f>
        <v>0</v>
      </c>
      <c r="P119" s="167"/>
      <c r="Q119" s="167">
        <f>SUM(Q120:Q122)</f>
        <v>0</v>
      </c>
      <c r="R119" s="168"/>
      <c r="S119" s="168"/>
      <c r="T119" s="169"/>
      <c r="U119" s="163"/>
      <c r="V119" s="163">
        <f>SUM(V120:V122)</f>
        <v>0</v>
      </c>
      <c r="W119" s="163"/>
      <c r="X119" s="163"/>
      <c r="Y119" s="163"/>
      <c r="AG119" t="s">
        <v>327</v>
      </c>
    </row>
    <row r="120" spans="1:60" outlineLevel="1" x14ac:dyDescent="0.2">
      <c r="A120" s="171">
        <v>35</v>
      </c>
      <c r="B120" s="172" t="s">
        <v>432</v>
      </c>
      <c r="C120" s="187" t="s">
        <v>2631</v>
      </c>
      <c r="D120" s="173" t="s">
        <v>434</v>
      </c>
      <c r="E120" s="174">
        <v>5</v>
      </c>
      <c r="F120" s="175"/>
      <c r="G120" s="176">
        <f>ROUND(E120*F120,2)</f>
        <v>0</v>
      </c>
      <c r="H120" s="175"/>
      <c r="I120" s="176">
        <f>ROUND(E120*H120,2)</f>
        <v>0</v>
      </c>
      <c r="J120" s="175"/>
      <c r="K120" s="176">
        <f>ROUND(E120*J120,2)</f>
        <v>0</v>
      </c>
      <c r="L120" s="176">
        <v>21</v>
      </c>
      <c r="M120" s="176">
        <f>G120*(1+L120/100)</f>
        <v>0</v>
      </c>
      <c r="N120" s="174">
        <v>0</v>
      </c>
      <c r="O120" s="174">
        <f>ROUND(E120*N120,2)</f>
        <v>0</v>
      </c>
      <c r="P120" s="174">
        <v>0</v>
      </c>
      <c r="Q120" s="174">
        <f>ROUND(E120*P120,2)</f>
        <v>0</v>
      </c>
      <c r="R120" s="176"/>
      <c r="S120" s="176" t="s">
        <v>364</v>
      </c>
      <c r="T120" s="177" t="s">
        <v>332</v>
      </c>
      <c r="U120" s="159">
        <v>0</v>
      </c>
      <c r="V120" s="159">
        <f>ROUND(E120*U120,2)</f>
        <v>0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423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2" x14ac:dyDescent="0.2">
      <c r="A121" s="155"/>
      <c r="B121" s="156"/>
      <c r="C121" s="188" t="s">
        <v>2632</v>
      </c>
      <c r="D121" s="161"/>
      <c r="E121" s="162">
        <v>2</v>
      </c>
      <c r="F121" s="159"/>
      <c r="G121" s="159"/>
      <c r="H121" s="159"/>
      <c r="I121" s="159"/>
      <c r="J121" s="159"/>
      <c r="K121" s="159"/>
      <c r="L121" s="159"/>
      <c r="M121" s="159"/>
      <c r="N121" s="158"/>
      <c r="O121" s="158"/>
      <c r="P121" s="158"/>
      <c r="Q121" s="158"/>
      <c r="R121" s="159"/>
      <c r="S121" s="159"/>
      <c r="T121" s="159"/>
      <c r="U121" s="159"/>
      <c r="V121" s="159"/>
      <c r="W121" s="159"/>
      <c r="X121" s="159"/>
      <c r="Y121" s="159"/>
      <c r="Z121" s="148"/>
      <c r="AA121" s="148"/>
      <c r="AB121" s="148"/>
      <c r="AC121" s="148"/>
      <c r="AD121" s="148"/>
      <c r="AE121" s="148"/>
      <c r="AF121" s="148"/>
      <c r="AG121" s="148" t="s">
        <v>344</v>
      </c>
      <c r="AH121" s="148">
        <v>0</v>
      </c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3" x14ac:dyDescent="0.2">
      <c r="A122" s="155"/>
      <c r="B122" s="156"/>
      <c r="C122" s="188" t="s">
        <v>2633</v>
      </c>
      <c r="D122" s="161"/>
      <c r="E122" s="162">
        <v>3</v>
      </c>
      <c r="F122" s="159"/>
      <c r="G122" s="159"/>
      <c r="H122" s="159"/>
      <c r="I122" s="159"/>
      <c r="J122" s="159"/>
      <c r="K122" s="159"/>
      <c r="L122" s="159"/>
      <c r="M122" s="159"/>
      <c r="N122" s="158"/>
      <c r="O122" s="158"/>
      <c r="P122" s="158"/>
      <c r="Q122" s="158"/>
      <c r="R122" s="159"/>
      <c r="S122" s="159"/>
      <c r="T122" s="159"/>
      <c r="U122" s="159"/>
      <c r="V122" s="159"/>
      <c r="W122" s="159"/>
      <c r="X122" s="159"/>
      <c r="Y122" s="159"/>
      <c r="Z122" s="148"/>
      <c r="AA122" s="148"/>
      <c r="AB122" s="148"/>
      <c r="AC122" s="148"/>
      <c r="AD122" s="148"/>
      <c r="AE122" s="148"/>
      <c r="AF122" s="148"/>
      <c r="AG122" s="148" t="s">
        <v>344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x14ac:dyDescent="0.2">
      <c r="A123" s="164" t="s">
        <v>326</v>
      </c>
      <c r="B123" s="165" t="s">
        <v>221</v>
      </c>
      <c r="C123" s="186" t="s">
        <v>222</v>
      </c>
      <c r="D123" s="166"/>
      <c r="E123" s="167"/>
      <c r="F123" s="168"/>
      <c r="G123" s="168">
        <f>SUMIF(AG124:AG151,"&lt;&gt;NOR",G124:G151)</f>
        <v>0</v>
      </c>
      <c r="H123" s="168"/>
      <c r="I123" s="168">
        <f>SUM(I124:I151)</f>
        <v>0</v>
      </c>
      <c r="J123" s="168"/>
      <c r="K123" s="168">
        <f>SUM(K124:K151)</f>
        <v>0</v>
      </c>
      <c r="L123" s="168"/>
      <c r="M123" s="168">
        <f>SUM(M124:M151)</f>
        <v>0</v>
      </c>
      <c r="N123" s="167"/>
      <c r="O123" s="167">
        <f>SUM(O124:O151)</f>
        <v>75.399999999999991</v>
      </c>
      <c r="P123" s="167"/>
      <c r="Q123" s="167">
        <f>SUM(Q124:Q151)</f>
        <v>0</v>
      </c>
      <c r="R123" s="168"/>
      <c r="S123" s="168"/>
      <c r="T123" s="169"/>
      <c r="U123" s="163"/>
      <c r="V123" s="163">
        <f>SUM(V124:V151)</f>
        <v>74.190000000000012</v>
      </c>
      <c r="W123" s="163"/>
      <c r="X123" s="163"/>
      <c r="Y123" s="163"/>
      <c r="AG123" t="s">
        <v>327</v>
      </c>
    </row>
    <row r="124" spans="1:60" ht="22.5" outlineLevel="1" x14ac:dyDescent="0.2">
      <c r="A124" s="171">
        <v>36</v>
      </c>
      <c r="B124" s="172" t="s">
        <v>2634</v>
      </c>
      <c r="C124" s="187" t="s">
        <v>2635</v>
      </c>
      <c r="D124" s="173" t="s">
        <v>407</v>
      </c>
      <c r="E124" s="174">
        <v>155.02000000000001</v>
      </c>
      <c r="F124" s="175"/>
      <c r="G124" s="176">
        <f>ROUND(E124*F124,2)</f>
        <v>0</v>
      </c>
      <c r="H124" s="175"/>
      <c r="I124" s="176">
        <f>ROUND(E124*H124,2)</f>
        <v>0</v>
      </c>
      <c r="J124" s="175"/>
      <c r="K124" s="176">
        <f>ROUND(E124*J124,2)</f>
        <v>0</v>
      </c>
      <c r="L124" s="176">
        <v>21</v>
      </c>
      <c r="M124" s="176">
        <f>G124*(1+L124/100)</f>
        <v>0</v>
      </c>
      <c r="N124" s="174">
        <v>0.188</v>
      </c>
      <c r="O124" s="174">
        <f>ROUND(E124*N124,2)</f>
        <v>29.14</v>
      </c>
      <c r="P124" s="174">
        <v>0</v>
      </c>
      <c r="Q124" s="174">
        <f>ROUND(E124*P124,2)</f>
        <v>0</v>
      </c>
      <c r="R124" s="176" t="s">
        <v>421</v>
      </c>
      <c r="S124" s="176" t="s">
        <v>331</v>
      </c>
      <c r="T124" s="177" t="s">
        <v>331</v>
      </c>
      <c r="U124" s="159">
        <v>0.27200000000000002</v>
      </c>
      <c r="V124" s="159">
        <f>ROUND(E124*U124,2)</f>
        <v>42.17</v>
      </c>
      <c r="W124" s="159"/>
      <c r="X124" s="159" t="s">
        <v>422</v>
      </c>
      <c r="Y124" s="159" t="s">
        <v>334</v>
      </c>
      <c r="Z124" s="148"/>
      <c r="AA124" s="148"/>
      <c r="AB124" s="148"/>
      <c r="AC124" s="148"/>
      <c r="AD124" s="148"/>
      <c r="AE124" s="148"/>
      <c r="AF124" s="148"/>
      <c r="AG124" s="148" t="s">
        <v>423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2" x14ac:dyDescent="0.2">
      <c r="A125" s="155"/>
      <c r="B125" s="156"/>
      <c r="C125" s="274" t="s">
        <v>2636</v>
      </c>
      <c r="D125" s="275"/>
      <c r="E125" s="275"/>
      <c r="F125" s="275"/>
      <c r="G125" s="275"/>
      <c r="H125" s="159"/>
      <c r="I125" s="159"/>
      <c r="J125" s="159"/>
      <c r="K125" s="159"/>
      <c r="L125" s="159"/>
      <c r="M125" s="159"/>
      <c r="N125" s="158"/>
      <c r="O125" s="158"/>
      <c r="P125" s="158"/>
      <c r="Q125" s="158"/>
      <c r="R125" s="159"/>
      <c r="S125" s="159"/>
      <c r="T125" s="159"/>
      <c r="U125" s="159"/>
      <c r="V125" s="159"/>
      <c r="W125" s="159"/>
      <c r="X125" s="159"/>
      <c r="Y125" s="159"/>
      <c r="Z125" s="148"/>
      <c r="AA125" s="148"/>
      <c r="AB125" s="148"/>
      <c r="AC125" s="148"/>
      <c r="AD125" s="148"/>
      <c r="AE125" s="148"/>
      <c r="AF125" s="148"/>
      <c r="AG125" s="148" t="s">
        <v>430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2" x14ac:dyDescent="0.2">
      <c r="A126" s="155"/>
      <c r="B126" s="156"/>
      <c r="C126" s="188" t="s">
        <v>2637</v>
      </c>
      <c r="D126" s="161"/>
      <c r="E126" s="162">
        <v>93.27</v>
      </c>
      <c r="F126" s="159"/>
      <c r="G126" s="159"/>
      <c r="H126" s="159"/>
      <c r="I126" s="159"/>
      <c r="J126" s="159"/>
      <c r="K126" s="159"/>
      <c r="L126" s="159"/>
      <c r="M126" s="159"/>
      <c r="N126" s="158"/>
      <c r="O126" s="158"/>
      <c r="P126" s="158"/>
      <c r="Q126" s="158"/>
      <c r="R126" s="159"/>
      <c r="S126" s="159"/>
      <c r="T126" s="159"/>
      <c r="U126" s="159"/>
      <c r="V126" s="159"/>
      <c r="W126" s="159"/>
      <c r="X126" s="159"/>
      <c r="Y126" s="159"/>
      <c r="Z126" s="148"/>
      <c r="AA126" s="148"/>
      <c r="AB126" s="148"/>
      <c r="AC126" s="148"/>
      <c r="AD126" s="148"/>
      <c r="AE126" s="148"/>
      <c r="AF126" s="148"/>
      <c r="AG126" s="148" t="s">
        <v>344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3" x14ac:dyDescent="0.2">
      <c r="A127" s="155"/>
      <c r="B127" s="156"/>
      <c r="C127" s="188" t="s">
        <v>2638</v>
      </c>
      <c r="D127" s="161"/>
      <c r="E127" s="162">
        <v>12.5</v>
      </c>
      <c r="F127" s="159"/>
      <c r="G127" s="159"/>
      <c r="H127" s="159"/>
      <c r="I127" s="159"/>
      <c r="J127" s="159"/>
      <c r="K127" s="159"/>
      <c r="L127" s="159"/>
      <c r="M127" s="159"/>
      <c r="N127" s="158"/>
      <c r="O127" s="158"/>
      <c r="P127" s="158"/>
      <c r="Q127" s="158"/>
      <c r="R127" s="159"/>
      <c r="S127" s="159"/>
      <c r="T127" s="159"/>
      <c r="U127" s="159"/>
      <c r="V127" s="159"/>
      <c r="W127" s="159"/>
      <c r="X127" s="159"/>
      <c r="Y127" s="159"/>
      <c r="Z127" s="148"/>
      <c r="AA127" s="148"/>
      <c r="AB127" s="148"/>
      <c r="AC127" s="148"/>
      <c r="AD127" s="148"/>
      <c r="AE127" s="148"/>
      <c r="AF127" s="148"/>
      <c r="AG127" s="148" t="s">
        <v>344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3" x14ac:dyDescent="0.2">
      <c r="A128" s="155"/>
      <c r="B128" s="156"/>
      <c r="C128" s="188" t="s">
        <v>2639</v>
      </c>
      <c r="D128" s="161"/>
      <c r="E128" s="162">
        <v>49.25</v>
      </c>
      <c r="F128" s="159"/>
      <c r="G128" s="159"/>
      <c r="H128" s="159"/>
      <c r="I128" s="159"/>
      <c r="J128" s="159"/>
      <c r="K128" s="159"/>
      <c r="L128" s="159"/>
      <c r="M128" s="159"/>
      <c r="N128" s="158"/>
      <c r="O128" s="158"/>
      <c r="P128" s="158"/>
      <c r="Q128" s="158"/>
      <c r="R128" s="159"/>
      <c r="S128" s="159"/>
      <c r="T128" s="159"/>
      <c r="U128" s="159"/>
      <c r="V128" s="159"/>
      <c r="W128" s="159"/>
      <c r="X128" s="159"/>
      <c r="Y128" s="159"/>
      <c r="Z128" s="148"/>
      <c r="AA128" s="148"/>
      <c r="AB128" s="148"/>
      <c r="AC128" s="148"/>
      <c r="AD128" s="148"/>
      <c r="AE128" s="148"/>
      <c r="AF128" s="148"/>
      <c r="AG128" s="148" t="s">
        <v>344</v>
      </c>
      <c r="AH128" s="148">
        <v>0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71">
        <v>37</v>
      </c>
      <c r="B129" s="172" t="s">
        <v>2640</v>
      </c>
      <c r="C129" s="187" t="s">
        <v>2641</v>
      </c>
      <c r="D129" s="173" t="s">
        <v>458</v>
      </c>
      <c r="E129" s="174">
        <v>13.723800000000001</v>
      </c>
      <c r="F129" s="175"/>
      <c r="G129" s="176">
        <f>ROUND(E129*F129,2)</f>
        <v>0</v>
      </c>
      <c r="H129" s="175"/>
      <c r="I129" s="176">
        <f>ROUND(E129*H129,2)</f>
        <v>0</v>
      </c>
      <c r="J129" s="175"/>
      <c r="K129" s="176">
        <f>ROUND(E129*J129,2)</f>
        <v>0</v>
      </c>
      <c r="L129" s="176">
        <v>21</v>
      </c>
      <c r="M129" s="176">
        <f>G129*(1+L129/100)</f>
        <v>0</v>
      </c>
      <c r="N129" s="174">
        <v>2.5249999999999999</v>
      </c>
      <c r="O129" s="174">
        <f>ROUND(E129*N129,2)</f>
        <v>34.65</v>
      </c>
      <c r="P129" s="174">
        <v>0</v>
      </c>
      <c r="Q129" s="174">
        <f>ROUND(E129*P129,2)</f>
        <v>0</v>
      </c>
      <c r="R129" s="176" t="s">
        <v>421</v>
      </c>
      <c r="S129" s="176" t="s">
        <v>331</v>
      </c>
      <c r="T129" s="177" t="s">
        <v>331</v>
      </c>
      <c r="U129" s="159">
        <v>1.4419999999999999</v>
      </c>
      <c r="V129" s="159">
        <f>ROUND(E129*U129,2)</f>
        <v>19.79</v>
      </c>
      <c r="W129" s="159"/>
      <c r="X129" s="159" t="s">
        <v>422</v>
      </c>
      <c r="Y129" s="159" t="s">
        <v>334</v>
      </c>
      <c r="Z129" s="148"/>
      <c r="AA129" s="148"/>
      <c r="AB129" s="148"/>
      <c r="AC129" s="148"/>
      <c r="AD129" s="148"/>
      <c r="AE129" s="148"/>
      <c r="AF129" s="148"/>
      <c r="AG129" s="148" t="s">
        <v>423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2" x14ac:dyDescent="0.2">
      <c r="A130" s="155"/>
      <c r="B130" s="156"/>
      <c r="C130" s="274" t="s">
        <v>2642</v>
      </c>
      <c r="D130" s="275"/>
      <c r="E130" s="275"/>
      <c r="F130" s="275"/>
      <c r="G130" s="275"/>
      <c r="H130" s="159"/>
      <c r="I130" s="159"/>
      <c r="J130" s="159"/>
      <c r="K130" s="159"/>
      <c r="L130" s="159"/>
      <c r="M130" s="159"/>
      <c r="N130" s="158"/>
      <c r="O130" s="158"/>
      <c r="P130" s="158"/>
      <c r="Q130" s="158"/>
      <c r="R130" s="159"/>
      <c r="S130" s="159"/>
      <c r="T130" s="159"/>
      <c r="U130" s="159"/>
      <c r="V130" s="159"/>
      <c r="W130" s="159"/>
      <c r="X130" s="159"/>
      <c r="Y130" s="159"/>
      <c r="Z130" s="148"/>
      <c r="AA130" s="148"/>
      <c r="AB130" s="148"/>
      <c r="AC130" s="148"/>
      <c r="AD130" s="148"/>
      <c r="AE130" s="148"/>
      <c r="AF130" s="148"/>
      <c r="AG130" s="148" t="s">
        <v>430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2" x14ac:dyDescent="0.2">
      <c r="A131" s="155"/>
      <c r="B131" s="156"/>
      <c r="C131" s="188" t="s">
        <v>2643</v>
      </c>
      <c r="D131" s="161"/>
      <c r="E131" s="162">
        <v>4.4226000000000001</v>
      </c>
      <c r="F131" s="159"/>
      <c r="G131" s="159"/>
      <c r="H131" s="159"/>
      <c r="I131" s="159"/>
      <c r="J131" s="159"/>
      <c r="K131" s="159"/>
      <c r="L131" s="159"/>
      <c r="M131" s="159"/>
      <c r="N131" s="158"/>
      <c r="O131" s="158"/>
      <c r="P131" s="158"/>
      <c r="Q131" s="158"/>
      <c r="R131" s="159"/>
      <c r="S131" s="159"/>
      <c r="T131" s="159"/>
      <c r="U131" s="159"/>
      <c r="V131" s="159"/>
      <c r="W131" s="159"/>
      <c r="X131" s="159"/>
      <c r="Y131" s="159"/>
      <c r="Z131" s="148"/>
      <c r="AA131" s="148"/>
      <c r="AB131" s="148"/>
      <c r="AC131" s="148"/>
      <c r="AD131" s="148"/>
      <c r="AE131" s="148"/>
      <c r="AF131" s="148"/>
      <c r="AG131" s="148" t="s">
        <v>344</v>
      </c>
      <c r="AH131" s="148">
        <v>0</v>
      </c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3" x14ac:dyDescent="0.2">
      <c r="A132" s="155"/>
      <c r="B132" s="156"/>
      <c r="C132" s="188" t="s">
        <v>2644</v>
      </c>
      <c r="D132" s="161"/>
      <c r="E132" s="162">
        <v>9.3011999999999997</v>
      </c>
      <c r="F132" s="159"/>
      <c r="G132" s="159"/>
      <c r="H132" s="159"/>
      <c r="I132" s="159"/>
      <c r="J132" s="159"/>
      <c r="K132" s="159"/>
      <c r="L132" s="159"/>
      <c r="M132" s="159"/>
      <c r="N132" s="158"/>
      <c r="O132" s="158"/>
      <c r="P132" s="158"/>
      <c r="Q132" s="158"/>
      <c r="R132" s="159"/>
      <c r="S132" s="159"/>
      <c r="T132" s="159"/>
      <c r="U132" s="159"/>
      <c r="V132" s="159"/>
      <c r="W132" s="159"/>
      <c r="X132" s="159"/>
      <c r="Y132" s="159"/>
      <c r="Z132" s="148"/>
      <c r="AA132" s="148"/>
      <c r="AB132" s="148"/>
      <c r="AC132" s="148"/>
      <c r="AD132" s="148"/>
      <c r="AE132" s="148"/>
      <c r="AF132" s="148"/>
      <c r="AG132" s="148" t="s">
        <v>344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71">
        <v>38</v>
      </c>
      <c r="B133" s="172" t="s">
        <v>2645</v>
      </c>
      <c r="C133" s="187" t="s">
        <v>2646</v>
      </c>
      <c r="D133" s="173" t="s">
        <v>407</v>
      </c>
      <c r="E133" s="174">
        <v>10</v>
      </c>
      <c r="F133" s="175"/>
      <c r="G133" s="176">
        <f>ROUND(E133*F133,2)</f>
        <v>0</v>
      </c>
      <c r="H133" s="175"/>
      <c r="I133" s="176">
        <f>ROUND(E133*H133,2)</f>
        <v>0</v>
      </c>
      <c r="J133" s="175"/>
      <c r="K133" s="176">
        <f>ROUND(E133*J133,2)</f>
        <v>0</v>
      </c>
      <c r="L133" s="176">
        <v>21</v>
      </c>
      <c r="M133" s="176">
        <f>G133*(1+L133/100)</f>
        <v>0</v>
      </c>
      <c r="N133" s="174">
        <v>4.3E-3</v>
      </c>
      <c r="O133" s="174">
        <f>ROUND(E133*N133,2)</f>
        <v>0.04</v>
      </c>
      <c r="P133" s="174">
        <v>0</v>
      </c>
      <c r="Q133" s="174">
        <f>ROUND(E133*P133,2)</f>
        <v>0</v>
      </c>
      <c r="R133" s="176" t="s">
        <v>421</v>
      </c>
      <c r="S133" s="176" t="s">
        <v>331</v>
      </c>
      <c r="T133" s="177" t="s">
        <v>331</v>
      </c>
      <c r="U133" s="159">
        <v>0.20799999999999999</v>
      </c>
      <c r="V133" s="159">
        <f>ROUND(E133*U133,2)</f>
        <v>2.08</v>
      </c>
      <c r="W133" s="159"/>
      <c r="X133" s="159" t="s">
        <v>422</v>
      </c>
      <c r="Y133" s="159" t="s">
        <v>334</v>
      </c>
      <c r="Z133" s="148"/>
      <c r="AA133" s="148"/>
      <c r="AB133" s="148"/>
      <c r="AC133" s="148"/>
      <c r="AD133" s="148"/>
      <c r="AE133" s="148"/>
      <c r="AF133" s="148"/>
      <c r="AG133" s="148" t="s">
        <v>423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2" x14ac:dyDescent="0.2">
      <c r="A134" s="155"/>
      <c r="B134" s="156"/>
      <c r="C134" s="274" t="s">
        <v>2647</v>
      </c>
      <c r="D134" s="275"/>
      <c r="E134" s="275"/>
      <c r="F134" s="275"/>
      <c r="G134" s="275"/>
      <c r="H134" s="159"/>
      <c r="I134" s="159"/>
      <c r="J134" s="159"/>
      <c r="K134" s="159"/>
      <c r="L134" s="159"/>
      <c r="M134" s="159"/>
      <c r="N134" s="158"/>
      <c r="O134" s="158"/>
      <c r="P134" s="158"/>
      <c r="Q134" s="158"/>
      <c r="R134" s="159"/>
      <c r="S134" s="159"/>
      <c r="T134" s="159"/>
      <c r="U134" s="159"/>
      <c r="V134" s="159"/>
      <c r="W134" s="159"/>
      <c r="X134" s="159"/>
      <c r="Y134" s="159"/>
      <c r="Z134" s="148"/>
      <c r="AA134" s="148"/>
      <c r="AB134" s="148"/>
      <c r="AC134" s="148"/>
      <c r="AD134" s="148"/>
      <c r="AE134" s="148"/>
      <c r="AF134" s="148"/>
      <c r="AG134" s="148" t="s">
        <v>430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2" x14ac:dyDescent="0.2">
      <c r="A135" s="155"/>
      <c r="B135" s="156"/>
      <c r="C135" s="188" t="s">
        <v>2648</v>
      </c>
      <c r="D135" s="161"/>
      <c r="E135" s="162">
        <v>10</v>
      </c>
      <c r="F135" s="159"/>
      <c r="G135" s="159"/>
      <c r="H135" s="159"/>
      <c r="I135" s="159"/>
      <c r="J135" s="159"/>
      <c r="K135" s="159"/>
      <c r="L135" s="159"/>
      <c r="M135" s="159"/>
      <c r="N135" s="158"/>
      <c r="O135" s="158"/>
      <c r="P135" s="158"/>
      <c r="Q135" s="158"/>
      <c r="R135" s="159"/>
      <c r="S135" s="159"/>
      <c r="T135" s="159"/>
      <c r="U135" s="159"/>
      <c r="V135" s="159"/>
      <c r="W135" s="159"/>
      <c r="X135" s="159"/>
      <c r="Y135" s="159"/>
      <c r="Z135" s="148"/>
      <c r="AA135" s="148"/>
      <c r="AB135" s="148"/>
      <c r="AC135" s="148"/>
      <c r="AD135" s="148"/>
      <c r="AE135" s="148"/>
      <c r="AF135" s="148"/>
      <c r="AG135" s="148" t="s">
        <v>344</v>
      </c>
      <c r="AH135" s="148">
        <v>0</v>
      </c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71">
        <v>39</v>
      </c>
      <c r="B136" s="172" t="s">
        <v>2649</v>
      </c>
      <c r="C136" s="187" t="s">
        <v>2650</v>
      </c>
      <c r="D136" s="173" t="s">
        <v>407</v>
      </c>
      <c r="E136" s="174">
        <v>10</v>
      </c>
      <c r="F136" s="175"/>
      <c r="G136" s="176">
        <f>ROUND(E136*F136,2)</f>
        <v>0</v>
      </c>
      <c r="H136" s="175"/>
      <c r="I136" s="176">
        <f>ROUND(E136*H136,2)</f>
        <v>0</v>
      </c>
      <c r="J136" s="175"/>
      <c r="K136" s="176">
        <f>ROUND(E136*J136,2)</f>
        <v>0</v>
      </c>
      <c r="L136" s="176">
        <v>21</v>
      </c>
      <c r="M136" s="176">
        <f>G136*(1+L136/100)</f>
        <v>0</v>
      </c>
      <c r="N136" s="174">
        <v>0</v>
      </c>
      <c r="O136" s="174">
        <f>ROUND(E136*N136,2)</f>
        <v>0</v>
      </c>
      <c r="P136" s="174">
        <v>0</v>
      </c>
      <c r="Q136" s="174">
        <f>ROUND(E136*P136,2)</f>
        <v>0</v>
      </c>
      <c r="R136" s="176" t="s">
        <v>421</v>
      </c>
      <c r="S136" s="176" t="s">
        <v>331</v>
      </c>
      <c r="T136" s="177" t="s">
        <v>331</v>
      </c>
      <c r="U136" s="159">
        <v>9.2999999999999999E-2</v>
      </c>
      <c r="V136" s="159">
        <f>ROUND(E136*U136,2)</f>
        <v>0.93</v>
      </c>
      <c r="W136" s="159"/>
      <c r="X136" s="159" t="s">
        <v>422</v>
      </c>
      <c r="Y136" s="159" t="s">
        <v>334</v>
      </c>
      <c r="Z136" s="148"/>
      <c r="AA136" s="148"/>
      <c r="AB136" s="148"/>
      <c r="AC136" s="148"/>
      <c r="AD136" s="148"/>
      <c r="AE136" s="148"/>
      <c r="AF136" s="148"/>
      <c r="AG136" s="148" t="s">
        <v>423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2" x14ac:dyDescent="0.2">
      <c r="A137" s="155"/>
      <c r="B137" s="156"/>
      <c r="C137" s="274" t="s">
        <v>2651</v>
      </c>
      <c r="D137" s="275"/>
      <c r="E137" s="275"/>
      <c r="F137" s="275"/>
      <c r="G137" s="275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430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2" x14ac:dyDescent="0.2">
      <c r="A138" s="155"/>
      <c r="B138" s="156"/>
      <c r="C138" s="188" t="s">
        <v>2648</v>
      </c>
      <c r="D138" s="161"/>
      <c r="E138" s="162">
        <v>10</v>
      </c>
      <c r="F138" s="159"/>
      <c r="G138" s="159"/>
      <c r="H138" s="159"/>
      <c r="I138" s="159"/>
      <c r="J138" s="159"/>
      <c r="K138" s="159"/>
      <c r="L138" s="159"/>
      <c r="M138" s="159"/>
      <c r="N138" s="158"/>
      <c r="O138" s="158"/>
      <c r="P138" s="158"/>
      <c r="Q138" s="158"/>
      <c r="R138" s="159"/>
      <c r="S138" s="159"/>
      <c r="T138" s="159"/>
      <c r="U138" s="159"/>
      <c r="V138" s="159"/>
      <c r="W138" s="159"/>
      <c r="X138" s="159"/>
      <c r="Y138" s="159"/>
      <c r="Z138" s="148"/>
      <c r="AA138" s="148"/>
      <c r="AB138" s="148"/>
      <c r="AC138" s="148"/>
      <c r="AD138" s="148"/>
      <c r="AE138" s="148"/>
      <c r="AF138" s="148"/>
      <c r="AG138" s="148" t="s">
        <v>344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71">
        <v>40</v>
      </c>
      <c r="B139" s="172" t="s">
        <v>2652</v>
      </c>
      <c r="C139" s="187" t="s">
        <v>2653</v>
      </c>
      <c r="D139" s="173" t="s">
        <v>407</v>
      </c>
      <c r="E139" s="174">
        <v>10</v>
      </c>
      <c r="F139" s="175"/>
      <c r="G139" s="176">
        <f>ROUND(E139*F139,2)</f>
        <v>0</v>
      </c>
      <c r="H139" s="175"/>
      <c r="I139" s="176">
        <f>ROUND(E139*H139,2)</f>
        <v>0</v>
      </c>
      <c r="J139" s="175"/>
      <c r="K139" s="176">
        <f>ROUND(E139*J139,2)</f>
        <v>0</v>
      </c>
      <c r="L139" s="176">
        <v>21</v>
      </c>
      <c r="M139" s="176">
        <f>G139*(1+L139/100)</f>
        <v>0</v>
      </c>
      <c r="N139" s="174">
        <v>0</v>
      </c>
      <c r="O139" s="174">
        <f>ROUND(E139*N139,2)</f>
        <v>0</v>
      </c>
      <c r="P139" s="174">
        <v>0</v>
      </c>
      <c r="Q139" s="174">
        <f>ROUND(E139*P139,2)</f>
        <v>0</v>
      </c>
      <c r="R139" s="176" t="s">
        <v>421</v>
      </c>
      <c r="S139" s="176" t="s">
        <v>331</v>
      </c>
      <c r="T139" s="177" t="s">
        <v>331</v>
      </c>
      <c r="U139" s="159">
        <v>3.6999999999999998E-2</v>
      </c>
      <c r="V139" s="159">
        <f>ROUND(E139*U139,2)</f>
        <v>0.37</v>
      </c>
      <c r="W139" s="159"/>
      <c r="X139" s="159" t="s">
        <v>422</v>
      </c>
      <c r="Y139" s="159" t="s">
        <v>334</v>
      </c>
      <c r="Z139" s="148"/>
      <c r="AA139" s="148"/>
      <c r="AB139" s="148"/>
      <c r="AC139" s="148"/>
      <c r="AD139" s="148"/>
      <c r="AE139" s="148"/>
      <c r="AF139" s="148"/>
      <c r="AG139" s="148" t="s">
        <v>423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2" x14ac:dyDescent="0.2">
      <c r="A140" s="155"/>
      <c r="B140" s="156"/>
      <c r="C140" s="274" t="s">
        <v>2654</v>
      </c>
      <c r="D140" s="275"/>
      <c r="E140" s="275"/>
      <c r="F140" s="275"/>
      <c r="G140" s="275"/>
      <c r="H140" s="159"/>
      <c r="I140" s="159"/>
      <c r="J140" s="159"/>
      <c r="K140" s="159"/>
      <c r="L140" s="159"/>
      <c r="M140" s="159"/>
      <c r="N140" s="158"/>
      <c r="O140" s="158"/>
      <c r="P140" s="158"/>
      <c r="Q140" s="158"/>
      <c r="R140" s="159"/>
      <c r="S140" s="159"/>
      <c r="T140" s="159"/>
      <c r="U140" s="159"/>
      <c r="V140" s="159"/>
      <c r="W140" s="159"/>
      <c r="X140" s="159"/>
      <c r="Y140" s="159"/>
      <c r="Z140" s="148"/>
      <c r="AA140" s="148"/>
      <c r="AB140" s="148"/>
      <c r="AC140" s="148"/>
      <c r="AD140" s="148"/>
      <c r="AE140" s="148"/>
      <c r="AF140" s="148"/>
      <c r="AG140" s="148" t="s">
        <v>430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2" x14ac:dyDescent="0.2">
      <c r="A141" s="155"/>
      <c r="B141" s="156"/>
      <c r="C141" s="188" t="s">
        <v>2648</v>
      </c>
      <c r="D141" s="161"/>
      <c r="E141" s="162">
        <v>10</v>
      </c>
      <c r="F141" s="159"/>
      <c r="G141" s="159"/>
      <c r="H141" s="159"/>
      <c r="I141" s="159"/>
      <c r="J141" s="159"/>
      <c r="K141" s="159"/>
      <c r="L141" s="159"/>
      <c r="M141" s="159"/>
      <c r="N141" s="158"/>
      <c r="O141" s="158"/>
      <c r="P141" s="158"/>
      <c r="Q141" s="158"/>
      <c r="R141" s="159"/>
      <c r="S141" s="159"/>
      <c r="T141" s="159"/>
      <c r="U141" s="159"/>
      <c r="V141" s="159"/>
      <c r="W141" s="159"/>
      <c r="X141" s="159"/>
      <c r="Y141" s="159"/>
      <c r="Z141" s="148"/>
      <c r="AA141" s="148"/>
      <c r="AB141" s="148"/>
      <c r="AC141" s="148"/>
      <c r="AD141" s="148"/>
      <c r="AE141" s="148"/>
      <c r="AF141" s="148"/>
      <c r="AG141" s="148" t="s">
        <v>344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71">
        <v>41</v>
      </c>
      <c r="B142" s="172" t="s">
        <v>2655</v>
      </c>
      <c r="C142" s="187" t="s">
        <v>2656</v>
      </c>
      <c r="D142" s="173" t="s">
        <v>407</v>
      </c>
      <c r="E142" s="174">
        <v>147.41999999999999</v>
      </c>
      <c r="F142" s="175"/>
      <c r="G142" s="176">
        <f>ROUND(E142*F142,2)</f>
        <v>0</v>
      </c>
      <c r="H142" s="175"/>
      <c r="I142" s="176">
        <f>ROUND(E142*H142,2)</f>
        <v>0</v>
      </c>
      <c r="J142" s="175"/>
      <c r="K142" s="176">
        <f>ROUND(E142*J142,2)</f>
        <v>0</v>
      </c>
      <c r="L142" s="176">
        <v>21</v>
      </c>
      <c r="M142" s="176">
        <f>G142*(1+L142/100)</f>
        <v>0</v>
      </c>
      <c r="N142" s="174">
        <v>0</v>
      </c>
      <c r="O142" s="174">
        <f>ROUND(E142*N142,2)</f>
        <v>0</v>
      </c>
      <c r="P142" s="174">
        <v>0</v>
      </c>
      <c r="Q142" s="174">
        <f>ROUND(E142*P142,2)</f>
        <v>0</v>
      </c>
      <c r="R142" s="176"/>
      <c r="S142" s="176" t="s">
        <v>364</v>
      </c>
      <c r="T142" s="177" t="s">
        <v>332</v>
      </c>
      <c r="U142" s="159">
        <v>0.06</v>
      </c>
      <c r="V142" s="159">
        <f>ROUND(E142*U142,2)</f>
        <v>8.85</v>
      </c>
      <c r="W142" s="159"/>
      <c r="X142" s="159" t="s">
        <v>422</v>
      </c>
      <c r="Y142" s="159" t="s">
        <v>334</v>
      </c>
      <c r="Z142" s="148"/>
      <c r="AA142" s="148"/>
      <c r="AB142" s="148"/>
      <c r="AC142" s="148"/>
      <c r="AD142" s="148"/>
      <c r="AE142" s="148"/>
      <c r="AF142" s="148"/>
      <c r="AG142" s="148" t="s">
        <v>423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2" x14ac:dyDescent="0.2">
      <c r="A143" s="155"/>
      <c r="B143" s="156"/>
      <c r="C143" s="188" t="s">
        <v>2657</v>
      </c>
      <c r="D143" s="161"/>
      <c r="E143" s="162">
        <v>147.41999999999999</v>
      </c>
      <c r="F143" s="159"/>
      <c r="G143" s="159"/>
      <c r="H143" s="159"/>
      <c r="I143" s="159"/>
      <c r="J143" s="159"/>
      <c r="K143" s="159"/>
      <c r="L143" s="159"/>
      <c r="M143" s="159"/>
      <c r="N143" s="158"/>
      <c r="O143" s="158"/>
      <c r="P143" s="158"/>
      <c r="Q143" s="158"/>
      <c r="R143" s="159"/>
      <c r="S143" s="159"/>
      <c r="T143" s="159"/>
      <c r="U143" s="159"/>
      <c r="V143" s="159"/>
      <c r="W143" s="159"/>
      <c r="X143" s="159"/>
      <c r="Y143" s="159"/>
      <c r="Z143" s="148"/>
      <c r="AA143" s="148"/>
      <c r="AB143" s="148"/>
      <c r="AC143" s="148"/>
      <c r="AD143" s="148"/>
      <c r="AE143" s="148"/>
      <c r="AF143" s="148"/>
      <c r="AG143" s="148" t="s">
        <v>344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ht="22.5" outlineLevel="1" x14ac:dyDescent="0.2">
      <c r="A144" s="171">
        <v>42</v>
      </c>
      <c r="B144" s="172" t="s">
        <v>2658</v>
      </c>
      <c r="C144" s="187" t="s">
        <v>2659</v>
      </c>
      <c r="D144" s="173" t="s">
        <v>434</v>
      </c>
      <c r="E144" s="174">
        <v>97.933499999999995</v>
      </c>
      <c r="F144" s="175"/>
      <c r="G144" s="176">
        <f>ROUND(E144*F144,2)</f>
        <v>0</v>
      </c>
      <c r="H144" s="175"/>
      <c r="I144" s="176">
        <f>ROUND(E144*H144,2)</f>
        <v>0</v>
      </c>
      <c r="J144" s="175"/>
      <c r="K144" s="176">
        <f>ROUND(E144*J144,2)</f>
        <v>0</v>
      </c>
      <c r="L144" s="176">
        <v>21</v>
      </c>
      <c r="M144" s="176">
        <f>G144*(1+L144/100)</f>
        <v>0</v>
      </c>
      <c r="N144" s="174">
        <v>8.0100000000000005E-2</v>
      </c>
      <c r="O144" s="174">
        <f>ROUND(E144*N144,2)</f>
        <v>7.84</v>
      </c>
      <c r="P144" s="174">
        <v>0</v>
      </c>
      <c r="Q144" s="174">
        <f>ROUND(E144*P144,2)</f>
        <v>0</v>
      </c>
      <c r="R144" s="176" t="s">
        <v>563</v>
      </c>
      <c r="S144" s="176" t="s">
        <v>331</v>
      </c>
      <c r="T144" s="177" t="s">
        <v>331</v>
      </c>
      <c r="U144" s="159">
        <v>0</v>
      </c>
      <c r="V144" s="159">
        <f>ROUND(E144*U144,2)</f>
        <v>0</v>
      </c>
      <c r="W144" s="159"/>
      <c r="X144" s="159" t="s">
        <v>564</v>
      </c>
      <c r="Y144" s="159" t="s">
        <v>334</v>
      </c>
      <c r="Z144" s="148"/>
      <c r="AA144" s="148"/>
      <c r="AB144" s="148"/>
      <c r="AC144" s="148"/>
      <c r="AD144" s="148"/>
      <c r="AE144" s="148"/>
      <c r="AF144" s="148"/>
      <c r="AG144" s="148" t="s">
        <v>565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2" x14ac:dyDescent="0.2">
      <c r="A145" s="155"/>
      <c r="B145" s="156"/>
      <c r="C145" s="188" t="s">
        <v>2660</v>
      </c>
      <c r="D145" s="161"/>
      <c r="E145" s="162">
        <v>97.933499999999995</v>
      </c>
      <c r="F145" s="159"/>
      <c r="G145" s="159"/>
      <c r="H145" s="159"/>
      <c r="I145" s="159"/>
      <c r="J145" s="159"/>
      <c r="K145" s="159"/>
      <c r="L145" s="159"/>
      <c r="M145" s="159"/>
      <c r="N145" s="158"/>
      <c r="O145" s="158"/>
      <c r="P145" s="158"/>
      <c r="Q145" s="158"/>
      <c r="R145" s="159"/>
      <c r="S145" s="159"/>
      <c r="T145" s="159"/>
      <c r="U145" s="159"/>
      <c r="V145" s="159"/>
      <c r="W145" s="159"/>
      <c r="X145" s="159"/>
      <c r="Y145" s="159"/>
      <c r="Z145" s="148"/>
      <c r="AA145" s="148"/>
      <c r="AB145" s="148"/>
      <c r="AC145" s="148"/>
      <c r="AD145" s="148"/>
      <c r="AE145" s="148"/>
      <c r="AF145" s="148"/>
      <c r="AG145" s="148" t="s">
        <v>344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ht="22.5" outlineLevel="1" x14ac:dyDescent="0.2">
      <c r="A146" s="171">
        <v>43</v>
      </c>
      <c r="B146" s="172" t="s">
        <v>2661</v>
      </c>
      <c r="C146" s="187" t="s">
        <v>2662</v>
      </c>
      <c r="D146" s="173" t="s">
        <v>434</v>
      </c>
      <c r="E146" s="174">
        <v>51.712499999999999</v>
      </c>
      <c r="F146" s="175"/>
      <c r="G146" s="176">
        <f>ROUND(E146*F146,2)</f>
        <v>0</v>
      </c>
      <c r="H146" s="175"/>
      <c r="I146" s="176">
        <f>ROUND(E146*H146,2)</f>
        <v>0</v>
      </c>
      <c r="J146" s="175"/>
      <c r="K146" s="176">
        <f>ROUND(E146*J146,2)</f>
        <v>0</v>
      </c>
      <c r="L146" s="176">
        <v>21</v>
      </c>
      <c r="M146" s="176">
        <f>G146*(1+L146/100)</f>
        <v>0</v>
      </c>
      <c r="N146" s="174">
        <v>0.06</v>
      </c>
      <c r="O146" s="174">
        <f>ROUND(E146*N146,2)</f>
        <v>3.1</v>
      </c>
      <c r="P146" s="174">
        <v>0</v>
      </c>
      <c r="Q146" s="174">
        <f>ROUND(E146*P146,2)</f>
        <v>0</v>
      </c>
      <c r="R146" s="176" t="s">
        <v>563</v>
      </c>
      <c r="S146" s="176" t="s">
        <v>331</v>
      </c>
      <c r="T146" s="177" t="s">
        <v>331</v>
      </c>
      <c r="U146" s="159">
        <v>0</v>
      </c>
      <c r="V146" s="159">
        <f>ROUND(E146*U146,2)</f>
        <v>0</v>
      </c>
      <c r="W146" s="159"/>
      <c r="X146" s="159" t="s">
        <v>564</v>
      </c>
      <c r="Y146" s="159" t="s">
        <v>334</v>
      </c>
      <c r="Z146" s="148"/>
      <c r="AA146" s="148"/>
      <c r="AB146" s="148"/>
      <c r="AC146" s="148"/>
      <c r="AD146" s="148"/>
      <c r="AE146" s="148"/>
      <c r="AF146" s="148"/>
      <c r="AG146" s="148" t="s">
        <v>565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188" t="s">
        <v>2663</v>
      </c>
      <c r="D147" s="161"/>
      <c r="E147" s="162">
        <v>51.712499999999999</v>
      </c>
      <c r="F147" s="159"/>
      <c r="G147" s="159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344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ht="22.5" outlineLevel="1" x14ac:dyDescent="0.2">
      <c r="A148" s="171">
        <v>44</v>
      </c>
      <c r="B148" s="172" t="s">
        <v>2664</v>
      </c>
      <c r="C148" s="187" t="s">
        <v>2665</v>
      </c>
      <c r="D148" s="173" t="s">
        <v>434</v>
      </c>
      <c r="E148" s="174">
        <v>13.125</v>
      </c>
      <c r="F148" s="175"/>
      <c r="G148" s="176">
        <f>ROUND(E148*F148,2)</f>
        <v>0</v>
      </c>
      <c r="H148" s="175"/>
      <c r="I148" s="176">
        <f>ROUND(E148*H148,2)</f>
        <v>0</v>
      </c>
      <c r="J148" s="175"/>
      <c r="K148" s="176">
        <f>ROUND(E148*J148,2)</f>
        <v>0</v>
      </c>
      <c r="L148" s="176">
        <v>21</v>
      </c>
      <c r="M148" s="176">
        <f>G148*(1+L148/100)</f>
        <v>0</v>
      </c>
      <c r="N148" s="174">
        <v>4.8300000000000003E-2</v>
      </c>
      <c r="O148" s="174">
        <f>ROUND(E148*N148,2)</f>
        <v>0.63</v>
      </c>
      <c r="P148" s="174">
        <v>0</v>
      </c>
      <c r="Q148" s="174">
        <f>ROUND(E148*P148,2)</f>
        <v>0</v>
      </c>
      <c r="R148" s="176" t="s">
        <v>563</v>
      </c>
      <c r="S148" s="176" t="s">
        <v>331</v>
      </c>
      <c r="T148" s="177" t="s">
        <v>331</v>
      </c>
      <c r="U148" s="159">
        <v>0</v>
      </c>
      <c r="V148" s="159">
        <f>ROUND(E148*U148,2)</f>
        <v>0</v>
      </c>
      <c r="W148" s="159"/>
      <c r="X148" s="159" t="s">
        <v>564</v>
      </c>
      <c r="Y148" s="159" t="s">
        <v>334</v>
      </c>
      <c r="Z148" s="148"/>
      <c r="AA148" s="148"/>
      <c r="AB148" s="148"/>
      <c r="AC148" s="148"/>
      <c r="AD148" s="148"/>
      <c r="AE148" s="148"/>
      <c r="AF148" s="148"/>
      <c r="AG148" s="148" t="s">
        <v>565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2" x14ac:dyDescent="0.2">
      <c r="A149" s="155"/>
      <c r="B149" s="156"/>
      <c r="C149" s="188" t="s">
        <v>2666</v>
      </c>
      <c r="D149" s="161"/>
      <c r="E149" s="162">
        <v>13.125</v>
      </c>
      <c r="F149" s="159"/>
      <c r="G149" s="159"/>
      <c r="H149" s="159"/>
      <c r="I149" s="159"/>
      <c r="J149" s="159"/>
      <c r="K149" s="159"/>
      <c r="L149" s="159"/>
      <c r="M149" s="159"/>
      <c r="N149" s="158"/>
      <c r="O149" s="158"/>
      <c r="P149" s="158"/>
      <c r="Q149" s="158"/>
      <c r="R149" s="159"/>
      <c r="S149" s="159"/>
      <c r="T149" s="159"/>
      <c r="U149" s="159"/>
      <c r="V149" s="159"/>
      <c r="W149" s="159"/>
      <c r="X149" s="159"/>
      <c r="Y149" s="159"/>
      <c r="Z149" s="148"/>
      <c r="AA149" s="148"/>
      <c r="AB149" s="148"/>
      <c r="AC149" s="148"/>
      <c r="AD149" s="148"/>
      <c r="AE149" s="148"/>
      <c r="AF149" s="148"/>
      <c r="AG149" s="148" t="s">
        <v>344</v>
      </c>
      <c r="AH149" s="148">
        <v>0</v>
      </c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71">
        <v>45</v>
      </c>
      <c r="B150" s="172" t="s">
        <v>2667</v>
      </c>
      <c r="C150" s="187" t="s">
        <v>2668</v>
      </c>
      <c r="D150" s="173" t="s">
        <v>407</v>
      </c>
      <c r="E150" s="174">
        <v>154.791</v>
      </c>
      <c r="F150" s="175"/>
      <c r="G150" s="176">
        <f>ROUND(E150*F150,2)</f>
        <v>0</v>
      </c>
      <c r="H150" s="175"/>
      <c r="I150" s="176">
        <f>ROUND(E150*H150,2)</f>
        <v>0</v>
      </c>
      <c r="J150" s="175"/>
      <c r="K150" s="176">
        <f>ROUND(E150*J150,2)</f>
        <v>0</v>
      </c>
      <c r="L150" s="176">
        <v>21</v>
      </c>
      <c r="M150" s="176">
        <f>G150*(1+L150/100)</f>
        <v>0</v>
      </c>
      <c r="N150" s="174">
        <v>0</v>
      </c>
      <c r="O150" s="174">
        <f>ROUND(E150*N150,2)</f>
        <v>0</v>
      </c>
      <c r="P150" s="174">
        <v>0</v>
      </c>
      <c r="Q150" s="174">
        <f>ROUND(E150*P150,2)</f>
        <v>0</v>
      </c>
      <c r="R150" s="176"/>
      <c r="S150" s="176" t="s">
        <v>364</v>
      </c>
      <c r="T150" s="177" t="s">
        <v>332</v>
      </c>
      <c r="U150" s="159">
        <v>0</v>
      </c>
      <c r="V150" s="159">
        <f>ROUND(E150*U150,2)</f>
        <v>0</v>
      </c>
      <c r="W150" s="159"/>
      <c r="X150" s="159" t="s">
        <v>564</v>
      </c>
      <c r="Y150" s="159" t="s">
        <v>334</v>
      </c>
      <c r="Z150" s="148"/>
      <c r="AA150" s="148"/>
      <c r="AB150" s="148"/>
      <c r="AC150" s="148"/>
      <c r="AD150" s="148"/>
      <c r="AE150" s="148"/>
      <c r="AF150" s="148"/>
      <c r="AG150" s="148" t="s">
        <v>565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2" x14ac:dyDescent="0.2">
      <c r="A151" s="155"/>
      <c r="B151" s="156"/>
      <c r="C151" s="188" t="s">
        <v>2669</v>
      </c>
      <c r="D151" s="161"/>
      <c r="E151" s="162">
        <v>154.791</v>
      </c>
      <c r="F151" s="159"/>
      <c r="G151" s="159"/>
      <c r="H151" s="159"/>
      <c r="I151" s="159"/>
      <c r="J151" s="159"/>
      <c r="K151" s="159"/>
      <c r="L151" s="159"/>
      <c r="M151" s="159"/>
      <c r="N151" s="158"/>
      <c r="O151" s="158"/>
      <c r="P151" s="158"/>
      <c r="Q151" s="158"/>
      <c r="R151" s="159"/>
      <c r="S151" s="159"/>
      <c r="T151" s="159"/>
      <c r="U151" s="159"/>
      <c r="V151" s="159"/>
      <c r="W151" s="159"/>
      <c r="X151" s="159"/>
      <c r="Y151" s="159"/>
      <c r="Z151" s="148"/>
      <c r="AA151" s="148"/>
      <c r="AB151" s="148"/>
      <c r="AC151" s="148"/>
      <c r="AD151" s="148"/>
      <c r="AE151" s="148"/>
      <c r="AF151" s="148"/>
      <c r="AG151" s="148" t="s">
        <v>344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x14ac:dyDescent="0.2">
      <c r="A152" s="164" t="s">
        <v>326</v>
      </c>
      <c r="B152" s="165" t="s">
        <v>229</v>
      </c>
      <c r="C152" s="186" t="s">
        <v>230</v>
      </c>
      <c r="D152" s="166"/>
      <c r="E152" s="167"/>
      <c r="F152" s="168"/>
      <c r="G152" s="168">
        <f>SUMIF(AG153:AG154,"&lt;&gt;NOR",G153:G154)</f>
        <v>0</v>
      </c>
      <c r="H152" s="168"/>
      <c r="I152" s="168">
        <f>SUM(I153:I154)</f>
        <v>0</v>
      </c>
      <c r="J152" s="168"/>
      <c r="K152" s="168">
        <f>SUM(K153:K154)</f>
        <v>0</v>
      </c>
      <c r="L152" s="168"/>
      <c r="M152" s="168">
        <f>SUM(M153:M154)</f>
        <v>0</v>
      </c>
      <c r="N152" s="167"/>
      <c r="O152" s="167">
        <f>SUM(O153:O154)</f>
        <v>0</v>
      </c>
      <c r="P152" s="167"/>
      <c r="Q152" s="167">
        <f>SUM(Q153:Q154)</f>
        <v>0</v>
      </c>
      <c r="R152" s="168"/>
      <c r="S152" s="168"/>
      <c r="T152" s="169"/>
      <c r="U152" s="163"/>
      <c r="V152" s="163">
        <f>SUM(V153:V154)</f>
        <v>141.37</v>
      </c>
      <c r="W152" s="163"/>
      <c r="X152" s="163"/>
      <c r="Y152" s="163"/>
      <c r="AG152" t="s">
        <v>327</v>
      </c>
    </row>
    <row r="153" spans="1:60" outlineLevel="1" x14ac:dyDescent="0.2">
      <c r="A153" s="171">
        <v>46</v>
      </c>
      <c r="B153" s="172" t="s">
        <v>2670</v>
      </c>
      <c r="C153" s="187" t="s">
        <v>2671</v>
      </c>
      <c r="D153" s="173" t="s">
        <v>437</v>
      </c>
      <c r="E153" s="174">
        <v>362.47660000000002</v>
      </c>
      <c r="F153" s="175"/>
      <c r="G153" s="176">
        <f>ROUND(E153*F153,2)</f>
        <v>0</v>
      </c>
      <c r="H153" s="175"/>
      <c r="I153" s="176">
        <f>ROUND(E153*H153,2)</f>
        <v>0</v>
      </c>
      <c r="J153" s="175"/>
      <c r="K153" s="176">
        <f>ROUND(E153*J153,2)</f>
        <v>0</v>
      </c>
      <c r="L153" s="176">
        <v>21</v>
      </c>
      <c r="M153" s="176">
        <f>G153*(1+L153/100)</f>
        <v>0</v>
      </c>
      <c r="N153" s="174">
        <v>0</v>
      </c>
      <c r="O153" s="174">
        <f>ROUND(E153*N153,2)</f>
        <v>0</v>
      </c>
      <c r="P153" s="174">
        <v>0</v>
      </c>
      <c r="Q153" s="174">
        <f>ROUND(E153*P153,2)</f>
        <v>0</v>
      </c>
      <c r="R153" s="176" t="s">
        <v>421</v>
      </c>
      <c r="S153" s="176" t="s">
        <v>331</v>
      </c>
      <c r="T153" s="177" t="s">
        <v>331</v>
      </c>
      <c r="U153" s="159">
        <v>0.39</v>
      </c>
      <c r="V153" s="159">
        <f>ROUND(E153*U153,2)</f>
        <v>141.37</v>
      </c>
      <c r="W153" s="159"/>
      <c r="X153" s="159" t="s">
        <v>767</v>
      </c>
      <c r="Y153" s="159" t="s">
        <v>334</v>
      </c>
      <c r="Z153" s="148"/>
      <c r="AA153" s="148"/>
      <c r="AB153" s="148"/>
      <c r="AC153" s="148"/>
      <c r="AD153" s="148"/>
      <c r="AE153" s="148"/>
      <c r="AF153" s="148"/>
      <c r="AG153" s="148" t="s">
        <v>2672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2" x14ac:dyDescent="0.2">
      <c r="A154" s="155"/>
      <c r="B154" s="156"/>
      <c r="C154" s="274" t="s">
        <v>2673</v>
      </c>
      <c r="D154" s="275"/>
      <c r="E154" s="275"/>
      <c r="F154" s="275"/>
      <c r="G154" s="275"/>
      <c r="H154" s="159"/>
      <c r="I154" s="159"/>
      <c r="J154" s="159"/>
      <c r="K154" s="159"/>
      <c r="L154" s="159"/>
      <c r="M154" s="159"/>
      <c r="N154" s="158"/>
      <c r="O154" s="158"/>
      <c r="P154" s="158"/>
      <c r="Q154" s="158"/>
      <c r="R154" s="159"/>
      <c r="S154" s="159"/>
      <c r="T154" s="159"/>
      <c r="U154" s="159"/>
      <c r="V154" s="159"/>
      <c r="W154" s="159"/>
      <c r="X154" s="159"/>
      <c r="Y154" s="159"/>
      <c r="Z154" s="148"/>
      <c r="AA154" s="148"/>
      <c r="AB154" s="148"/>
      <c r="AC154" s="148"/>
      <c r="AD154" s="148"/>
      <c r="AE154" s="148"/>
      <c r="AF154" s="148"/>
      <c r="AG154" s="148" t="s">
        <v>430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x14ac:dyDescent="0.2">
      <c r="A155" s="3"/>
      <c r="B155" s="4"/>
      <c r="C155" s="190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AE155">
        <v>12</v>
      </c>
      <c r="AF155">
        <v>21</v>
      </c>
      <c r="AG155" t="s">
        <v>312</v>
      </c>
    </row>
    <row r="156" spans="1:60" x14ac:dyDescent="0.2">
      <c r="A156" s="151"/>
      <c r="B156" s="152" t="s">
        <v>29</v>
      </c>
      <c r="C156" s="191"/>
      <c r="D156" s="153"/>
      <c r="E156" s="154"/>
      <c r="F156" s="154"/>
      <c r="G156" s="170">
        <f>G8+G50+G66+G92+G109+G119+G123+G152</f>
        <v>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AE156">
        <f>SUMIF(L7:L154,AE155,G7:G154)</f>
        <v>0</v>
      </c>
      <c r="AF156">
        <f>SUMIF(L7:L154,AF155,G7:G154)</f>
        <v>0</v>
      </c>
      <c r="AG156" t="s">
        <v>414</v>
      </c>
    </row>
    <row r="157" spans="1:60" x14ac:dyDescent="0.2">
      <c r="C157" s="192"/>
      <c r="D157" s="10"/>
      <c r="AG157" t="s">
        <v>416</v>
      </c>
    </row>
    <row r="158" spans="1:60" x14ac:dyDescent="0.2">
      <c r="D158" s="10"/>
    </row>
    <row r="159" spans="1:60" x14ac:dyDescent="0.2">
      <c r="D159" s="10"/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SXs7Z7T/Xh8CjWcMpCe6Hoz7CyopJIGcTKJhg0nqi4yYryqmdoJVGnar84rWJkNA4Midc66xwfuOCj97Uu8iA==" saltValue="oSXdASFc6VtMnYgR463WHg==" spinCount="100000" sheet="1" formatRows="0"/>
  <mergeCells count="28">
    <mergeCell ref="C134:G134"/>
    <mergeCell ref="C137:G137"/>
    <mergeCell ref="C140:G140"/>
    <mergeCell ref="C154:G154"/>
    <mergeCell ref="C86:G86"/>
    <mergeCell ref="C94:G94"/>
    <mergeCell ref="C101:G101"/>
    <mergeCell ref="C111:G111"/>
    <mergeCell ref="C125:G125"/>
    <mergeCell ref="C130:G130"/>
    <mergeCell ref="C79:G79"/>
    <mergeCell ref="C21:G21"/>
    <mergeCell ref="C25:G25"/>
    <mergeCell ref="C34:G34"/>
    <mergeCell ref="C38:G38"/>
    <mergeCell ref="C43:G43"/>
    <mergeCell ref="C47:G47"/>
    <mergeCell ref="C52:G52"/>
    <mergeCell ref="C57:G57"/>
    <mergeCell ref="C62:G62"/>
    <mergeCell ref="C68:G68"/>
    <mergeCell ref="C75:G75"/>
    <mergeCell ref="C18:G18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2C4E8-9FEB-4BEE-BB82-C9FD3DA1134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87</v>
      </c>
      <c r="C3" s="266" t="s">
        <v>88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89</v>
      </c>
      <c r="C4" s="269" t="s">
        <v>88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SUMIF(AG9:AG71,"&lt;&gt;NOR",G9:G71)</f>
        <v>0</v>
      </c>
      <c r="H8" s="168"/>
      <c r="I8" s="168">
        <f>SUM(I9:I71)</f>
        <v>0</v>
      </c>
      <c r="J8" s="168"/>
      <c r="K8" s="168">
        <f>SUM(K9:K71)</f>
        <v>0</v>
      </c>
      <c r="L8" s="168"/>
      <c r="M8" s="168">
        <f>SUM(M9:M71)</f>
        <v>0</v>
      </c>
      <c r="N8" s="167"/>
      <c r="O8" s="167">
        <f>SUM(O9:O71)</f>
        <v>44.56</v>
      </c>
      <c r="P8" s="167"/>
      <c r="Q8" s="167">
        <f>SUM(Q9:Q71)</f>
        <v>0</v>
      </c>
      <c r="R8" s="168"/>
      <c r="S8" s="168"/>
      <c r="T8" s="169"/>
      <c r="U8" s="163"/>
      <c r="V8" s="163">
        <f>SUM(V9:V71)</f>
        <v>165.41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2674</v>
      </c>
      <c r="C9" s="187" t="s">
        <v>2675</v>
      </c>
      <c r="D9" s="173" t="s">
        <v>458</v>
      </c>
      <c r="E9" s="174">
        <v>6.85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1.55</v>
      </c>
      <c r="V9" s="159">
        <f>ROUND(E9*U9,2)</f>
        <v>10.62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2676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78" t="str">
        <f>C10</f>
        <v>příplatek k cenám vykopávek za ztížení vykopávky v blízkosti podzemního vedení nebo výbušnin v horninách jakékoliv třídy,</v>
      </c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2677</v>
      </c>
      <c r="D11" s="161"/>
      <c r="E11" s="162">
        <v>6.85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475</v>
      </c>
      <c r="C12" s="187" t="s">
        <v>476</v>
      </c>
      <c r="D12" s="173" t="s">
        <v>458</v>
      </c>
      <c r="E12" s="174">
        <v>12.25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 t="s">
        <v>459</v>
      </c>
      <c r="S12" s="176" t="s">
        <v>331</v>
      </c>
      <c r="T12" s="177" t="s">
        <v>331</v>
      </c>
      <c r="U12" s="159">
        <v>0.26666000000000001</v>
      </c>
      <c r="V12" s="159">
        <f>ROUND(E12*U12,2)</f>
        <v>3.27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33.75" outlineLevel="2" x14ac:dyDescent="0.2">
      <c r="A13" s="155"/>
      <c r="B13" s="156"/>
      <c r="C13" s="274" t="s">
        <v>477</v>
      </c>
      <c r="D13" s="275"/>
      <c r="E13" s="275"/>
      <c r="F13" s="275"/>
      <c r="G13" s="275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430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78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188" t="s">
        <v>2678</v>
      </c>
      <c r="D14" s="161"/>
      <c r="E14" s="162">
        <v>12.25</v>
      </c>
      <c r="F14" s="159"/>
      <c r="G14" s="159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344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1">
        <v>3</v>
      </c>
      <c r="B15" s="172" t="s">
        <v>481</v>
      </c>
      <c r="C15" s="187" t="s">
        <v>482</v>
      </c>
      <c r="D15" s="173" t="s">
        <v>458</v>
      </c>
      <c r="E15" s="174">
        <v>12.25</v>
      </c>
      <c r="F15" s="175"/>
      <c r="G15" s="176">
        <f>ROUND(E15*F15,2)</f>
        <v>0</v>
      </c>
      <c r="H15" s="175"/>
      <c r="I15" s="176">
        <f>ROUND(E15*H15,2)</f>
        <v>0</v>
      </c>
      <c r="J15" s="175"/>
      <c r="K15" s="176">
        <f>ROUND(E15*J15,2)</f>
        <v>0</v>
      </c>
      <c r="L15" s="176">
        <v>21</v>
      </c>
      <c r="M15" s="176">
        <f>G15*(1+L15/100)</f>
        <v>0</v>
      </c>
      <c r="N15" s="174">
        <v>0</v>
      </c>
      <c r="O15" s="174">
        <f>ROUND(E15*N15,2)</f>
        <v>0</v>
      </c>
      <c r="P15" s="174">
        <v>0</v>
      </c>
      <c r="Q15" s="174">
        <f>ROUND(E15*P15,2)</f>
        <v>0</v>
      </c>
      <c r="R15" s="176" t="s">
        <v>459</v>
      </c>
      <c r="S15" s="176" t="s">
        <v>331</v>
      </c>
      <c r="T15" s="177" t="s">
        <v>331</v>
      </c>
      <c r="U15" s="159">
        <v>4.3099999999999999E-2</v>
      </c>
      <c r="V15" s="159">
        <f>ROUND(E15*U15,2)</f>
        <v>0.53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423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33.75" outlineLevel="2" x14ac:dyDescent="0.2">
      <c r="A16" s="155"/>
      <c r="B16" s="156"/>
      <c r="C16" s="274" t="s">
        <v>477</v>
      </c>
      <c r="D16" s="275"/>
      <c r="E16" s="275"/>
      <c r="F16" s="275"/>
      <c r="G16" s="275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430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78" t="str">
        <f>C16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188" t="s">
        <v>2679</v>
      </c>
      <c r="D17" s="161"/>
      <c r="E17" s="162">
        <v>12.25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1">
        <v>4</v>
      </c>
      <c r="B18" s="172" t="s">
        <v>2680</v>
      </c>
      <c r="C18" s="187" t="s">
        <v>2681</v>
      </c>
      <c r="D18" s="173" t="s">
        <v>458</v>
      </c>
      <c r="E18" s="174">
        <v>56.16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 t="s">
        <v>459</v>
      </c>
      <c r="S18" s="176" t="s">
        <v>331</v>
      </c>
      <c r="T18" s="177" t="s">
        <v>331</v>
      </c>
      <c r="U18" s="159">
        <v>0.36499999999999999</v>
      </c>
      <c r="V18" s="159">
        <f>ROUND(E18*U18,2)</f>
        <v>20.5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33.75" outlineLevel="2" x14ac:dyDescent="0.2">
      <c r="A19" s="155"/>
      <c r="B19" s="156"/>
      <c r="C19" s="274" t="s">
        <v>493</v>
      </c>
      <c r="D19" s="275"/>
      <c r="E19" s="275"/>
      <c r="F19" s="275"/>
      <c r="G19" s="275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430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78" t="str">
        <f>C19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2682</v>
      </c>
      <c r="D20" s="161"/>
      <c r="E20" s="162">
        <v>58.56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3" x14ac:dyDescent="0.2">
      <c r="A21" s="155"/>
      <c r="B21" s="156"/>
      <c r="C21" s="188" t="s">
        <v>2683</v>
      </c>
      <c r="D21" s="161"/>
      <c r="E21" s="162">
        <v>-2.4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1">
        <v>5</v>
      </c>
      <c r="B22" s="172" t="s">
        <v>498</v>
      </c>
      <c r="C22" s="187" t="s">
        <v>499</v>
      </c>
      <c r="D22" s="173" t="s">
        <v>458</v>
      </c>
      <c r="E22" s="174">
        <v>56.16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0</v>
      </c>
      <c r="O22" s="174">
        <f>ROUND(E22*N22,2)</f>
        <v>0</v>
      </c>
      <c r="P22" s="174">
        <v>0</v>
      </c>
      <c r="Q22" s="174">
        <f>ROUND(E22*P22,2)</f>
        <v>0</v>
      </c>
      <c r="R22" s="176" t="s">
        <v>459</v>
      </c>
      <c r="S22" s="176" t="s">
        <v>331</v>
      </c>
      <c r="T22" s="177" t="s">
        <v>331</v>
      </c>
      <c r="U22" s="159">
        <v>8.4000000000000005E-2</v>
      </c>
      <c r="V22" s="159">
        <f>ROUND(E22*U22,2)</f>
        <v>4.72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ht="33.75" outlineLevel="2" x14ac:dyDescent="0.2">
      <c r="A23" s="155"/>
      <c r="B23" s="156"/>
      <c r="C23" s="274" t="s">
        <v>493</v>
      </c>
      <c r="D23" s="275"/>
      <c r="E23" s="275"/>
      <c r="F23" s="275"/>
      <c r="G23" s="275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430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78" t="str">
        <f>C23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3" s="148"/>
      <c r="BC23" s="148"/>
      <c r="BD23" s="148"/>
      <c r="BE23" s="148"/>
      <c r="BF23" s="148"/>
      <c r="BG23" s="148"/>
      <c r="BH23" s="148"/>
    </row>
    <row r="24" spans="1:60" outlineLevel="2" x14ac:dyDescent="0.2">
      <c r="A24" s="155"/>
      <c r="B24" s="156"/>
      <c r="C24" s="188" t="s">
        <v>2684</v>
      </c>
      <c r="D24" s="161"/>
      <c r="E24" s="162">
        <v>56.16</v>
      </c>
      <c r="F24" s="159"/>
      <c r="G24" s="159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344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1">
        <v>6</v>
      </c>
      <c r="B25" s="172" t="s">
        <v>2685</v>
      </c>
      <c r="C25" s="187" t="s">
        <v>2686</v>
      </c>
      <c r="D25" s="173" t="s">
        <v>458</v>
      </c>
      <c r="E25" s="174">
        <v>2.4</v>
      </c>
      <c r="F25" s="175"/>
      <c r="G25" s="176">
        <f>ROUND(E25*F25,2)</f>
        <v>0</v>
      </c>
      <c r="H25" s="175"/>
      <c r="I25" s="176">
        <f>ROUND(E25*H25,2)</f>
        <v>0</v>
      </c>
      <c r="J25" s="175"/>
      <c r="K25" s="176">
        <f>ROUND(E25*J25,2)</f>
        <v>0</v>
      </c>
      <c r="L25" s="176">
        <v>21</v>
      </c>
      <c r="M25" s="176">
        <f>G25*(1+L25/100)</f>
        <v>0</v>
      </c>
      <c r="N25" s="174">
        <v>0</v>
      </c>
      <c r="O25" s="174">
        <f>ROUND(E25*N25,2)</f>
        <v>0</v>
      </c>
      <c r="P25" s="174">
        <v>0</v>
      </c>
      <c r="Q25" s="174">
        <f>ROUND(E25*P25,2)</f>
        <v>0</v>
      </c>
      <c r="R25" s="176" t="s">
        <v>459</v>
      </c>
      <c r="S25" s="176" t="s">
        <v>331</v>
      </c>
      <c r="T25" s="177" t="s">
        <v>331</v>
      </c>
      <c r="U25" s="159">
        <v>3.5329999999999999</v>
      </c>
      <c r="V25" s="159">
        <f>ROUND(E25*U25,2)</f>
        <v>8.48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423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274" t="s">
        <v>2687</v>
      </c>
      <c r="D26" s="275"/>
      <c r="E26" s="275"/>
      <c r="F26" s="275"/>
      <c r="G26" s="275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430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2688</v>
      </c>
      <c r="D27" s="161"/>
      <c r="E27" s="162">
        <v>2.4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1">
        <v>7</v>
      </c>
      <c r="B28" s="172" t="s">
        <v>2689</v>
      </c>
      <c r="C28" s="187" t="s">
        <v>2690</v>
      </c>
      <c r="D28" s="173" t="s">
        <v>420</v>
      </c>
      <c r="E28" s="174">
        <v>146.4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6.9999999999999999E-4</v>
      </c>
      <c r="O28" s="174">
        <f>ROUND(E28*N28,2)</f>
        <v>0.1</v>
      </c>
      <c r="P28" s="174">
        <v>0</v>
      </c>
      <c r="Q28" s="174">
        <f>ROUND(E28*P28,2)</f>
        <v>0</v>
      </c>
      <c r="R28" s="176" t="s">
        <v>459</v>
      </c>
      <c r="S28" s="176" t="s">
        <v>331</v>
      </c>
      <c r="T28" s="177" t="s">
        <v>331</v>
      </c>
      <c r="U28" s="159">
        <v>0.156</v>
      </c>
      <c r="V28" s="159">
        <f>ROUND(E28*U28,2)</f>
        <v>22.84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2691</v>
      </c>
      <c r="D29" s="161"/>
      <c r="E29" s="162">
        <v>146.4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1">
        <v>8</v>
      </c>
      <c r="B30" s="172" t="s">
        <v>2692</v>
      </c>
      <c r="C30" s="187" t="s">
        <v>2693</v>
      </c>
      <c r="D30" s="173" t="s">
        <v>420</v>
      </c>
      <c r="E30" s="174">
        <v>146.4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 t="s">
        <v>459</v>
      </c>
      <c r="S30" s="176" t="s">
        <v>331</v>
      </c>
      <c r="T30" s="177" t="s">
        <v>331</v>
      </c>
      <c r="U30" s="159">
        <v>9.5000000000000001E-2</v>
      </c>
      <c r="V30" s="159">
        <f>ROUND(E30*U30,2)</f>
        <v>13.91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423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274" t="s">
        <v>2694</v>
      </c>
      <c r="D31" s="275"/>
      <c r="E31" s="275"/>
      <c r="F31" s="275"/>
      <c r="G31" s="275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430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2695</v>
      </c>
      <c r="D32" s="161"/>
      <c r="E32" s="162">
        <v>146.4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1">
        <v>9</v>
      </c>
      <c r="B33" s="172" t="s">
        <v>501</v>
      </c>
      <c r="C33" s="187" t="s">
        <v>502</v>
      </c>
      <c r="D33" s="173" t="s">
        <v>458</v>
      </c>
      <c r="E33" s="174">
        <v>70.81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459</v>
      </c>
      <c r="S33" s="176" t="s">
        <v>331</v>
      </c>
      <c r="T33" s="177" t="s">
        <v>331</v>
      </c>
      <c r="U33" s="159">
        <v>0.34499999999999997</v>
      </c>
      <c r="V33" s="159">
        <f>ROUND(E33*U33,2)</f>
        <v>24.43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274" t="s">
        <v>503</v>
      </c>
      <c r="D34" s="275"/>
      <c r="E34" s="275"/>
      <c r="F34" s="275"/>
      <c r="G34" s="275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430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78" t="str">
        <f>C34</f>
        <v>bez naložení do dopravní nádoby, ale s vyprázdněním dopravní nádoby na hromadu nebo na dopravní prostředek,</v>
      </c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188" t="s">
        <v>2696</v>
      </c>
      <c r="D35" s="161"/>
      <c r="E35" s="162">
        <v>70.81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1">
        <v>10</v>
      </c>
      <c r="B36" s="172" t="s">
        <v>505</v>
      </c>
      <c r="C36" s="187" t="s">
        <v>506</v>
      </c>
      <c r="D36" s="173" t="s">
        <v>458</v>
      </c>
      <c r="E36" s="174">
        <v>47.86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0</v>
      </c>
      <c r="O36" s="174">
        <f>ROUND(E36*N36,2)</f>
        <v>0</v>
      </c>
      <c r="P36" s="174">
        <v>0</v>
      </c>
      <c r="Q36" s="174">
        <f>ROUND(E36*P36,2)</f>
        <v>0</v>
      </c>
      <c r="R36" s="176" t="s">
        <v>459</v>
      </c>
      <c r="S36" s="176" t="s">
        <v>331</v>
      </c>
      <c r="T36" s="177" t="s">
        <v>331</v>
      </c>
      <c r="U36" s="159">
        <v>7.3999999999999996E-2</v>
      </c>
      <c r="V36" s="159">
        <f>ROUND(E36*U36,2)</f>
        <v>3.54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423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274" t="s">
        <v>507</v>
      </c>
      <c r="D37" s="275"/>
      <c r="E37" s="275"/>
      <c r="F37" s="275"/>
      <c r="G37" s="275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430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188" t="s">
        <v>508</v>
      </c>
      <c r="D38" s="161"/>
      <c r="E38" s="162"/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3" x14ac:dyDescent="0.2">
      <c r="A39" s="155"/>
      <c r="B39" s="156"/>
      <c r="C39" s="188" t="s">
        <v>2697</v>
      </c>
      <c r="D39" s="161"/>
      <c r="E39" s="162">
        <v>47.86</v>
      </c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ht="22.5" outlineLevel="1" x14ac:dyDescent="0.2">
      <c r="A40" s="171">
        <v>11</v>
      </c>
      <c r="B40" s="172" t="s">
        <v>510</v>
      </c>
      <c r="C40" s="187" t="s">
        <v>511</v>
      </c>
      <c r="D40" s="173" t="s">
        <v>458</v>
      </c>
      <c r="E40" s="174">
        <v>22.95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 t="s">
        <v>459</v>
      </c>
      <c r="S40" s="176" t="s">
        <v>331</v>
      </c>
      <c r="T40" s="177" t="s">
        <v>331</v>
      </c>
      <c r="U40" s="159">
        <v>1.0999999999999999E-2</v>
      </c>
      <c r="V40" s="159">
        <f>ROUND(E40*U40,2)</f>
        <v>0.25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274" t="s">
        <v>507</v>
      </c>
      <c r="D41" s="275"/>
      <c r="E41" s="275"/>
      <c r="F41" s="275"/>
      <c r="G41" s="275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430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2698</v>
      </c>
      <c r="D42" s="161"/>
      <c r="E42" s="162">
        <v>70.81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3" x14ac:dyDescent="0.2">
      <c r="A43" s="155"/>
      <c r="B43" s="156"/>
      <c r="C43" s="188" t="s">
        <v>2699</v>
      </c>
      <c r="D43" s="161"/>
      <c r="E43" s="162">
        <v>-47.86</v>
      </c>
      <c r="F43" s="159"/>
      <c r="G43" s="159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344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1">
        <v>12</v>
      </c>
      <c r="B44" s="172" t="s">
        <v>517</v>
      </c>
      <c r="C44" s="187" t="s">
        <v>518</v>
      </c>
      <c r="D44" s="173" t="s">
        <v>458</v>
      </c>
      <c r="E44" s="174">
        <v>22.95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0</v>
      </c>
      <c r="O44" s="174">
        <f>ROUND(E44*N44,2)</f>
        <v>0</v>
      </c>
      <c r="P44" s="174">
        <v>0</v>
      </c>
      <c r="Q44" s="174">
        <f>ROUND(E44*P44,2)</f>
        <v>0</v>
      </c>
      <c r="R44" s="176" t="s">
        <v>459</v>
      </c>
      <c r="S44" s="176" t="s">
        <v>331</v>
      </c>
      <c r="T44" s="177" t="s">
        <v>331</v>
      </c>
      <c r="U44" s="159">
        <v>3.1E-2</v>
      </c>
      <c r="V44" s="159">
        <f>ROUND(E44*U44,2)</f>
        <v>0.71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423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263" t="s">
        <v>519</v>
      </c>
      <c r="D45" s="264"/>
      <c r="E45" s="264"/>
      <c r="F45" s="264"/>
      <c r="G45" s="264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336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78" t="str">
        <f>C45</f>
        <v>Uložení sypaniny do násypů nebo na skládku s rozprostřením sypaniny ve vrstvách a s hrubým urovnáním.</v>
      </c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188" t="s">
        <v>2698</v>
      </c>
      <c r="D46" s="161"/>
      <c r="E46" s="162">
        <v>70.81</v>
      </c>
      <c r="F46" s="159"/>
      <c r="G46" s="159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344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3" x14ac:dyDescent="0.2">
      <c r="A47" s="155"/>
      <c r="B47" s="156"/>
      <c r="C47" s="188" t="s">
        <v>2699</v>
      </c>
      <c r="D47" s="161"/>
      <c r="E47" s="162">
        <v>-47.86</v>
      </c>
      <c r="F47" s="159"/>
      <c r="G47" s="159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344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ht="22.5" outlineLevel="1" x14ac:dyDescent="0.2">
      <c r="A48" s="171">
        <v>13</v>
      </c>
      <c r="B48" s="172" t="s">
        <v>520</v>
      </c>
      <c r="C48" s="187" t="s">
        <v>521</v>
      </c>
      <c r="D48" s="173" t="s">
        <v>458</v>
      </c>
      <c r="E48" s="174">
        <v>47.86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0</v>
      </c>
      <c r="O48" s="174">
        <f>ROUND(E48*N48,2)</f>
        <v>0</v>
      </c>
      <c r="P48" s="174">
        <v>0</v>
      </c>
      <c r="Q48" s="174">
        <f>ROUND(E48*P48,2)</f>
        <v>0</v>
      </c>
      <c r="R48" s="176" t="s">
        <v>459</v>
      </c>
      <c r="S48" s="176" t="s">
        <v>331</v>
      </c>
      <c r="T48" s="177" t="s">
        <v>331</v>
      </c>
      <c r="U48" s="159">
        <v>8.9999999999999993E-3</v>
      </c>
      <c r="V48" s="159">
        <f>ROUND(E48*U48,2)</f>
        <v>0.43</v>
      </c>
      <c r="W48" s="159"/>
      <c r="X48" s="159" t="s">
        <v>422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423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188" t="s">
        <v>522</v>
      </c>
      <c r="D49" s="161"/>
      <c r="E49" s="162"/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3" x14ac:dyDescent="0.2">
      <c r="A50" s="155"/>
      <c r="B50" s="156"/>
      <c r="C50" s="188" t="s">
        <v>2697</v>
      </c>
      <c r="D50" s="161"/>
      <c r="E50" s="162">
        <v>47.86</v>
      </c>
      <c r="F50" s="159"/>
      <c r="G50" s="159"/>
      <c r="H50" s="159"/>
      <c r="I50" s="159"/>
      <c r="J50" s="159"/>
      <c r="K50" s="159"/>
      <c r="L50" s="159"/>
      <c r="M50" s="159"/>
      <c r="N50" s="158"/>
      <c r="O50" s="158"/>
      <c r="P50" s="158"/>
      <c r="Q50" s="158"/>
      <c r="R50" s="159"/>
      <c r="S50" s="159"/>
      <c r="T50" s="159"/>
      <c r="U50" s="159"/>
      <c r="V50" s="159"/>
      <c r="W50" s="159"/>
      <c r="X50" s="159"/>
      <c r="Y50" s="159"/>
      <c r="Z50" s="148"/>
      <c r="AA50" s="148"/>
      <c r="AB50" s="148"/>
      <c r="AC50" s="148"/>
      <c r="AD50" s="148"/>
      <c r="AE50" s="148"/>
      <c r="AF50" s="148"/>
      <c r="AG50" s="148" t="s">
        <v>344</v>
      </c>
      <c r="AH50" s="148">
        <v>0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ht="22.5" outlineLevel="1" x14ac:dyDescent="0.2">
      <c r="A51" s="171">
        <v>14</v>
      </c>
      <c r="B51" s="172" t="s">
        <v>524</v>
      </c>
      <c r="C51" s="187" t="s">
        <v>525</v>
      </c>
      <c r="D51" s="173" t="s">
        <v>458</v>
      </c>
      <c r="E51" s="174">
        <v>53.6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0</v>
      </c>
      <c r="O51" s="174">
        <f>ROUND(E51*N51,2)</f>
        <v>0</v>
      </c>
      <c r="P51" s="174">
        <v>0</v>
      </c>
      <c r="Q51" s="174">
        <f>ROUND(E51*P51,2)</f>
        <v>0</v>
      </c>
      <c r="R51" s="176" t="s">
        <v>459</v>
      </c>
      <c r="S51" s="176" t="s">
        <v>331</v>
      </c>
      <c r="T51" s="177" t="s">
        <v>331</v>
      </c>
      <c r="U51" s="159">
        <v>0.20200000000000001</v>
      </c>
      <c r="V51" s="159">
        <f>ROUND(E51*U51,2)</f>
        <v>10.83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423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274" t="s">
        <v>526</v>
      </c>
      <c r="D52" s="275"/>
      <c r="E52" s="275"/>
      <c r="F52" s="275"/>
      <c r="G52" s="275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430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2" x14ac:dyDescent="0.2">
      <c r="A53" s="155"/>
      <c r="B53" s="156"/>
      <c r="C53" s="272" t="s">
        <v>527</v>
      </c>
      <c r="D53" s="273"/>
      <c r="E53" s="273"/>
      <c r="F53" s="273"/>
      <c r="G53" s="273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336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2" x14ac:dyDescent="0.2">
      <c r="A54" s="155"/>
      <c r="B54" s="156"/>
      <c r="C54" s="188" t="s">
        <v>2700</v>
      </c>
      <c r="D54" s="161"/>
      <c r="E54" s="162">
        <v>39.96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3" x14ac:dyDescent="0.2">
      <c r="A55" s="155"/>
      <c r="B55" s="156"/>
      <c r="C55" s="198" t="s">
        <v>516</v>
      </c>
      <c r="D55" s="193"/>
      <c r="E55" s="194">
        <v>39.96</v>
      </c>
      <c r="F55" s="159"/>
      <c r="G55" s="159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344</v>
      </c>
      <c r="AH55" s="148">
        <v>1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3" x14ac:dyDescent="0.2">
      <c r="A56" s="155"/>
      <c r="B56" s="156"/>
      <c r="C56" s="188" t="s">
        <v>2701</v>
      </c>
      <c r="D56" s="161"/>
      <c r="E56" s="162">
        <v>13.64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71">
        <v>15</v>
      </c>
      <c r="B57" s="172" t="s">
        <v>534</v>
      </c>
      <c r="C57" s="187" t="s">
        <v>535</v>
      </c>
      <c r="D57" s="173" t="s">
        <v>458</v>
      </c>
      <c r="E57" s="174">
        <v>11.712</v>
      </c>
      <c r="F57" s="175"/>
      <c r="G57" s="176">
        <f>ROUND(E57*F57,2)</f>
        <v>0</v>
      </c>
      <c r="H57" s="175"/>
      <c r="I57" s="176">
        <f>ROUND(E57*H57,2)</f>
        <v>0</v>
      </c>
      <c r="J57" s="175"/>
      <c r="K57" s="176">
        <f>ROUND(E57*J57,2)</f>
        <v>0</v>
      </c>
      <c r="L57" s="176">
        <v>21</v>
      </c>
      <c r="M57" s="176">
        <f>G57*(1+L57/100)</f>
        <v>0</v>
      </c>
      <c r="N57" s="174">
        <v>1.7</v>
      </c>
      <c r="O57" s="174">
        <f>ROUND(E57*N57,2)</f>
        <v>19.91</v>
      </c>
      <c r="P57" s="174">
        <v>0</v>
      </c>
      <c r="Q57" s="174">
        <f>ROUND(E57*P57,2)</f>
        <v>0</v>
      </c>
      <c r="R57" s="176" t="s">
        <v>459</v>
      </c>
      <c r="S57" s="176" t="s">
        <v>331</v>
      </c>
      <c r="T57" s="177" t="s">
        <v>331</v>
      </c>
      <c r="U57" s="159">
        <v>1.587</v>
      </c>
      <c r="V57" s="159">
        <f>ROUND(E57*U57,2)</f>
        <v>18.59</v>
      </c>
      <c r="W57" s="159"/>
      <c r="X57" s="159" t="s">
        <v>422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423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ht="22.5" outlineLevel="2" x14ac:dyDescent="0.2">
      <c r="A58" s="155"/>
      <c r="B58" s="156"/>
      <c r="C58" s="274" t="s">
        <v>536</v>
      </c>
      <c r="D58" s="275"/>
      <c r="E58" s="275"/>
      <c r="F58" s="275"/>
      <c r="G58" s="275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430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78" t="str">
        <f>C58</f>
        <v>sypaninou z vhodných hornin tř. 1 - 4 nebo materiálem připraveným podél výkopu ve vzdálenosti do 3 m od jeho kraje, pro jakoukoliv hloubku výkopu a jakoukoliv míru zhutnění,</v>
      </c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188" t="s">
        <v>2702</v>
      </c>
      <c r="D59" s="161"/>
      <c r="E59" s="162">
        <v>11.712</v>
      </c>
      <c r="F59" s="159"/>
      <c r="G59" s="159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344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71">
        <v>16</v>
      </c>
      <c r="B60" s="172" t="s">
        <v>2579</v>
      </c>
      <c r="C60" s="187" t="s">
        <v>2580</v>
      </c>
      <c r="D60" s="173" t="s">
        <v>458</v>
      </c>
      <c r="E60" s="174">
        <v>7.9</v>
      </c>
      <c r="F60" s="175"/>
      <c r="G60" s="176">
        <f>ROUND(E60*F60,2)</f>
        <v>0</v>
      </c>
      <c r="H60" s="175"/>
      <c r="I60" s="176">
        <f>ROUND(E60*H60,2)</f>
        <v>0</v>
      </c>
      <c r="J60" s="175"/>
      <c r="K60" s="176">
        <f>ROUND(E60*J60,2)</f>
        <v>0</v>
      </c>
      <c r="L60" s="176">
        <v>21</v>
      </c>
      <c r="M60" s="176">
        <f>G60*(1+L60/100)</f>
        <v>0</v>
      </c>
      <c r="N60" s="174">
        <v>0</v>
      </c>
      <c r="O60" s="174">
        <f>ROUND(E60*N60,2)</f>
        <v>0</v>
      </c>
      <c r="P60" s="174">
        <v>0</v>
      </c>
      <c r="Q60" s="174">
        <f>ROUND(E60*P60,2)</f>
        <v>0</v>
      </c>
      <c r="R60" s="176" t="s">
        <v>459</v>
      </c>
      <c r="S60" s="176" t="s">
        <v>331</v>
      </c>
      <c r="T60" s="177" t="s">
        <v>331</v>
      </c>
      <c r="U60" s="159">
        <v>2.1949999999999998</v>
      </c>
      <c r="V60" s="159">
        <f>ROUND(E60*U60,2)</f>
        <v>17.34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423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ht="22.5" outlineLevel="2" x14ac:dyDescent="0.2">
      <c r="A61" s="155"/>
      <c r="B61" s="156"/>
      <c r="C61" s="274" t="s">
        <v>2581</v>
      </c>
      <c r="D61" s="275"/>
      <c r="E61" s="275"/>
      <c r="F61" s="275"/>
      <c r="G61" s="275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430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78" t="str">
        <f>C61</f>
        <v>sypaninou z vhodných hornin tř. 1 - 4 nebo materiálem, uloženým ve vzdálenosti do 30 m od vnějšího kraje objektu, pro jakoukoliv míru zhutnění,</v>
      </c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188" t="s">
        <v>2703</v>
      </c>
      <c r="D62" s="161"/>
      <c r="E62" s="162">
        <v>7.9</v>
      </c>
      <c r="F62" s="159"/>
      <c r="G62" s="159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344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71">
        <v>17</v>
      </c>
      <c r="B63" s="172" t="s">
        <v>546</v>
      </c>
      <c r="C63" s="187" t="s">
        <v>547</v>
      </c>
      <c r="D63" s="173" t="s">
        <v>420</v>
      </c>
      <c r="E63" s="174">
        <v>46.04</v>
      </c>
      <c r="F63" s="175"/>
      <c r="G63" s="176">
        <f>ROUND(E63*F63,2)</f>
        <v>0</v>
      </c>
      <c r="H63" s="175"/>
      <c r="I63" s="176">
        <f>ROUND(E63*H63,2)</f>
        <v>0</v>
      </c>
      <c r="J63" s="175"/>
      <c r="K63" s="176">
        <f>ROUND(E63*J63,2)</f>
        <v>0</v>
      </c>
      <c r="L63" s="176">
        <v>21</v>
      </c>
      <c r="M63" s="176">
        <f>G63*(1+L63/100)</f>
        <v>0</v>
      </c>
      <c r="N63" s="174">
        <v>0</v>
      </c>
      <c r="O63" s="174">
        <f>ROUND(E63*N63,2)</f>
        <v>0</v>
      </c>
      <c r="P63" s="174">
        <v>0</v>
      </c>
      <c r="Q63" s="174">
        <f>ROUND(E63*P63,2)</f>
        <v>0</v>
      </c>
      <c r="R63" s="176" t="s">
        <v>459</v>
      </c>
      <c r="S63" s="176" t="s">
        <v>331</v>
      </c>
      <c r="T63" s="177" t="s">
        <v>331</v>
      </c>
      <c r="U63" s="159">
        <v>9.6000000000000002E-2</v>
      </c>
      <c r="V63" s="159">
        <f>ROUND(E63*U63,2)</f>
        <v>4.42</v>
      </c>
      <c r="W63" s="159"/>
      <c r="X63" s="159" t="s">
        <v>422</v>
      </c>
      <c r="Y63" s="159" t="s">
        <v>334</v>
      </c>
      <c r="Z63" s="148"/>
      <c r="AA63" s="148"/>
      <c r="AB63" s="148"/>
      <c r="AC63" s="148"/>
      <c r="AD63" s="148"/>
      <c r="AE63" s="148"/>
      <c r="AF63" s="148"/>
      <c r="AG63" s="148" t="s">
        <v>423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2" x14ac:dyDescent="0.2">
      <c r="A64" s="155"/>
      <c r="B64" s="156"/>
      <c r="C64" s="274" t="s">
        <v>540</v>
      </c>
      <c r="D64" s="275"/>
      <c r="E64" s="275"/>
      <c r="F64" s="275"/>
      <c r="G64" s="275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430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188" t="s">
        <v>2704</v>
      </c>
      <c r="D65" s="161"/>
      <c r="E65" s="162">
        <v>39.04</v>
      </c>
      <c r="F65" s="159"/>
      <c r="G65" s="159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344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3" x14ac:dyDescent="0.2">
      <c r="A66" s="155"/>
      <c r="B66" s="156"/>
      <c r="C66" s="188" t="s">
        <v>2705</v>
      </c>
      <c r="D66" s="161"/>
      <c r="E66" s="162">
        <v>7</v>
      </c>
      <c r="F66" s="159"/>
      <c r="G66" s="159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344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71">
        <v>18</v>
      </c>
      <c r="B67" s="172" t="s">
        <v>554</v>
      </c>
      <c r="C67" s="187" t="s">
        <v>555</v>
      </c>
      <c r="D67" s="173" t="s">
        <v>458</v>
      </c>
      <c r="E67" s="174">
        <v>22.95</v>
      </c>
      <c r="F67" s="175"/>
      <c r="G67" s="176">
        <f>ROUND(E67*F67,2)</f>
        <v>0</v>
      </c>
      <c r="H67" s="175"/>
      <c r="I67" s="176">
        <f>ROUND(E67*H67,2)</f>
        <v>0</v>
      </c>
      <c r="J67" s="175"/>
      <c r="K67" s="176">
        <f>ROUND(E67*J67,2)</f>
        <v>0</v>
      </c>
      <c r="L67" s="176">
        <v>21</v>
      </c>
      <c r="M67" s="176">
        <f>G67*(1+L67/100)</f>
        <v>0</v>
      </c>
      <c r="N67" s="174">
        <v>0</v>
      </c>
      <c r="O67" s="174">
        <f>ROUND(E67*N67,2)</f>
        <v>0</v>
      </c>
      <c r="P67" s="174">
        <v>0</v>
      </c>
      <c r="Q67" s="174">
        <f>ROUND(E67*P67,2)</f>
        <v>0</v>
      </c>
      <c r="R67" s="176" t="s">
        <v>459</v>
      </c>
      <c r="S67" s="176" t="s">
        <v>331</v>
      </c>
      <c r="T67" s="177" t="s">
        <v>331</v>
      </c>
      <c r="U67" s="159">
        <v>0</v>
      </c>
      <c r="V67" s="159">
        <f>ROUND(E67*U67,2)</f>
        <v>0</v>
      </c>
      <c r="W67" s="159"/>
      <c r="X67" s="159" t="s">
        <v>422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423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2" x14ac:dyDescent="0.2">
      <c r="A68" s="155"/>
      <c r="B68" s="156"/>
      <c r="C68" s="188" t="s">
        <v>2698</v>
      </c>
      <c r="D68" s="161"/>
      <c r="E68" s="162">
        <v>70.81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3" x14ac:dyDescent="0.2">
      <c r="A69" s="155"/>
      <c r="B69" s="156"/>
      <c r="C69" s="188" t="s">
        <v>2699</v>
      </c>
      <c r="D69" s="161"/>
      <c r="E69" s="162">
        <v>-47.86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71">
        <v>19</v>
      </c>
      <c r="B70" s="172" t="s">
        <v>561</v>
      </c>
      <c r="C70" s="187" t="s">
        <v>562</v>
      </c>
      <c r="D70" s="173" t="s">
        <v>437</v>
      </c>
      <c r="E70" s="174">
        <v>24.552</v>
      </c>
      <c r="F70" s="175"/>
      <c r="G70" s="176">
        <f>ROUND(E70*F70,2)</f>
        <v>0</v>
      </c>
      <c r="H70" s="175"/>
      <c r="I70" s="176">
        <f>ROUND(E70*H70,2)</f>
        <v>0</v>
      </c>
      <c r="J70" s="175"/>
      <c r="K70" s="176">
        <f>ROUND(E70*J70,2)</f>
        <v>0</v>
      </c>
      <c r="L70" s="176">
        <v>21</v>
      </c>
      <c r="M70" s="176">
        <f>G70*(1+L70/100)</f>
        <v>0</v>
      </c>
      <c r="N70" s="174">
        <v>1</v>
      </c>
      <c r="O70" s="174">
        <f>ROUND(E70*N70,2)</f>
        <v>24.55</v>
      </c>
      <c r="P70" s="174">
        <v>0</v>
      </c>
      <c r="Q70" s="174">
        <f>ROUND(E70*P70,2)</f>
        <v>0</v>
      </c>
      <c r="R70" s="176" t="s">
        <v>563</v>
      </c>
      <c r="S70" s="176" t="s">
        <v>331</v>
      </c>
      <c r="T70" s="177" t="s">
        <v>331</v>
      </c>
      <c r="U70" s="159">
        <v>0</v>
      </c>
      <c r="V70" s="159">
        <f>ROUND(E70*U70,2)</f>
        <v>0</v>
      </c>
      <c r="W70" s="159"/>
      <c r="X70" s="159" t="s">
        <v>564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565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2" x14ac:dyDescent="0.2">
      <c r="A71" s="155"/>
      <c r="B71" s="156"/>
      <c r="C71" s="188" t="s">
        <v>2706</v>
      </c>
      <c r="D71" s="161"/>
      <c r="E71" s="162">
        <v>24.552</v>
      </c>
      <c r="F71" s="159"/>
      <c r="G71" s="159"/>
      <c r="H71" s="159"/>
      <c r="I71" s="159"/>
      <c r="J71" s="159"/>
      <c r="K71" s="159"/>
      <c r="L71" s="159"/>
      <c r="M71" s="159"/>
      <c r="N71" s="158"/>
      <c r="O71" s="158"/>
      <c r="P71" s="158"/>
      <c r="Q71" s="158"/>
      <c r="R71" s="159"/>
      <c r="S71" s="159"/>
      <c r="T71" s="159"/>
      <c r="U71" s="159"/>
      <c r="V71" s="159"/>
      <c r="W71" s="159"/>
      <c r="X71" s="159"/>
      <c r="Y71" s="159"/>
      <c r="Z71" s="148"/>
      <c r="AA71" s="148"/>
      <c r="AB71" s="148"/>
      <c r="AC71" s="148"/>
      <c r="AD71" s="148"/>
      <c r="AE71" s="148"/>
      <c r="AF71" s="148"/>
      <c r="AG71" s="148" t="s">
        <v>344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x14ac:dyDescent="0.2">
      <c r="A72" s="164" t="s">
        <v>326</v>
      </c>
      <c r="B72" s="165" t="s">
        <v>80</v>
      </c>
      <c r="C72" s="186" t="s">
        <v>193</v>
      </c>
      <c r="D72" s="166"/>
      <c r="E72" s="167"/>
      <c r="F72" s="168"/>
      <c r="G72" s="168">
        <f>SUMIF(AG73:AG74,"&lt;&gt;NOR",G73:G74)</f>
        <v>0</v>
      </c>
      <c r="H72" s="168"/>
      <c r="I72" s="168">
        <f>SUM(I73:I74)</f>
        <v>0</v>
      </c>
      <c r="J72" s="168"/>
      <c r="K72" s="168">
        <f>SUM(K73:K74)</f>
        <v>0</v>
      </c>
      <c r="L72" s="168"/>
      <c r="M72" s="168">
        <f>SUM(M73:M74)</f>
        <v>0</v>
      </c>
      <c r="N72" s="167"/>
      <c r="O72" s="167">
        <f>SUM(O73:O74)</f>
        <v>1.51</v>
      </c>
      <c r="P72" s="167"/>
      <c r="Q72" s="167">
        <f>SUM(Q73:Q74)</f>
        <v>0</v>
      </c>
      <c r="R72" s="168"/>
      <c r="S72" s="168"/>
      <c r="T72" s="169"/>
      <c r="U72" s="163"/>
      <c r="V72" s="163">
        <f>SUM(V73:V74)</f>
        <v>0.76</v>
      </c>
      <c r="W72" s="163"/>
      <c r="X72" s="163"/>
      <c r="Y72" s="163"/>
      <c r="AG72" t="s">
        <v>327</v>
      </c>
    </row>
    <row r="73" spans="1:60" outlineLevel="1" x14ac:dyDescent="0.2">
      <c r="A73" s="171">
        <v>20</v>
      </c>
      <c r="B73" s="172" t="s">
        <v>572</v>
      </c>
      <c r="C73" s="187" t="s">
        <v>573</v>
      </c>
      <c r="D73" s="173" t="s">
        <v>458</v>
      </c>
      <c r="E73" s="174">
        <v>0.7</v>
      </c>
      <c r="F73" s="175"/>
      <c r="G73" s="176">
        <f>ROUND(E73*F73,2)</f>
        <v>0</v>
      </c>
      <c r="H73" s="175"/>
      <c r="I73" s="176">
        <f>ROUND(E73*H73,2)</f>
        <v>0</v>
      </c>
      <c r="J73" s="175"/>
      <c r="K73" s="176">
        <f>ROUND(E73*J73,2)</f>
        <v>0</v>
      </c>
      <c r="L73" s="176">
        <v>21</v>
      </c>
      <c r="M73" s="176">
        <f>G73*(1+L73/100)</f>
        <v>0</v>
      </c>
      <c r="N73" s="174">
        <v>2.16</v>
      </c>
      <c r="O73" s="174">
        <f>ROUND(E73*N73,2)</f>
        <v>1.51</v>
      </c>
      <c r="P73" s="174">
        <v>0</v>
      </c>
      <c r="Q73" s="174">
        <f>ROUND(E73*P73,2)</f>
        <v>0</v>
      </c>
      <c r="R73" s="176" t="s">
        <v>574</v>
      </c>
      <c r="S73" s="176" t="s">
        <v>331</v>
      </c>
      <c r="T73" s="177" t="s">
        <v>331</v>
      </c>
      <c r="U73" s="159">
        <v>1.085</v>
      </c>
      <c r="V73" s="159">
        <f>ROUND(E73*U73,2)</f>
        <v>0.76</v>
      </c>
      <c r="W73" s="159"/>
      <c r="X73" s="159" t="s">
        <v>422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423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2" x14ac:dyDescent="0.2">
      <c r="A74" s="155"/>
      <c r="B74" s="156"/>
      <c r="C74" s="188" t="s">
        <v>2707</v>
      </c>
      <c r="D74" s="161"/>
      <c r="E74" s="162">
        <v>0.7</v>
      </c>
      <c r="F74" s="159"/>
      <c r="G74" s="159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344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x14ac:dyDescent="0.2">
      <c r="A75" s="164" t="s">
        <v>326</v>
      </c>
      <c r="B75" s="165" t="s">
        <v>89</v>
      </c>
      <c r="C75" s="186" t="s">
        <v>199</v>
      </c>
      <c r="D75" s="166"/>
      <c r="E75" s="167"/>
      <c r="F75" s="168"/>
      <c r="G75" s="168">
        <f>SUMIF(AG76:AG78,"&lt;&gt;NOR",G76:G78)</f>
        <v>0</v>
      </c>
      <c r="H75" s="168"/>
      <c r="I75" s="168">
        <f>SUM(I76:I78)</f>
        <v>0</v>
      </c>
      <c r="J75" s="168"/>
      <c r="K75" s="168">
        <f>SUM(K76:K78)</f>
        <v>0</v>
      </c>
      <c r="L75" s="168"/>
      <c r="M75" s="168">
        <f>SUM(M76:M78)</f>
        <v>0</v>
      </c>
      <c r="N75" s="167"/>
      <c r="O75" s="167">
        <f>SUM(O76:O78)</f>
        <v>7.38</v>
      </c>
      <c r="P75" s="167"/>
      <c r="Q75" s="167">
        <f>SUM(Q76:Q78)</f>
        <v>0</v>
      </c>
      <c r="R75" s="168"/>
      <c r="S75" s="168"/>
      <c r="T75" s="169"/>
      <c r="U75" s="163"/>
      <c r="V75" s="163">
        <f>SUM(V76:V78)</f>
        <v>6.62</v>
      </c>
      <c r="W75" s="163"/>
      <c r="X75" s="163"/>
      <c r="Y75" s="163"/>
      <c r="AG75" t="s">
        <v>327</v>
      </c>
    </row>
    <row r="76" spans="1:60" outlineLevel="1" x14ac:dyDescent="0.2">
      <c r="A76" s="171">
        <v>21</v>
      </c>
      <c r="B76" s="172" t="s">
        <v>556</v>
      </c>
      <c r="C76" s="187" t="s">
        <v>557</v>
      </c>
      <c r="D76" s="173" t="s">
        <v>458</v>
      </c>
      <c r="E76" s="174">
        <v>3.9039999999999999</v>
      </c>
      <c r="F76" s="175"/>
      <c r="G76" s="176">
        <f>ROUND(E76*F76,2)</f>
        <v>0</v>
      </c>
      <c r="H76" s="175"/>
      <c r="I76" s="176">
        <f>ROUND(E76*H76,2)</f>
        <v>0</v>
      </c>
      <c r="J76" s="175"/>
      <c r="K76" s="176">
        <f>ROUND(E76*J76,2)</f>
        <v>0</v>
      </c>
      <c r="L76" s="176">
        <v>21</v>
      </c>
      <c r="M76" s="176">
        <f>G76*(1+L76/100)</f>
        <v>0</v>
      </c>
      <c r="N76" s="174">
        <v>1.8907700000000001</v>
      </c>
      <c r="O76" s="174">
        <f>ROUND(E76*N76,2)</f>
        <v>7.38</v>
      </c>
      <c r="P76" s="174">
        <v>0</v>
      </c>
      <c r="Q76" s="174">
        <f>ROUND(E76*P76,2)</f>
        <v>0</v>
      </c>
      <c r="R76" s="176" t="s">
        <v>558</v>
      </c>
      <c r="S76" s="176" t="s">
        <v>331</v>
      </c>
      <c r="T76" s="177" t="s">
        <v>331</v>
      </c>
      <c r="U76" s="159">
        <v>1.6950000000000001</v>
      </c>
      <c r="V76" s="159">
        <f>ROUND(E76*U76,2)</f>
        <v>6.62</v>
      </c>
      <c r="W76" s="159"/>
      <c r="X76" s="159" t="s">
        <v>422</v>
      </c>
      <c r="Y76" s="159" t="s">
        <v>334</v>
      </c>
      <c r="Z76" s="148"/>
      <c r="AA76" s="148"/>
      <c r="AB76" s="148"/>
      <c r="AC76" s="148"/>
      <c r="AD76" s="148"/>
      <c r="AE76" s="148"/>
      <c r="AF76" s="148"/>
      <c r="AG76" s="148" t="s">
        <v>423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274" t="s">
        <v>559</v>
      </c>
      <c r="D77" s="275"/>
      <c r="E77" s="275"/>
      <c r="F77" s="275"/>
      <c r="G77" s="275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430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2" x14ac:dyDescent="0.2">
      <c r="A78" s="155"/>
      <c r="B78" s="156"/>
      <c r="C78" s="188" t="s">
        <v>2708</v>
      </c>
      <c r="D78" s="161"/>
      <c r="E78" s="162">
        <v>3.9039999999999999</v>
      </c>
      <c r="F78" s="159"/>
      <c r="G78" s="159"/>
      <c r="H78" s="159"/>
      <c r="I78" s="159"/>
      <c r="J78" s="159"/>
      <c r="K78" s="159"/>
      <c r="L78" s="159"/>
      <c r="M78" s="159"/>
      <c r="N78" s="158"/>
      <c r="O78" s="158"/>
      <c r="P78" s="158"/>
      <c r="Q78" s="158"/>
      <c r="R78" s="159"/>
      <c r="S78" s="159"/>
      <c r="T78" s="159"/>
      <c r="U78" s="159"/>
      <c r="V78" s="159"/>
      <c r="W78" s="159"/>
      <c r="X78" s="159"/>
      <c r="Y78" s="159"/>
      <c r="Z78" s="148"/>
      <c r="AA78" s="148"/>
      <c r="AB78" s="148"/>
      <c r="AC78" s="148"/>
      <c r="AD78" s="148"/>
      <c r="AE78" s="148"/>
      <c r="AF78" s="148"/>
      <c r="AG78" s="148" t="s">
        <v>344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x14ac:dyDescent="0.2">
      <c r="A79" s="164" t="s">
        <v>326</v>
      </c>
      <c r="B79" s="165" t="s">
        <v>101</v>
      </c>
      <c r="C79" s="186" t="s">
        <v>216</v>
      </c>
      <c r="D79" s="166"/>
      <c r="E79" s="167"/>
      <c r="F79" s="168"/>
      <c r="G79" s="168">
        <f>SUMIF(AG80:AG124,"&lt;&gt;NOR",G80:G124)</f>
        <v>0</v>
      </c>
      <c r="H79" s="168"/>
      <c r="I79" s="168">
        <f>SUM(I80:I124)</f>
        <v>0</v>
      </c>
      <c r="J79" s="168"/>
      <c r="K79" s="168">
        <f>SUM(K80:K124)</f>
        <v>0</v>
      </c>
      <c r="L79" s="168"/>
      <c r="M79" s="168">
        <f>SUM(M80:M124)</f>
        <v>0</v>
      </c>
      <c r="N79" s="167"/>
      <c r="O79" s="167">
        <f>SUM(O80:O124)</f>
        <v>2.7099999999999995</v>
      </c>
      <c r="P79" s="167"/>
      <c r="Q79" s="167">
        <f>SUM(Q80:Q124)</f>
        <v>0</v>
      </c>
      <c r="R79" s="168"/>
      <c r="S79" s="168"/>
      <c r="T79" s="169"/>
      <c r="U79" s="163"/>
      <c r="V79" s="163">
        <f>SUM(V80:V124)</f>
        <v>32.019999999999996</v>
      </c>
      <c r="W79" s="163"/>
      <c r="X79" s="163"/>
      <c r="Y79" s="163"/>
      <c r="AG79" t="s">
        <v>327</v>
      </c>
    </row>
    <row r="80" spans="1:60" ht="22.5" outlineLevel="1" x14ac:dyDescent="0.2">
      <c r="A80" s="171">
        <v>22</v>
      </c>
      <c r="B80" s="172" t="s">
        <v>2709</v>
      </c>
      <c r="C80" s="187" t="s">
        <v>2710</v>
      </c>
      <c r="D80" s="173" t="s">
        <v>407</v>
      </c>
      <c r="E80" s="174">
        <v>48.8</v>
      </c>
      <c r="F80" s="175"/>
      <c r="G80" s="176">
        <f>ROUND(E80*F80,2)</f>
        <v>0</v>
      </c>
      <c r="H80" s="175"/>
      <c r="I80" s="176">
        <f>ROUND(E80*H80,2)</f>
        <v>0</v>
      </c>
      <c r="J80" s="175"/>
      <c r="K80" s="176">
        <f>ROUND(E80*J80,2)</f>
        <v>0</v>
      </c>
      <c r="L80" s="176">
        <v>21</v>
      </c>
      <c r="M80" s="176">
        <f>G80*(1+L80/100)</f>
        <v>0</v>
      </c>
      <c r="N80" s="174">
        <v>0</v>
      </c>
      <c r="O80" s="174">
        <f>ROUND(E80*N80,2)</f>
        <v>0</v>
      </c>
      <c r="P80" s="174">
        <v>0</v>
      </c>
      <c r="Q80" s="174">
        <f>ROUND(E80*P80,2)</f>
        <v>0</v>
      </c>
      <c r="R80" s="176" t="s">
        <v>558</v>
      </c>
      <c r="S80" s="176" t="s">
        <v>331</v>
      </c>
      <c r="T80" s="177" t="s">
        <v>331</v>
      </c>
      <c r="U80" s="159">
        <v>3.5999999999999997E-2</v>
      </c>
      <c r="V80" s="159">
        <f>ROUND(E80*U80,2)</f>
        <v>1.76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423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2" x14ac:dyDescent="0.2">
      <c r="A81" s="155"/>
      <c r="B81" s="156"/>
      <c r="C81" s="274" t="s">
        <v>559</v>
      </c>
      <c r="D81" s="275"/>
      <c r="E81" s="275"/>
      <c r="F81" s="275"/>
      <c r="G81" s="275"/>
      <c r="H81" s="159"/>
      <c r="I81" s="159"/>
      <c r="J81" s="159"/>
      <c r="K81" s="159"/>
      <c r="L81" s="159"/>
      <c r="M81" s="159"/>
      <c r="N81" s="158"/>
      <c r="O81" s="158"/>
      <c r="P81" s="158"/>
      <c r="Q81" s="158"/>
      <c r="R81" s="159"/>
      <c r="S81" s="159"/>
      <c r="T81" s="159"/>
      <c r="U81" s="159"/>
      <c r="V81" s="159"/>
      <c r="W81" s="159"/>
      <c r="X81" s="159"/>
      <c r="Y81" s="159"/>
      <c r="Z81" s="148"/>
      <c r="AA81" s="148"/>
      <c r="AB81" s="148"/>
      <c r="AC81" s="148"/>
      <c r="AD81" s="148"/>
      <c r="AE81" s="148"/>
      <c r="AF81" s="148"/>
      <c r="AG81" s="148" t="s">
        <v>430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2" x14ac:dyDescent="0.2">
      <c r="A82" s="155"/>
      <c r="B82" s="156"/>
      <c r="C82" s="188" t="s">
        <v>2711</v>
      </c>
      <c r="D82" s="161"/>
      <c r="E82" s="162">
        <v>48.8</v>
      </c>
      <c r="F82" s="159"/>
      <c r="G82" s="159"/>
      <c r="H82" s="159"/>
      <c r="I82" s="159"/>
      <c r="J82" s="159"/>
      <c r="K82" s="159"/>
      <c r="L82" s="159"/>
      <c r="M82" s="159"/>
      <c r="N82" s="158"/>
      <c r="O82" s="158"/>
      <c r="P82" s="158"/>
      <c r="Q82" s="158"/>
      <c r="R82" s="159"/>
      <c r="S82" s="159"/>
      <c r="T82" s="159"/>
      <c r="U82" s="159"/>
      <c r="V82" s="159"/>
      <c r="W82" s="159"/>
      <c r="X82" s="159"/>
      <c r="Y82" s="159"/>
      <c r="Z82" s="148"/>
      <c r="AA82" s="148"/>
      <c r="AB82" s="148"/>
      <c r="AC82" s="148"/>
      <c r="AD82" s="148"/>
      <c r="AE82" s="148"/>
      <c r="AF82" s="148"/>
      <c r="AG82" s="148" t="s">
        <v>344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ht="22.5" outlineLevel="1" x14ac:dyDescent="0.2">
      <c r="A83" s="171">
        <v>23</v>
      </c>
      <c r="B83" s="172" t="s">
        <v>2712</v>
      </c>
      <c r="C83" s="187" t="s">
        <v>2713</v>
      </c>
      <c r="D83" s="173" t="s">
        <v>434</v>
      </c>
      <c r="E83" s="174">
        <v>1</v>
      </c>
      <c r="F83" s="175"/>
      <c r="G83" s="176">
        <f>ROUND(E83*F83,2)</f>
        <v>0</v>
      </c>
      <c r="H83" s="175"/>
      <c r="I83" s="176">
        <f>ROUND(E83*H83,2)</f>
        <v>0</v>
      </c>
      <c r="J83" s="175"/>
      <c r="K83" s="176">
        <f>ROUND(E83*J83,2)</f>
        <v>0</v>
      </c>
      <c r="L83" s="176">
        <v>21</v>
      </c>
      <c r="M83" s="176">
        <f>G83*(1+L83/100)</f>
        <v>0</v>
      </c>
      <c r="N83" s="174">
        <v>2.2000000000000001E-4</v>
      </c>
      <c r="O83" s="174">
        <f>ROUND(E83*N83,2)</f>
        <v>0</v>
      </c>
      <c r="P83" s="174">
        <v>0</v>
      </c>
      <c r="Q83" s="174">
        <f>ROUND(E83*P83,2)</f>
        <v>0</v>
      </c>
      <c r="R83" s="176" t="s">
        <v>558</v>
      </c>
      <c r="S83" s="176" t="s">
        <v>331</v>
      </c>
      <c r="T83" s="177" t="s">
        <v>331</v>
      </c>
      <c r="U83" s="159">
        <v>1.554</v>
      </c>
      <c r="V83" s="159">
        <f>ROUND(E83*U83,2)</f>
        <v>1.55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423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188" t="s">
        <v>58</v>
      </c>
      <c r="D84" s="161"/>
      <c r="E84" s="162">
        <v>1</v>
      </c>
      <c r="F84" s="159"/>
      <c r="G84" s="159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344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ht="33.75" outlineLevel="1" x14ac:dyDescent="0.2">
      <c r="A85" s="171">
        <v>24</v>
      </c>
      <c r="B85" s="172" t="s">
        <v>2714</v>
      </c>
      <c r="C85" s="187" t="s">
        <v>2715</v>
      </c>
      <c r="D85" s="173" t="s">
        <v>434</v>
      </c>
      <c r="E85" s="174">
        <v>1</v>
      </c>
      <c r="F85" s="175"/>
      <c r="G85" s="176">
        <f>ROUND(E85*F85,2)</f>
        <v>0</v>
      </c>
      <c r="H85" s="175"/>
      <c r="I85" s="176">
        <f>ROUND(E85*H85,2)</f>
        <v>0</v>
      </c>
      <c r="J85" s="175"/>
      <c r="K85" s="176">
        <f>ROUND(E85*J85,2)</f>
        <v>0</v>
      </c>
      <c r="L85" s="176">
        <v>21</v>
      </c>
      <c r="M85" s="176">
        <f>G85*(1+L85/100)</f>
        <v>0</v>
      </c>
      <c r="N85" s="174">
        <v>0</v>
      </c>
      <c r="O85" s="174">
        <f>ROUND(E85*N85,2)</f>
        <v>0</v>
      </c>
      <c r="P85" s="174">
        <v>0</v>
      </c>
      <c r="Q85" s="174">
        <f>ROUND(E85*P85,2)</f>
        <v>0</v>
      </c>
      <c r="R85" s="176" t="s">
        <v>558</v>
      </c>
      <c r="S85" s="176" t="s">
        <v>331</v>
      </c>
      <c r="T85" s="177" t="s">
        <v>331</v>
      </c>
      <c r="U85" s="159">
        <v>3.4740000000000002</v>
      </c>
      <c r="V85" s="159">
        <f>ROUND(E85*U85,2)</f>
        <v>3.47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423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2" x14ac:dyDescent="0.2">
      <c r="A86" s="155"/>
      <c r="B86" s="156"/>
      <c r="C86" s="188" t="s">
        <v>58</v>
      </c>
      <c r="D86" s="161"/>
      <c r="E86" s="162">
        <v>1</v>
      </c>
      <c r="F86" s="159"/>
      <c r="G86" s="159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344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71">
        <v>25</v>
      </c>
      <c r="B87" s="172" t="s">
        <v>2009</v>
      </c>
      <c r="C87" s="187" t="s">
        <v>2010</v>
      </c>
      <c r="D87" s="173" t="s">
        <v>407</v>
      </c>
      <c r="E87" s="174">
        <v>48.8</v>
      </c>
      <c r="F87" s="175"/>
      <c r="G87" s="176">
        <f>ROUND(E87*F87,2)</f>
        <v>0</v>
      </c>
      <c r="H87" s="175"/>
      <c r="I87" s="176">
        <f>ROUND(E87*H87,2)</f>
        <v>0</v>
      </c>
      <c r="J87" s="175"/>
      <c r="K87" s="176">
        <f>ROUND(E87*J87,2)</f>
        <v>0</v>
      </c>
      <c r="L87" s="176">
        <v>21</v>
      </c>
      <c r="M87" s="176">
        <f>G87*(1+L87/100)</f>
        <v>0</v>
      </c>
      <c r="N87" s="174">
        <v>0</v>
      </c>
      <c r="O87" s="174">
        <f>ROUND(E87*N87,2)</f>
        <v>0</v>
      </c>
      <c r="P87" s="174">
        <v>0</v>
      </c>
      <c r="Q87" s="174">
        <f>ROUND(E87*P87,2)</f>
        <v>0</v>
      </c>
      <c r="R87" s="176" t="s">
        <v>558</v>
      </c>
      <c r="S87" s="176" t="s">
        <v>331</v>
      </c>
      <c r="T87" s="177" t="s">
        <v>331</v>
      </c>
      <c r="U87" s="159">
        <v>4.3999999999999997E-2</v>
      </c>
      <c r="V87" s="159">
        <f>ROUND(E87*U87,2)</f>
        <v>2.15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423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2" x14ac:dyDescent="0.2">
      <c r="A88" s="155"/>
      <c r="B88" s="156"/>
      <c r="C88" s="274" t="s">
        <v>2011</v>
      </c>
      <c r="D88" s="275"/>
      <c r="E88" s="275"/>
      <c r="F88" s="275"/>
      <c r="G88" s="275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430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78" t="str">
        <f>C88</f>
        <v>přísun, montáže, demontáže a odsunu zkoušecího čerpadla, napuštění tlakovou vodou a dodání vody pro tlakovou zkoušku,</v>
      </c>
      <c r="BB88" s="148"/>
      <c r="BC88" s="148"/>
      <c r="BD88" s="148"/>
      <c r="BE88" s="148"/>
      <c r="BF88" s="148"/>
      <c r="BG88" s="148"/>
      <c r="BH88" s="148"/>
    </row>
    <row r="89" spans="1:60" outlineLevel="2" x14ac:dyDescent="0.2">
      <c r="A89" s="155"/>
      <c r="B89" s="156"/>
      <c r="C89" s="188" t="s">
        <v>2716</v>
      </c>
      <c r="D89" s="161"/>
      <c r="E89" s="162">
        <v>48.8</v>
      </c>
      <c r="F89" s="159"/>
      <c r="G89" s="159"/>
      <c r="H89" s="159"/>
      <c r="I89" s="159"/>
      <c r="J89" s="159"/>
      <c r="K89" s="159"/>
      <c r="L89" s="159"/>
      <c r="M89" s="159"/>
      <c r="N89" s="158"/>
      <c r="O89" s="158"/>
      <c r="P89" s="158"/>
      <c r="Q89" s="158"/>
      <c r="R89" s="159"/>
      <c r="S89" s="159"/>
      <c r="T89" s="159"/>
      <c r="U89" s="159"/>
      <c r="V89" s="159"/>
      <c r="W89" s="159"/>
      <c r="X89" s="159"/>
      <c r="Y89" s="159"/>
      <c r="Z89" s="148"/>
      <c r="AA89" s="148"/>
      <c r="AB89" s="148"/>
      <c r="AC89" s="148"/>
      <c r="AD89" s="148"/>
      <c r="AE89" s="148"/>
      <c r="AF89" s="148"/>
      <c r="AG89" s="148" t="s">
        <v>344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71">
        <v>26</v>
      </c>
      <c r="B90" s="172" t="s">
        <v>2717</v>
      </c>
      <c r="C90" s="187" t="s">
        <v>2718</v>
      </c>
      <c r="D90" s="173" t="s">
        <v>407</v>
      </c>
      <c r="E90" s="174">
        <v>48.8</v>
      </c>
      <c r="F90" s="175"/>
      <c r="G90" s="176">
        <f>ROUND(E90*F90,2)</f>
        <v>0</v>
      </c>
      <c r="H90" s="175"/>
      <c r="I90" s="176">
        <f>ROUND(E90*H90,2)</f>
        <v>0</v>
      </c>
      <c r="J90" s="175"/>
      <c r="K90" s="176">
        <f>ROUND(E90*J90,2)</f>
        <v>0</v>
      </c>
      <c r="L90" s="176">
        <v>21</v>
      </c>
      <c r="M90" s="176">
        <f>G90*(1+L90/100)</f>
        <v>0</v>
      </c>
      <c r="N90" s="174">
        <v>0</v>
      </c>
      <c r="O90" s="174">
        <f>ROUND(E90*N90,2)</f>
        <v>0</v>
      </c>
      <c r="P90" s="174">
        <v>0</v>
      </c>
      <c r="Q90" s="174">
        <f>ROUND(E90*P90,2)</f>
        <v>0</v>
      </c>
      <c r="R90" s="176" t="s">
        <v>558</v>
      </c>
      <c r="S90" s="176" t="s">
        <v>331</v>
      </c>
      <c r="T90" s="177" t="s">
        <v>331</v>
      </c>
      <c r="U90" s="159">
        <v>0.21</v>
      </c>
      <c r="V90" s="159">
        <f>ROUND(E90*U90,2)</f>
        <v>10.25</v>
      </c>
      <c r="W90" s="159"/>
      <c r="X90" s="159" t="s">
        <v>422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423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274" t="s">
        <v>2719</v>
      </c>
      <c r="D91" s="275"/>
      <c r="E91" s="275"/>
      <c r="F91" s="275"/>
      <c r="G91" s="275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430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78" t="str">
        <f>C91</f>
        <v>napuštění a vypuštění vody, dodání vody a desinfekčního prostředku, náklady na bakteriologický rozbor vody,</v>
      </c>
      <c r="BB91" s="148"/>
      <c r="BC91" s="148"/>
      <c r="BD91" s="148"/>
      <c r="BE91" s="148"/>
      <c r="BF91" s="148"/>
      <c r="BG91" s="148"/>
      <c r="BH91" s="148"/>
    </row>
    <row r="92" spans="1:60" outlineLevel="2" x14ac:dyDescent="0.2">
      <c r="A92" s="155"/>
      <c r="B92" s="156"/>
      <c r="C92" s="188" t="s">
        <v>2716</v>
      </c>
      <c r="D92" s="161"/>
      <c r="E92" s="162">
        <v>48.8</v>
      </c>
      <c r="F92" s="159"/>
      <c r="G92" s="159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344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ht="22.5" outlineLevel="1" x14ac:dyDescent="0.2">
      <c r="A93" s="171">
        <v>27</v>
      </c>
      <c r="B93" s="172" t="s">
        <v>2720</v>
      </c>
      <c r="C93" s="187" t="s">
        <v>2721</v>
      </c>
      <c r="D93" s="173" t="s">
        <v>434</v>
      </c>
      <c r="E93" s="174">
        <v>1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2.56</v>
      </c>
      <c r="O93" s="174">
        <f>ROUND(E93*N93,2)</f>
        <v>2.56</v>
      </c>
      <c r="P93" s="174">
        <v>0</v>
      </c>
      <c r="Q93" s="174">
        <f>ROUND(E93*P93,2)</f>
        <v>0</v>
      </c>
      <c r="R93" s="176" t="s">
        <v>558</v>
      </c>
      <c r="S93" s="176" t="s">
        <v>331</v>
      </c>
      <c r="T93" s="177" t="s">
        <v>331</v>
      </c>
      <c r="U93" s="159">
        <v>5.6</v>
      </c>
      <c r="V93" s="159">
        <f>ROUND(E93*U93,2)</f>
        <v>5.6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423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ht="22.5" outlineLevel="2" x14ac:dyDescent="0.2">
      <c r="A94" s="155"/>
      <c r="B94" s="156"/>
      <c r="C94" s="274" t="s">
        <v>2722</v>
      </c>
      <c r="D94" s="275"/>
      <c r="E94" s="275"/>
      <c r="F94" s="275"/>
      <c r="G94" s="275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430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78" t="str">
        <f>C94</f>
        <v>Osazení a dodávka plastové vodoměrné šachty do předem připraveného výkopu na podkladní betonovou desku tl. 100 mm z betonu C 16/20. Včetně dodávky podkladní desky. Bez vystrojení šachty.</v>
      </c>
      <c r="BB94" s="148"/>
      <c r="BC94" s="148"/>
      <c r="BD94" s="148"/>
      <c r="BE94" s="148"/>
      <c r="BF94" s="148"/>
      <c r="BG94" s="148"/>
      <c r="BH94" s="148"/>
    </row>
    <row r="95" spans="1:60" outlineLevel="2" x14ac:dyDescent="0.2">
      <c r="A95" s="155"/>
      <c r="B95" s="156"/>
      <c r="C95" s="188" t="s">
        <v>2723</v>
      </c>
      <c r="D95" s="161"/>
      <c r="E95" s="162">
        <v>1</v>
      </c>
      <c r="F95" s="159"/>
      <c r="G95" s="159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344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71">
        <v>28</v>
      </c>
      <c r="B96" s="172" t="s">
        <v>2724</v>
      </c>
      <c r="C96" s="187" t="s">
        <v>2725</v>
      </c>
      <c r="D96" s="173" t="s">
        <v>434</v>
      </c>
      <c r="E96" s="174">
        <v>1</v>
      </c>
      <c r="F96" s="175"/>
      <c r="G96" s="176">
        <f>ROUND(E96*F96,2)</f>
        <v>0</v>
      </c>
      <c r="H96" s="175"/>
      <c r="I96" s="176">
        <f>ROUND(E96*H96,2)</f>
        <v>0</v>
      </c>
      <c r="J96" s="175"/>
      <c r="K96" s="176">
        <f>ROUND(E96*J96,2)</f>
        <v>0</v>
      </c>
      <c r="L96" s="176">
        <v>21</v>
      </c>
      <c r="M96" s="176">
        <f>G96*(1+L96/100)</f>
        <v>0</v>
      </c>
      <c r="N96" s="174">
        <v>0.12303</v>
      </c>
      <c r="O96" s="174">
        <f>ROUND(E96*N96,2)</f>
        <v>0.12</v>
      </c>
      <c r="P96" s="174">
        <v>0</v>
      </c>
      <c r="Q96" s="174">
        <f>ROUND(E96*P96,2)</f>
        <v>0</v>
      </c>
      <c r="R96" s="176" t="s">
        <v>558</v>
      </c>
      <c r="S96" s="176" t="s">
        <v>331</v>
      </c>
      <c r="T96" s="177" t="s">
        <v>331</v>
      </c>
      <c r="U96" s="159">
        <v>0.86299999999999999</v>
      </c>
      <c r="V96" s="159">
        <f>ROUND(E96*U96,2)</f>
        <v>0.86</v>
      </c>
      <c r="W96" s="159"/>
      <c r="X96" s="159" t="s">
        <v>422</v>
      </c>
      <c r="Y96" s="159" t="s">
        <v>334</v>
      </c>
      <c r="Z96" s="148"/>
      <c r="AA96" s="148"/>
      <c r="AB96" s="148"/>
      <c r="AC96" s="148"/>
      <c r="AD96" s="148"/>
      <c r="AE96" s="148"/>
      <c r="AF96" s="148"/>
      <c r="AG96" s="148" t="s">
        <v>423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2" x14ac:dyDescent="0.2">
      <c r="A97" s="155"/>
      <c r="B97" s="156"/>
      <c r="C97" s="274" t="s">
        <v>2726</v>
      </c>
      <c r="D97" s="275"/>
      <c r="E97" s="275"/>
      <c r="F97" s="275"/>
      <c r="G97" s="275"/>
      <c r="H97" s="159"/>
      <c r="I97" s="159"/>
      <c r="J97" s="159"/>
      <c r="K97" s="159"/>
      <c r="L97" s="159"/>
      <c r="M97" s="159"/>
      <c r="N97" s="158"/>
      <c r="O97" s="158"/>
      <c r="P97" s="158"/>
      <c r="Q97" s="158"/>
      <c r="R97" s="159"/>
      <c r="S97" s="159"/>
      <c r="T97" s="159"/>
      <c r="U97" s="159"/>
      <c r="V97" s="159"/>
      <c r="W97" s="159"/>
      <c r="X97" s="159"/>
      <c r="Y97" s="159"/>
      <c r="Z97" s="148"/>
      <c r="AA97" s="148"/>
      <c r="AB97" s="148"/>
      <c r="AC97" s="148"/>
      <c r="AD97" s="148"/>
      <c r="AE97" s="148"/>
      <c r="AF97" s="148"/>
      <c r="AG97" s="148" t="s">
        <v>430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2" x14ac:dyDescent="0.2">
      <c r="A98" s="155"/>
      <c r="B98" s="156"/>
      <c r="C98" s="188" t="s">
        <v>58</v>
      </c>
      <c r="D98" s="161"/>
      <c r="E98" s="162">
        <v>1</v>
      </c>
      <c r="F98" s="159"/>
      <c r="G98" s="159"/>
      <c r="H98" s="159"/>
      <c r="I98" s="159"/>
      <c r="J98" s="159"/>
      <c r="K98" s="159"/>
      <c r="L98" s="159"/>
      <c r="M98" s="159"/>
      <c r="N98" s="158"/>
      <c r="O98" s="158"/>
      <c r="P98" s="158"/>
      <c r="Q98" s="158"/>
      <c r="R98" s="159"/>
      <c r="S98" s="159"/>
      <c r="T98" s="159"/>
      <c r="U98" s="159"/>
      <c r="V98" s="159"/>
      <c r="W98" s="159"/>
      <c r="X98" s="159"/>
      <c r="Y98" s="159"/>
      <c r="Z98" s="148"/>
      <c r="AA98" s="148"/>
      <c r="AB98" s="148"/>
      <c r="AC98" s="148"/>
      <c r="AD98" s="148"/>
      <c r="AE98" s="148"/>
      <c r="AF98" s="148"/>
      <c r="AG98" s="148" t="s">
        <v>344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ht="22.5" outlineLevel="1" x14ac:dyDescent="0.2">
      <c r="A99" s="171">
        <v>29</v>
      </c>
      <c r="B99" s="172" t="s">
        <v>2727</v>
      </c>
      <c r="C99" s="187" t="s">
        <v>2728</v>
      </c>
      <c r="D99" s="173" t="s">
        <v>434</v>
      </c>
      <c r="E99" s="174">
        <v>1</v>
      </c>
      <c r="F99" s="175"/>
      <c r="G99" s="176">
        <f>ROUND(E99*F99,2)</f>
        <v>0</v>
      </c>
      <c r="H99" s="175"/>
      <c r="I99" s="176">
        <f>ROUND(E99*H99,2)</f>
        <v>0</v>
      </c>
      <c r="J99" s="175"/>
      <c r="K99" s="176">
        <f>ROUND(E99*J99,2)</f>
        <v>0</v>
      </c>
      <c r="L99" s="176">
        <v>21</v>
      </c>
      <c r="M99" s="176">
        <f>G99*(1+L99/100)</f>
        <v>0</v>
      </c>
      <c r="N99" s="174">
        <v>2.4000000000000001E-4</v>
      </c>
      <c r="O99" s="174">
        <f>ROUND(E99*N99,2)</f>
        <v>0</v>
      </c>
      <c r="P99" s="174">
        <v>0</v>
      </c>
      <c r="Q99" s="174">
        <f>ROUND(E99*P99,2)</f>
        <v>0</v>
      </c>
      <c r="R99" s="176" t="s">
        <v>558</v>
      </c>
      <c r="S99" s="176" t="s">
        <v>331</v>
      </c>
      <c r="T99" s="177" t="s">
        <v>331</v>
      </c>
      <c r="U99" s="159">
        <v>0.40300000000000002</v>
      </c>
      <c r="V99" s="159">
        <f>ROUND(E99*U99,2)</f>
        <v>0.4</v>
      </c>
      <c r="W99" s="159"/>
      <c r="X99" s="159" t="s">
        <v>422</v>
      </c>
      <c r="Y99" s="159" t="s">
        <v>334</v>
      </c>
      <c r="Z99" s="148"/>
      <c r="AA99" s="148"/>
      <c r="AB99" s="148"/>
      <c r="AC99" s="148"/>
      <c r="AD99" s="148"/>
      <c r="AE99" s="148"/>
      <c r="AF99" s="148"/>
      <c r="AG99" s="148" t="s">
        <v>423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2" x14ac:dyDescent="0.2">
      <c r="A100" s="155"/>
      <c r="B100" s="156"/>
      <c r="C100" s="263" t="s">
        <v>2729</v>
      </c>
      <c r="D100" s="264"/>
      <c r="E100" s="264"/>
      <c r="F100" s="264"/>
      <c r="G100" s="264"/>
      <c r="H100" s="159"/>
      <c r="I100" s="159"/>
      <c r="J100" s="159"/>
      <c r="K100" s="159"/>
      <c r="L100" s="159"/>
      <c r="M100" s="159"/>
      <c r="N100" s="158"/>
      <c r="O100" s="158"/>
      <c r="P100" s="158"/>
      <c r="Q100" s="158"/>
      <c r="R100" s="159"/>
      <c r="S100" s="159"/>
      <c r="T100" s="159"/>
      <c r="U100" s="159"/>
      <c r="V100" s="159"/>
      <c r="W100" s="159"/>
      <c r="X100" s="159"/>
      <c r="Y100" s="159"/>
      <c r="Z100" s="148"/>
      <c r="AA100" s="148"/>
      <c r="AB100" s="148"/>
      <c r="AC100" s="148"/>
      <c r="AD100" s="148"/>
      <c r="AE100" s="148"/>
      <c r="AF100" s="148"/>
      <c r="AG100" s="148" t="s">
        <v>336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2" x14ac:dyDescent="0.2">
      <c r="A101" s="155"/>
      <c r="B101" s="156"/>
      <c r="C101" s="188" t="s">
        <v>58</v>
      </c>
      <c r="D101" s="161"/>
      <c r="E101" s="162">
        <v>1</v>
      </c>
      <c r="F101" s="159"/>
      <c r="G101" s="159"/>
      <c r="H101" s="159"/>
      <c r="I101" s="159"/>
      <c r="J101" s="159"/>
      <c r="K101" s="159"/>
      <c r="L101" s="159"/>
      <c r="M101" s="159"/>
      <c r="N101" s="158"/>
      <c r="O101" s="158"/>
      <c r="P101" s="158"/>
      <c r="Q101" s="158"/>
      <c r="R101" s="159"/>
      <c r="S101" s="159"/>
      <c r="T101" s="159"/>
      <c r="U101" s="159"/>
      <c r="V101" s="159"/>
      <c r="W101" s="159"/>
      <c r="X101" s="159"/>
      <c r="Y101" s="159"/>
      <c r="Z101" s="148"/>
      <c r="AA101" s="148"/>
      <c r="AB101" s="148"/>
      <c r="AC101" s="148"/>
      <c r="AD101" s="148"/>
      <c r="AE101" s="148"/>
      <c r="AF101" s="148"/>
      <c r="AG101" s="148" t="s">
        <v>344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71">
        <v>30</v>
      </c>
      <c r="B102" s="172" t="s">
        <v>2730</v>
      </c>
      <c r="C102" s="187" t="s">
        <v>2731</v>
      </c>
      <c r="D102" s="173" t="s">
        <v>407</v>
      </c>
      <c r="E102" s="174">
        <v>48.8</v>
      </c>
      <c r="F102" s="175"/>
      <c r="G102" s="176">
        <f>ROUND(E102*F102,2)</f>
        <v>0</v>
      </c>
      <c r="H102" s="175"/>
      <c r="I102" s="176">
        <f>ROUND(E102*H102,2)</f>
        <v>0</v>
      </c>
      <c r="J102" s="175"/>
      <c r="K102" s="176">
        <f>ROUND(E102*J102,2)</f>
        <v>0</v>
      </c>
      <c r="L102" s="176">
        <v>21</v>
      </c>
      <c r="M102" s="176">
        <f>G102*(1+L102/100)</f>
        <v>0</v>
      </c>
      <c r="N102" s="174">
        <v>0</v>
      </c>
      <c r="O102" s="174">
        <f>ROUND(E102*N102,2)</f>
        <v>0</v>
      </c>
      <c r="P102" s="174">
        <v>0</v>
      </c>
      <c r="Q102" s="174">
        <f>ROUND(E102*P102,2)</f>
        <v>0</v>
      </c>
      <c r="R102" s="176" t="s">
        <v>558</v>
      </c>
      <c r="S102" s="176" t="s">
        <v>331</v>
      </c>
      <c r="T102" s="177" t="s">
        <v>331</v>
      </c>
      <c r="U102" s="159">
        <v>2.5999999999999999E-2</v>
      </c>
      <c r="V102" s="159">
        <f>ROUND(E102*U102,2)</f>
        <v>1.27</v>
      </c>
      <c r="W102" s="159"/>
      <c r="X102" s="159" t="s">
        <v>422</v>
      </c>
      <c r="Y102" s="159" t="s">
        <v>334</v>
      </c>
      <c r="Z102" s="148"/>
      <c r="AA102" s="148"/>
      <c r="AB102" s="148"/>
      <c r="AC102" s="148"/>
      <c r="AD102" s="148"/>
      <c r="AE102" s="148"/>
      <c r="AF102" s="148"/>
      <c r="AG102" s="148" t="s">
        <v>423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2" x14ac:dyDescent="0.2">
      <c r="A103" s="155"/>
      <c r="B103" s="156"/>
      <c r="C103" s="188" t="s">
        <v>2716</v>
      </c>
      <c r="D103" s="161"/>
      <c r="E103" s="162">
        <v>48.8</v>
      </c>
      <c r="F103" s="159"/>
      <c r="G103" s="159"/>
      <c r="H103" s="159"/>
      <c r="I103" s="159"/>
      <c r="J103" s="159"/>
      <c r="K103" s="159"/>
      <c r="L103" s="159"/>
      <c r="M103" s="159"/>
      <c r="N103" s="158"/>
      <c r="O103" s="158"/>
      <c r="P103" s="158"/>
      <c r="Q103" s="158"/>
      <c r="R103" s="159"/>
      <c r="S103" s="159"/>
      <c r="T103" s="159"/>
      <c r="U103" s="159"/>
      <c r="V103" s="159"/>
      <c r="W103" s="159"/>
      <c r="X103" s="159"/>
      <c r="Y103" s="159"/>
      <c r="Z103" s="148"/>
      <c r="AA103" s="148"/>
      <c r="AB103" s="148"/>
      <c r="AC103" s="148"/>
      <c r="AD103" s="148"/>
      <c r="AE103" s="148"/>
      <c r="AF103" s="148"/>
      <c r="AG103" s="148" t="s">
        <v>344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1">
        <v>31</v>
      </c>
      <c r="B104" s="172" t="s">
        <v>2732</v>
      </c>
      <c r="C104" s="187" t="s">
        <v>2733</v>
      </c>
      <c r="D104" s="173" t="s">
        <v>407</v>
      </c>
      <c r="E104" s="174">
        <v>48.8</v>
      </c>
      <c r="F104" s="175"/>
      <c r="G104" s="176">
        <f>ROUND(E104*F104,2)</f>
        <v>0</v>
      </c>
      <c r="H104" s="175"/>
      <c r="I104" s="176">
        <f>ROUND(E104*H104,2)</f>
        <v>0</v>
      </c>
      <c r="J104" s="175"/>
      <c r="K104" s="176">
        <f>ROUND(E104*J104,2)</f>
        <v>0</v>
      </c>
      <c r="L104" s="176">
        <v>21</v>
      </c>
      <c r="M104" s="176">
        <f>G104*(1+L104/100)</f>
        <v>0</v>
      </c>
      <c r="N104" s="174">
        <v>4.0000000000000003E-5</v>
      </c>
      <c r="O104" s="174">
        <f>ROUND(E104*N104,2)</f>
        <v>0</v>
      </c>
      <c r="P104" s="174">
        <v>0</v>
      </c>
      <c r="Q104" s="174">
        <f>ROUND(E104*P104,2)</f>
        <v>0</v>
      </c>
      <c r="R104" s="176" t="s">
        <v>558</v>
      </c>
      <c r="S104" s="176" t="s">
        <v>331</v>
      </c>
      <c r="T104" s="177" t="s">
        <v>331</v>
      </c>
      <c r="U104" s="159">
        <v>3.4000000000000002E-2</v>
      </c>
      <c r="V104" s="159">
        <f>ROUND(E104*U104,2)</f>
        <v>1.66</v>
      </c>
      <c r="W104" s="159"/>
      <c r="X104" s="159" t="s">
        <v>422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423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2" x14ac:dyDescent="0.2">
      <c r="A105" s="155"/>
      <c r="B105" s="156"/>
      <c r="C105" s="188" t="s">
        <v>2716</v>
      </c>
      <c r="D105" s="161"/>
      <c r="E105" s="162">
        <v>48.8</v>
      </c>
      <c r="F105" s="159"/>
      <c r="G105" s="159"/>
      <c r="H105" s="159"/>
      <c r="I105" s="159"/>
      <c r="J105" s="159"/>
      <c r="K105" s="159"/>
      <c r="L105" s="159"/>
      <c r="M105" s="159"/>
      <c r="N105" s="158"/>
      <c r="O105" s="158"/>
      <c r="P105" s="158"/>
      <c r="Q105" s="158"/>
      <c r="R105" s="159"/>
      <c r="S105" s="159"/>
      <c r="T105" s="159"/>
      <c r="U105" s="159"/>
      <c r="V105" s="159"/>
      <c r="W105" s="159"/>
      <c r="X105" s="159"/>
      <c r="Y105" s="159"/>
      <c r="Z105" s="148"/>
      <c r="AA105" s="148"/>
      <c r="AB105" s="148"/>
      <c r="AC105" s="148"/>
      <c r="AD105" s="148"/>
      <c r="AE105" s="148"/>
      <c r="AF105" s="148"/>
      <c r="AG105" s="148" t="s">
        <v>344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ht="33.75" outlineLevel="1" x14ac:dyDescent="0.2">
      <c r="A106" s="171">
        <v>32</v>
      </c>
      <c r="B106" s="172" t="s">
        <v>2734</v>
      </c>
      <c r="C106" s="187" t="s">
        <v>2735</v>
      </c>
      <c r="D106" s="173" t="s">
        <v>407</v>
      </c>
      <c r="E106" s="174">
        <v>5</v>
      </c>
      <c r="F106" s="175"/>
      <c r="G106" s="176">
        <f>ROUND(E106*F106,2)</f>
        <v>0</v>
      </c>
      <c r="H106" s="175"/>
      <c r="I106" s="176">
        <f>ROUND(E106*H106,2)</f>
        <v>0</v>
      </c>
      <c r="J106" s="175"/>
      <c r="K106" s="176">
        <f>ROUND(E106*J106,2)</f>
        <v>0</v>
      </c>
      <c r="L106" s="176">
        <v>21</v>
      </c>
      <c r="M106" s="176">
        <f>G106*(1+L106/100)</f>
        <v>0</v>
      </c>
      <c r="N106" s="174">
        <v>6.0000000000000002E-5</v>
      </c>
      <c r="O106" s="174">
        <f>ROUND(E106*N106,2)</f>
        <v>0</v>
      </c>
      <c r="P106" s="174">
        <v>0</v>
      </c>
      <c r="Q106" s="174">
        <f>ROUND(E106*P106,2)</f>
        <v>0</v>
      </c>
      <c r="R106" s="176" t="s">
        <v>932</v>
      </c>
      <c r="S106" s="176" t="s">
        <v>331</v>
      </c>
      <c r="T106" s="177" t="s">
        <v>331</v>
      </c>
      <c r="U106" s="159">
        <v>0.14399999999999999</v>
      </c>
      <c r="V106" s="159">
        <f>ROUND(E106*U106,2)</f>
        <v>0.72</v>
      </c>
      <c r="W106" s="159"/>
      <c r="X106" s="159" t="s">
        <v>422</v>
      </c>
      <c r="Y106" s="159" t="s">
        <v>334</v>
      </c>
      <c r="Z106" s="148"/>
      <c r="AA106" s="148"/>
      <c r="AB106" s="148"/>
      <c r="AC106" s="148"/>
      <c r="AD106" s="148"/>
      <c r="AE106" s="148"/>
      <c r="AF106" s="148"/>
      <c r="AG106" s="148" t="s">
        <v>423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2" x14ac:dyDescent="0.2">
      <c r="A107" s="155"/>
      <c r="B107" s="156"/>
      <c r="C107" s="263" t="s">
        <v>2040</v>
      </c>
      <c r="D107" s="264"/>
      <c r="E107" s="264"/>
      <c r="F107" s="264"/>
      <c r="G107" s="264"/>
      <c r="H107" s="159"/>
      <c r="I107" s="159"/>
      <c r="J107" s="159"/>
      <c r="K107" s="159"/>
      <c r="L107" s="159"/>
      <c r="M107" s="159"/>
      <c r="N107" s="158"/>
      <c r="O107" s="158"/>
      <c r="P107" s="158"/>
      <c r="Q107" s="158"/>
      <c r="R107" s="159"/>
      <c r="S107" s="159"/>
      <c r="T107" s="159"/>
      <c r="U107" s="159"/>
      <c r="V107" s="159"/>
      <c r="W107" s="159"/>
      <c r="X107" s="159"/>
      <c r="Y107" s="159"/>
      <c r="Z107" s="148"/>
      <c r="AA107" s="148"/>
      <c r="AB107" s="148"/>
      <c r="AC107" s="148"/>
      <c r="AD107" s="148"/>
      <c r="AE107" s="148"/>
      <c r="AF107" s="148"/>
      <c r="AG107" s="148" t="s">
        <v>336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2" x14ac:dyDescent="0.2">
      <c r="A108" s="155"/>
      <c r="B108" s="156"/>
      <c r="C108" s="188" t="s">
        <v>92</v>
      </c>
      <c r="D108" s="161"/>
      <c r="E108" s="162">
        <v>5</v>
      </c>
      <c r="F108" s="159"/>
      <c r="G108" s="159"/>
      <c r="H108" s="159"/>
      <c r="I108" s="159"/>
      <c r="J108" s="159"/>
      <c r="K108" s="159"/>
      <c r="L108" s="159"/>
      <c r="M108" s="159"/>
      <c r="N108" s="158"/>
      <c r="O108" s="158"/>
      <c r="P108" s="158"/>
      <c r="Q108" s="158"/>
      <c r="R108" s="159"/>
      <c r="S108" s="159"/>
      <c r="T108" s="159"/>
      <c r="U108" s="159"/>
      <c r="V108" s="159"/>
      <c r="W108" s="159"/>
      <c r="X108" s="159"/>
      <c r="Y108" s="159"/>
      <c r="Z108" s="148"/>
      <c r="AA108" s="148"/>
      <c r="AB108" s="148"/>
      <c r="AC108" s="148"/>
      <c r="AD108" s="148"/>
      <c r="AE108" s="148"/>
      <c r="AF108" s="148"/>
      <c r="AG108" s="148" t="s">
        <v>344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ht="22.5" outlineLevel="1" x14ac:dyDescent="0.2">
      <c r="A109" s="171">
        <v>33</v>
      </c>
      <c r="B109" s="172" t="s">
        <v>2736</v>
      </c>
      <c r="C109" s="187" t="s">
        <v>2737</v>
      </c>
      <c r="D109" s="173" t="s">
        <v>434</v>
      </c>
      <c r="E109" s="174">
        <v>1</v>
      </c>
      <c r="F109" s="175"/>
      <c r="G109" s="176">
        <f>ROUND(E109*F109,2)</f>
        <v>0</v>
      </c>
      <c r="H109" s="175"/>
      <c r="I109" s="176">
        <f>ROUND(E109*H109,2)</f>
        <v>0</v>
      </c>
      <c r="J109" s="175"/>
      <c r="K109" s="176">
        <f>ROUND(E109*J109,2)</f>
        <v>0</v>
      </c>
      <c r="L109" s="176">
        <v>21</v>
      </c>
      <c r="M109" s="176">
        <f>G109*(1+L109/100)</f>
        <v>0</v>
      </c>
      <c r="N109" s="174">
        <v>1.3509999999999999E-2</v>
      </c>
      <c r="O109" s="174">
        <f>ROUND(E109*N109,2)</f>
        <v>0.01</v>
      </c>
      <c r="P109" s="174">
        <v>0</v>
      </c>
      <c r="Q109" s="174">
        <f>ROUND(E109*P109,2)</f>
        <v>0</v>
      </c>
      <c r="R109" s="176" t="s">
        <v>932</v>
      </c>
      <c r="S109" s="176" t="s">
        <v>331</v>
      </c>
      <c r="T109" s="177" t="s">
        <v>331</v>
      </c>
      <c r="U109" s="159">
        <v>1.3540000000000001</v>
      </c>
      <c r="V109" s="159">
        <f>ROUND(E109*U109,2)</f>
        <v>1.35</v>
      </c>
      <c r="W109" s="159"/>
      <c r="X109" s="159" t="s">
        <v>422</v>
      </c>
      <c r="Y109" s="159" t="s">
        <v>334</v>
      </c>
      <c r="Z109" s="148"/>
      <c r="AA109" s="148"/>
      <c r="AB109" s="148"/>
      <c r="AC109" s="148"/>
      <c r="AD109" s="148"/>
      <c r="AE109" s="148"/>
      <c r="AF109" s="148"/>
      <c r="AG109" s="148" t="s">
        <v>423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2" x14ac:dyDescent="0.2">
      <c r="A110" s="155"/>
      <c r="B110" s="156"/>
      <c r="C110" s="188" t="s">
        <v>2723</v>
      </c>
      <c r="D110" s="161"/>
      <c r="E110" s="162">
        <v>1</v>
      </c>
      <c r="F110" s="159"/>
      <c r="G110" s="159"/>
      <c r="H110" s="159"/>
      <c r="I110" s="159"/>
      <c r="J110" s="159"/>
      <c r="K110" s="159"/>
      <c r="L110" s="159"/>
      <c r="M110" s="159"/>
      <c r="N110" s="158"/>
      <c r="O110" s="158"/>
      <c r="P110" s="158"/>
      <c r="Q110" s="158"/>
      <c r="R110" s="159"/>
      <c r="S110" s="159"/>
      <c r="T110" s="159"/>
      <c r="U110" s="159"/>
      <c r="V110" s="159"/>
      <c r="W110" s="159"/>
      <c r="X110" s="159"/>
      <c r="Y110" s="159"/>
      <c r="Z110" s="148"/>
      <c r="AA110" s="148"/>
      <c r="AB110" s="148"/>
      <c r="AC110" s="148"/>
      <c r="AD110" s="148"/>
      <c r="AE110" s="148"/>
      <c r="AF110" s="148"/>
      <c r="AG110" s="148" t="s">
        <v>344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71">
        <v>34</v>
      </c>
      <c r="B111" s="172" t="s">
        <v>2738</v>
      </c>
      <c r="C111" s="187" t="s">
        <v>2739</v>
      </c>
      <c r="D111" s="173" t="s">
        <v>434</v>
      </c>
      <c r="E111" s="174">
        <v>1</v>
      </c>
      <c r="F111" s="175"/>
      <c r="G111" s="176">
        <f>ROUND(E111*F111,2)</f>
        <v>0</v>
      </c>
      <c r="H111" s="175"/>
      <c r="I111" s="176">
        <f>ROUND(E111*H111,2)</f>
        <v>0</v>
      </c>
      <c r="J111" s="175"/>
      <c r="K111" s="176">
        <f>ROUND(E111*J111,2)</f>
        <v>0</v>
      </c>
      <c r="L111" s="176">
        <v>21</v>
      </c>
      <c r="M111" s="176">
        <f>G111*(1+L111/100)</f>
        <v>0</v>
      </c>
      <c r="N111" s="174">
        <v>0</v>
      </c>
      <c r="O111" s="174">
        <f>ROUND(E111*N111,2)</f>
        <v>0</v>
      </c>
      <c r="P111" s="174">
        <v>0</v>
      </c>
      <c r="Q111" s="174">
        <f>ROUND(E111*P111,2)</f>
        <v>0</v>
      </c>
      <c r="R111" s="176"/>
      <c r="S111" s="176" t="s">
        <v>331</v>
      </c>
      <c r="T111" s="177" t="s">
        <v>331</v>
      </c>
      <c r="U111" s="159">
        <v>0.97899999999999998</v>
      </c>
      <c r="V111" s="159">
        <f>ROUND(E111*U111,2)</f>
        <v>0.98</v>
      </c>
      <c r="W111" s="159"/>
      <c r="X111" s="159" t="s">
        <v>422</v>
      </c>
      <c r="Y111" s="159" t="s">
        <v>334</v>
      </c>
      <c r="Z111" s="148"/>
      <c r="AA111" s="148"/>
      <c r="AB111" s="148"/>
      <c r="AC111" s="148"/>
      <c r="AD111" s="148"/>
      <c r="AE111" s="148"/>
      <c r="AF111" s="148"/>
      <c r="AG111" s="148" t="s">
        <v>423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2" x14ac:dyDescent="0.2">
      <c r="A112" s="155"/>
      <c r="B112" s="156"/>
      <c r="C112" s="188" t="s">
        <v>58</v>
      </c>
      <c r="D112" s="161"/>
      <c r="E112" s="162">
        <v>1</v>
      </c>
      <c r="F112" s="159"/>
      <c r="G112" s="159"/>
      <c r="H112" s="159"/>
      <c r="I112" s="159"/>
      <c r="J112" s="159"/>
      <c r="K112" s="159"/>
      <c r="L112" s="159"/>
      <c r="M112" s="159"/>
      <c r="N112" s="158"/>
      <c r="O112" s="158"/>
      <c r="P112" s="158"/>
      <c r="Q112" s="158"/>
      <c r="R112" s="159"/>
      <c r="S112" s="159"/>
      <c r="T112" s="159"/>
      <c r="U112" s="159"/>
      <c r="V112" s="159"/>
      <c r="W112" s="159"/>
      <c r="X112" s="159"/>
      <c r="Y112" s="159"/>
      <c r="Z112" s="148"/>
      <c r="AA112" s="148"/>
      <c r="AB112" s="148"/>
      <c r="AC112" s="148"/>
      <c r="AD112" s="148"/>
      <c r="AE112" s="148"/>
      <c r="AF112" s="148"/>
      <c r="AG112" s="148" t="s">
        <v>344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ht="22.5" outlineLevel="1" x14ac:dyDescent="0.2">
      <c r="A113" s="171">
        <v>35</v>
      </c>
      <c r="B113" s="172" t="s">
        <v>2740</v>
      </c>
      <c r="C113" s="187" t="s">
        <v>2741</v>
      </c>
      <c r="D113" s="173" t="s">
        <v>407</v>
      </c>
      <c r="E113" s="174">
        <v>43.67</v>
      </c>
      <c r="F113" s="175"/>
      <c r="G113" s="176">
        <f>ROUND(E113*F113,2)</f>
        <v>0</v>
      </c>
      <c r="H113" s="175"/>
      <c r="I113" s="176">
        <f>ROUND(E113*H113,2)</f>
        <v>0</v>
      </c>
      <c r="J113" s="175"/>
      <c r="K113" s="176">
        <f>ROUND(E113*J113,2)</f>
        <v>0</v>
      </c>
      <c r="L113" s="176">
        <v>21</v>
      </c>
      <c r="M113" s="176">
        <f>G113*(1+L113/100)</f>
        <v>0</v>
      </c>
      <c r="N113" s="174">
        <v>2.9999999999999997E-4</v>
      </c>
      <c r="O113" s="174">
        <f>ROUND(E113*N113,2)</f>
        <v>0.01</v>
      </c>
      <c r="P113" s="174">
        <v>0</v>
      </c>
      <c r="Q113" s="174">
        <f>ROUND(E113*P113,2)</f>
        <v>0</v>
      </c>
      <c r="R113" s="176" t="s">
        <v>563</v>
      </c>
      <c r="S113" s="176" t="s">
        <v>331</v>
      </c>
      <c r="T113" s="177" t="s">
        <v>331</v>
      </c>
      <c r="U113" s="159">
        <v>0</v>
      </c>
      <c r="V113" s="159">
        <f>ROUND(E113*U113,2)</f>
        <v>0</v>
      </c>
      <c r="W113" s="159"/>
      <c r="X113" s="159" t="s">
        <v>564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565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2" x14ac:dyDescent="0.2">
      <c r="A114" s="155"/>
      <c r="B114" s="156"/>
      <c r="C114" s="188" t="s">
        <v>2742</v>
      </c>
      <c r="D114" s="161"/>
      <c r="E114" s="162">
        <v>43.67</v>
      </c>
      <c r="F114" s="159"/>
      <c r="G114" s="159"/>
      <c r="H114" s="159"/>
      <c r="I114" s="159"/>
      <c r="J114" s="159"/>
      <c r="K114" s="159"/>
      <c r="L114" s="159"/>
      <c r="M114" s="159"/>
      <c r="N114" s="158"/>
      <c r="O114" s="158"/>
      <c r="P114" s="158"/>
      <c r="Q114" s="158"/>
      <c r="R114" s="159"/>
      <c r="S114" s="159"/>
      <c r="T114" s="159"/>
      <c r="U114" s="159"/>
      <c r="V114" s="159"/>
      <c r="W114" s="159"/>
      <c r="X114" s="159"/>
      <c r="Y114" s="159"/>
      <c r="Z114" s="148"/>
      <c r="AA114" s="148"/>
      <c r="AB114" s="148"/>
      <c r="AC114" s="148"/>
      <c r="AD114" s="148"/>
      <c r="AE114" s="148"/>
      <c r="AF114" s="148"/>
      <c r="AG114" s="148" t="s">
        <v>344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1">
        <v>36</v>
      </c>
      <c r="B115" s="172" t="s">
        <v>2743</v>
      </c>
      <c r="C115" s="187" t="s">
        <v>2744</v>
      </c>
      <c r="D115" s="173" t="s">
        <v>407</v>
      </c>
      <c r="E115" s="174">
        <v>10.01</v>
      </c>
      <c r="F115" s="175"/>
      <c r="G115" s="176">
        <f>ROUND(E115*F115,2)</f>
        <v>0</v>
      </c>
      <c r="H115" s="175"/>
      <c r="I115" s="176">
        <f>ROUND(E115*H115,2)</f>
        <v>0</v>
      </c>
      <c r="J115" s="175"/>
      <c r="K115" s="176">
        <f>ROUND(E115*J115,2)</f>
        <v>0</v>
      </c>
      <c r="L115" s="176">
        <v>21</v>
      </c>
      <c r="M115" s="176">
        <f>G115*(1+L115/100)</f>
        <v>0</v>
      </c>
      <c r="N115" s="174">
        <v>2.7E-4</v>
      </c>
      <c r="O115" s="174">
        <f>ROUND(E115*N115,2)</f>
        <v>0</v>
      </c>
      <c r="P115" s="174">
        <v>0</v>
      </c>
      <c r="Q115" s="174">
        <f>ROUND(E115*P115,2)</f>
        <v>0</v>
      </c>
      <c r="R115" s="176" t="s">
        <v>563</v>
      </c>
      <c r="S115" s="176" t="s">
        <v>331</v>
      </c>
      <c r="T115" s="177" t="s">
        <v>331</v>
      </c>
      <c r="U115" s="159">
        <v>0</v>
      </c>
      <c r="V115" s="159">
        <f>ROUND(E115*U115,2)</f>
        <v>0</v>
      </c>
      <c r="W115" s="159"/>
      <c r="X115" s="159" t="s">
        <v>564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565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2" x14ac:dyDescent="0.2">
      <c r="A116" s="155"/>
      <c r="B116" s="156"/>
      <c r="C116" s="188" t="s">
        <v>2745</v>
      </c>
      <c r="D116" s="161"/>
      <c r="E116" s="162">
        <v>10.01</v>
      </c>
      <c r="F116" s="159"/>
      <c r="G116" s="159"/>
      <c r="H116" s="159"/>
      <c r="I116" s="159"/>
      <c r="J116" s="159"/>
      <c r="K116" s="159"/>
      <c r="L116" s="159"/>
      <c r="M116" s="159"/>
      <c r="N116" s="158"/>
      <c r="O116" s="158"/>
      <c r="P116" s="158"/>
      <c r="Q116" s="158"/>
      <c r="R116" s="159"/>
      <c r="S116" s="159"/>
      <c r="T116" s="159"/>
      <c r="U116" s="159"/>
      <c r="V116" s="159"/>
      <c r="W116" s="159"/>
      <c r="X116" s="159"/>
      <c r="Y116" s="159"/>
      <c r="Z116" s="148"/>
      <c r="AA116" s="148"/>
      <c r="AB116" s="148"/>
      <c r="AC116" s="148"/>
      <c r="AD116" s="148"/>
      <c r="AE116" s="148"/>
      <c r="AF116" s="148"/>
      <c r="AG116" s="148" t="s">
        <v>344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71">
        <v>37</v>
      </c>
      <c r="B117" s="172" t="s">
        <v>2746</v>
      </c>
      <c r="C117" s="187" t="s">
        <v>2747</v>
      </c>
      <c r="D117" s="173" t="s">
        <v>434</v>
      </c>
      <c r="E117" s="174">
        <v>1</v>
      </c>
      <c r="F117" s="175"/>
      <c r="G117" s="176">
        <f>ROUND(E117*F117,2)</f>
        <v>0</v>
      </c>
      <c r="H117" s="175"/>
      <c r="I117" s="176">
        <f>ROUND(E117*H117,2)</f>
        <v>0</v>
      </c>
      <c r="J117" s="175"/>
      <c r="K117" s="176">
        <f>ROUND(E117*J117,2)</f>
        <v>0</v>
      </c>
      <c r="L117" s="176">
        <v>21</v>
      </c>
      <c r="M117" s="176">
        <f>G117*(1+L117/100)</f>
        <v>0</v>
      </c>
      <c r="N117" s="174">
        <v>4.1999999999999997E-3</v>
      </c>
      <c r="O117" s="174">
        <f>ROUND(E117*N117,2)</f>
        <v>0</v>
      </c>
      <c r="P117" s="174">
        <v>0</v>
      </c>
      <c r="Q117" s="174">
        <f>ROUND(E117*P117,2)</f>
        <v>0</v>
      </c>
      <c r="R117" s="176" t="s">
        <v>563</v>
      </c>
      <c r="S117" s="176" t="s">
        <v>331</v>
      </c>
      <c r="T117" s="177" t="s">
        <v>331</v>
      </c>
      <c r="U117" s="159">
        <v>0</v>
      </c>
      <c r="V117" s="159">
        <f>ROUND(E117*U117,2)</f>
        <v>0</v>
      </c>
      <c r="W117" s="159"/>
      <c r="X117" s="159" t="s">
        <v>564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565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2" x14ac:dyDescent="0.2">
      <c r="A118" s="155"/>
      <c r="B118" s="156"/>
      <c r="C118" s="188" t="s">
        <v>58</v>
      </c>
      <c r="D118" s="161"/>
      <c r="E118" s="162">
        <v>1</v>
      </c>
      <c r="F118" s="159"/>
      <c r="G118" s="159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344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ht="22.5" outlineLevel="1" x14ac:dyDescent="0.2">
      <c r="A119" s="171">
        <v>38</v>
      </c>
      <c r="B119" s="172" t="s">
        <v>2748</v>
      </c>
      <c r="C119" s="187" t="s">
        <v>2749</v>
      </c>
      <c r="D119" s="173" t="s">
        <v>434</v>
      </c>
      <c r="E119" s="174">
        <v>1</v>
      </c>
      <c r="F119" s="175"/>
      <c r="G119" s="176">
        <f>ROUND(E119*F119,2)</f>
        <v>0</v>
      </c>
      <c r="H119" s="175"/>
      <c r="I119" s="176">
        <f>ROUND(E119*H119,2)</f>
        <v>0</v>
      </c>
      <c r="J119" s="175"/>
      <c r="K119" s="176">
        <f>ROUND(E119*J119,2)</f>
        <v>0</v>
      </c>
      <c r="L119" s="176">
        <v>21</v>
      </c>
      <c r="M119" s="176">
        <f>G119*(1+L119/100)</f>
        <v>0</v>
      </c>
      <c r="N119" s="174">
        <v>2.5000000000000001E-3</v>
      </c>
      <c r="O119" s="174">
        <f>ROUND(E119*N119,2)</f>
        <v>0</v>
      </c>
      <c r="P119" s="174">
        <v>0</v>
      </c>
      <c r="Q119" s="174">
        <f>ROUND(E119*P119,2)</f>
        <v>0</v>
      </c>
      <c r="R119" s="176" t="s">
        <v>563</v>
      </c>
      <c r="S119" s="176" t="s">
        <v>331</v>
      </c>
      <c r="T119" s="177" t="s">
        <v>331</v>
      </c>
      <c r="U119" s="159">
        <v>0</v>
      </c>
      <c r="V119" s="159">
        <f>ROUND(E119*U119,2)</f>
        <v>0</v>
      </c>
      <c r="W119" s="159"/>
      <c r="X119" s="159" t="s">
        <v>564</v>
      </c>
      <c r="Y119" s="159" t="s">
        <v>334</v>
      </c>
      <c r="Z119" s="148"/>
      <c r="AA119" s="148"/>
      <c r="AB119" s="148"/>
      <c r="AC119" s="148"/>
      <c r="AD119" s="148"/>
      <c r="AE119" s="148"/>
      <c r="AF119" s="148"/>
      <c r="AG119" s="148" t="s">
        <v>565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2" x14ac:dyDescent="0.2">
      <c r="A120" s="155"/>
      <c r="B120" s="156"/>
      <c r="C120" s="188" t="s">
        <v>58</v>
      </c>
      <c r="D120" s="161"/>
      <c r="E120" s="162">
        <v>1</v>
      </c>
      <c r="F120" s="159"/>
      <c r="G120" s="159"/>
      <c r="H120" s="159"/>
      <c r="I120" s="159"/>
      <c r="J120" s="159"/>
      <c r="K120" s="159"/>
      <c r="L120" s="159"/>
      <c r="M120" s="159"/>
      <c r="N120" s="158"/>
      <c r="O120" s="158"/>
      <c r="P120" s="158"/>
      <c r="Q120" s="158"/>
      <c r="R120" s="159"/>
      <c r="S120" s="159"/>
      <c r="T120" s="159"/>
      <c r="U120" s="159"/>
      <c r="V120" s="159"/>
      <c r="W120" s="159"/>
      <c r="X120" s="159"/>
      <c r="Y120" s="159"/>
      <c r="Z120" s="148"/>
      <c r="AA120" s="148"/>
      <c r="AB120" s="148"/>
      <c r="AC120" s="148"/>
      <c r="AD120" s="148"/>
      <c r="AE120" s="148"/>
      <c r="AF120" s="148"/>
      <c r="AG120" s="148" t="s">
        <v>344</v>
      </c>
      <c r="AH120" s="148">
        <v>0</v>
      </c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ht="33.75" outlineLevel="1" x14ac:dyDescent="0.2">
      <c r="A121" s="171">
        <v>39</v>
      </c>
      <c r="B121" s="172" t="s">
        <v>2750</v>
      </c>
      <c r="C121" s="187" t="s">
        <v>2751</v>
      </c>
      <c r="D121" s="173" t="s">
        <v>434</v>
      </c>
      <c r="E121" s="174">
        <v>1</v>
      </c>
      <c r="F121" s="175"/>
      <c r="G121" s="176">
        <f>ROUND(E121*F121,2)</f>
        <v>0</v>
      </c>
      <c r="H121" s="175"/>
      <c r="I121" s="176">
        <f>ROUND(E121*H121,2)</f>
        <v>0</v>
      </c>
      <c r="J121" s="175"/>
      <c r="K121" s="176">
        <f>ROUND(E121*J121,2)</f>
        <v>0</v>
      </c>
      <c r="L121" s="176">
        <v>21</v>
      </c>
      <c r="M121" s="176">
        <f>G121*(1+L121/100)</f>
        <v>0</v>
      </c>
      <c r="N121" s="174">
        <v>1.4E-2</v>
      </c>
      <c r="O121" s="174">
        <f>ROUND(E121*N121,2)</f>
        <v>0.01</v>
      </c>
      <c r="P121" s="174">
        <v>0</v>
      </c>
      <c r="Q121" s="174">
        <f>ROUND(E121*P121,2)</f>
        <v>0</v>
      </c>
      <c r="R121" s="176" t="s">
        <v>563</v>
      </c>
      <c r="S121" s="176" t="s">
        <v>331</v>
      </c>
      <c r="T121" s="177" t="s">
        <v>331</v>
      </c>
      <c r="U121" s="159">
        <v>0</v>
      </c>
      <c r="V121" s="159">
        <f>ROUND(E121*U121,2)</f>
        <v>0</v>
      </c>
      <c r="W121" s="159"/>
      <c r="X121" s="159" t="s">
        <v>564</v>
      </c>
      <c r="Y121" s="159" t="s">
        <v>334</v>
      </c>
      <c r="Z121" s="148"/>
      <c r="AA121" s="148"/>
      <c r="AB121" s="148"/>
      <c r="AC121" s="148"/>
      <c r="AD121" s="148"/>
      <c r="AE121" s="148"/>
      <c r="AF121" s="148"/>
      <c r="AG121" s="148" t="s">
        <v>565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2" x14ac:dyDescent="0.2">
      <c r="A122" s="155"/>
      <c r="B122" s="156"/>
      <c r="C122" s="188" t="s">
        <v>58</v>
      </c>
      <c r="D122" s="161"/>
      <c r="E122" s="162">
        <v>1</v>
      </c>
      <c r="F122" s="159"/>
      <c r="G122" s="159"/>
      <c r="H122" s="159"/>
      <c r="I122" s="159"/>
      <c r="J122" s="159"/>
      <c r="K122" s="159"/>
      <c r="L122" s="159"/>
      <c r="M122" s="159"/>
      <c r="N122" s="158"/>
      <c r="O122" s="158"/>
      <c r="P122" s="158"/>
      <c r="Q122" s="158"/>
      <c r="R122" s="159"/>
      <c r="S122" s="159"/>
      <c r="T122" s="159"/>
      <c r="U122" s="159"/>
      <c r="V122" s="159"/>
      <c r="W122" s="159"/>
      <c r="X122" s="159"/>
      <c r="Y122" s="159"/>
      <c r="Z122" s="148"/>
      <c r="AA122" s="148"/>
      <c r="AB122" s="148"/>
      <c r="AC122" s="148"/>
      <c r="AD122" s="148"/>
      <c r="AE122" s="148"/>
      <c r="AF122" s="148"/>
      <c r="AG122" s="148" t="s">
        <v>344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ht="22.5" outlineLevel="1" x14ac:dyDescent="0.2">
      <c r="A123" s="171">
        <v>40</v>
      </c>
      <c r="B123" s="172" t="s">
        <v>2752</v>
      </c>
      <c r="C123" s="187" t="s">
        <v>2753</v>
      </c>
      <c r="D123" s="173" t="s">
        <v>434</v>
      </c>
      <c r="E123" s="174">
        <v>1</v>
      </c>
      <c r="F123" s="175"/>
      <c r="G123" s="176">
        <f>ROUND(E123*F123,2)</f>
        <v>0</v>
      </c>
      <c r="H123" s="175"/>
      <c r="I123" s="176">
        <f>ROUND(E123*H123,2)</f>
        <v>0</v>
      </c>
      <c r="J123" s="175"/>
      <c r="K123" s="176">
        <f>ROUND(E123*J123,2)</f>
        <v>0</v>
      </c>
      <c r="L123" s="176">
        <v>21</v>
      </c>
      <c r="M123" s="176">
        <f>G123*(1+L123/100)</f>
        <v>0</v>
      </c>
      <c r="N123" s="174">
        <v>4.0000000000000001E-3</v>
      </c>
      <c r="O123" s="174">
        <f>ROUND(E123*N123,2)</f>
        <v>0</v>
      </c>
      <c r="P123" s="174">
        <v>0</v>
      </c>
      <c r="Q123" s="174">
        <f>ROUND(E123*P123,2)</f>
        <v>0</v>
      </c>
      <c r="R123" s="176" t="s">
        <v>563</v>
      </c>
      <c r="S123" s="176" t="s">
        <v>331</v>
      </c>
      <c r="T123" s="177" t="s">
        <v>331</v>
      </c>
      <c r="U123" s="159">
        <v>0</v>
      </c>
      <c r="V123" s="159">
        <f>ROUND(E123*U123,2)</f>
        <v>0</v>
      </c>
      <c r="W123" s="159"/>
      <c r="X123" s="159" t="s">
        <v>564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565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2" x14ac:dyDescent="0.2">
      <c r="A124" s="155"/>
      <c r="B124" s="156"/>
      <c r="C124" s="188" t="s">
        <v>58</v>
      </c>
      <c r="D124" s="161"/>
      <c r="E124" s="162">
        <v>1</v>
      </c>
      <c r="F124" s="159"/>
      <c r="G124" s="159"/>
      <c r="H124" s="159"/>
      <c r="I124" s="159"/>
      <c r="J124" s="159"/>
      <c r="K124" s="159"/>
      <c r="L124" s="159"/>
      <c r="M124" s="159"/>
      <c r="N124" s="158"/>
      <c r="O124" s="158"/>
      <c r="P124" s="158"/>
      <c r="Q124" s="158"/>
      <c r="R124" s="159"/>
      <c r="S124" s="159"/>
      <c r="T124" s="159"/>
      <c r="U124" s="159"/>
      <c r="V124" s="159"/>
      <c r="W124" s="159"/>
      <c r="X124" s="159"/>
      <c r="Y124" s="159"/>
      <c r="Z124" s="148"/>
      <c r="AA124" s="148"/>
      <c r="AB124" s="148"/>
      <c r="AC124" s="148"/>
      <c r="AD124" s="148"/>
      <c r="AE124" s="148"/>
      <c r="AF124" s="148"/>
      <c r="AG124" s="148" t="s">
        <v>344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x14ac:dyDescent="0.2">
      <c r="A125" s="164" t="s">
        <v>326</v>
      </c>
      <c r="B125" s="165" t="s">
        <v>104</v>
      </c>
      <c r="C125" s="186" t="s">
        <v>219</v>
      </c>
      <c r="D125" s="166"/>
      <c r="E125" s="167"/>
      <c r="F125" s="168"/>
      <c r="G125" s="168">
        <f>SUMIF(AG126:AG127,"&lt;&gt;NOR",G126:G127)</f>
        <v>0</v>
      </c>
      <c r="H125" s="168"/>
      <c r="I125" s="168">
        <f>SUM(I126:I127)</f>
        <v>0</v>
      </c>
      <c r="J125" s="168"/>
      <c r="K125" s="168">
        <f>SUM(K126:K127)</f>
        <v>0</v>
      </c>
      <c r="L125" s="168"/>
      <c r="M125" s="168">
        <f>SUM(M126:M127)</f>
        <v>0</v>
      </c>
      <c r="N125" s="167"/>
      <c r="O125" s="167">
        <f>SUM(O126:O127)</f>
        <v>0</v>
      </c>
      <c r="P125" s="167"/>
      <c r="Q125" s="167">
        <f>SUM(Q126:Q127)</f>
        <v>0</v>
      </c>
      <c r="R125" s="168"/>
      <c r="S125" s="168"/>
      <c r="T125" s="169"/>
      <c r="U125" s="163"/>
      <c r="V125" s="163">
        <f>SUM(V126:V127)</f>
        <v>0</v>
      </c>
      <c r="W125" s="163"/>
      <c r="X125" s="163"/>
      <c r="Y125" s="163"/>
      <c r="AG125" t="s">
        <v>327</v>
      </c>
    </row>
    <row r="126" spans="1:60" outlineLevel="1" x14ac:dyDescent="0.2">
      <c r="A126" s="171">
        <v>41</v>
      </c>
      <c r="B126" s="172" t="s">
        <v>2754</v>
      </c>
      <c r="C126" s="187" t="s">
        <v>2755</v>
      </c>
      <c r="D126" s="173" t="s">
        <v>434</v>
      </c>
      <c r="E126" s="174">
        <v>2</v>
      </c>
      <c r="F126" s="175"/>
      <c r="G126" s="176">
        <f>ROUND(E126*F126,2)</f>
        <v>0</v>
      </c>
      <c r="H126" s="175"/>
      <c r="I126" s="176">
        <f>ROUND(E126*H126,2)</f>
        <v>0</v>
      </c>
      <c r="J126" s="175"/>
      <c r="K126" s="176">
        <f>ROUND(E126*J126,2)</f>
        <v>0</v>
      </c>
      <c r="L126" s="176">
        <v>21</v>
      </c>
      <c r="M126" s="176">
        <f>G126*(1+L126/100)</f>
        <v>0</v>
      </c>
      <c r="N126" s="174">
        <v>0</v>
      </c>
      <c r="O126" s="174">
        <f>ROUND(E126*N126,2)</f>
        <v>0</v>
      </c>
      <c r="P126" s="174">
        <v>0</v>
      </c>
      <c r="Q126" s="174">
        <f>ROUND(E126*P126,2)</f>
        <v>0</v>
      </c>
      <c r="R126" s="176"/>
      <c r="S126" s="176" t="s">
        <v>364</v>
      </c>
      <c r="T126" s="177" t="s">
        <v>332</v>
      </c>
      <c r="U126" s="159">
        <v>0</v>
      </c>
      <c r="V126" s="159">
        <f>ROUND(E126*U126,2)</f>
        <v>0</v>
      </c>
      <c r="W126" s="159"/>
      <c r="X126" s="159" t="s">
        <v>422</v>
      </c>
      <c r="Y126" s="159" t="s">
        <v>334</v>
      </c>
      <c r="Z126" s="148"/>
      <c r="AA126" s="148"/>
      <c r="AB126" s="148"/>
      <c r="AC126" s="148"/>
      <c r="AD126" s="148"/>
      <c r="AE126" s="148"/>
      <c r="AF126" s="148"/>
      <c r="AG126" s="148" t="s">
        <v>423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2" x14ac:dyDescent="0.2">
      <c r="A127" s="155"/>
      <c r="B127" s="156"/>
      <c r="C127" s="263" t="s">
        <v>2756</v>
      </c>
      <c r="D127" s="264"/>
      <c r="E127" s="264"/>
      <c r="F127" s="264"/>
      <c r="G127" s="264"/>
      <c r="H127" s="159"/>
      <c r="I127" s="159"/>
      <c r="J127" s="159"/>
      <c r="K127" s="159"/>
      <c r="L127" s="159"/>
      <c r="M127" s="159"/>
      <c r="N127" s="158"/>
      <c r="O127" s="158"/>
      <c r="P127" s="158"/>
      <c r="Q127" s="158"/>
      <c r="R127" s="159"/>
      <c r="S127" s="159"/>
      <c r="T127" s="159"/>
      <c r="U127" s="159"/>
      <c r="V127" s="159"/>
      <c r="W127" s="159"/>
      <c r="X127" s="159"/>
      <c r="Y127" s="159"/>
      <c r="Z127" s="148"/>
      <c r="AA127" s="148"/>
      <c r="AB127" s="148"/>
      <c r="AC127" s="148"/>
      <c r="AD127" s="148"/>
      <c r="AE127" s="148"/>
      <c r="AF127" s="148"/>
      <c r="AG127" s="148" t="s">
        <v>336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x14ac:dyDescent="0.2">
      <c r="A128" s="164" t="s">
        <v>326</v>
      </c>
      <c r="B128" s="165" t="s">
        <v>229</v>
      </c>
      <c r="C128" s="186" t="s">
        <v>230</v>
      </c>
      <c r="D128" s="166"/>
      <c r="E128" s="167"/>
      <c r="F128" s="168"/>
      <c r="G128" s="168">
        <f>SUMIF(AG129:AG131,"&lt;&gt;NOR",G129:G131)</f>
        <v>0</v>
      </c>
      <c r="H128" s="168"/>
      <c r="I128" s="168">
        <f>SUM(I129:I131)</f>
        <v>0</v>
      </c>
      <c r="J128" s="168"/>
      <c r="K128" s="168">
        <f>SUM(K129:K131)</f>
        <v>0</v>
      </c>
      <c r="L128" s="168"/>
      <c r="M128" s="168">
        <f>SUM(M129:M131)</f>
        <v>0</v>
      </c>
      <c r="N128" s="167"/>
      <c r="O128" s="167">
        <f>SUM(O129:O131)</f>
        <v>0</v>
      </c>
      <c r="P128" s="167"/>
      <c r="Q128" s="167">
        <f>SUM(Q129:Q131)</f>
        <v>0</v>
      </c>
      <c r="R128" s="168"/>
      <c r="S128" s="168"/>
      <c r="T128" s="169"/>
      <c r="U128" s="163"/>
      <c r="V128" s="163">
        <f>SUM(V129:V131)</f>
        <v>11.89</v>
      </c>
      <c r="W128" s="163"/>
      <c r="X128" s="163"/>
      <c r="Y128" s="163"/>
      <c r="AG128" t="s">
        <v>327</v>
      </c>
    </row>
    <row r="129" spans="1:60" ht="22.5" outlineLevel="1" x14ac:dyDescent="0.2">
      <c r="A129" s="171">
        <v>42</v>
      </c>
      <c r="B129" s="172" t="s">
        <v>2757</v>
      </c>
      <c r="C129" s="187" t="s">
        <v>2758</v>
      </c>
      <c r="D129" s="173" t="s">
        <v>437</v>
      </c>
      <c r="E129" s="174">
        <v>56.1982</v>
      </c>
      <c r="F129" s="175"/>
      <c r="G129" s="176">
        <f>ROUND(E129*F129,2)</f>
        <v>0</v>
      </c>
      <c r="H129" s="175"/>
      <c r="I129" s="176">
        <f>ROUND(E129*H129,2)</f>
        <v>0</v>
      </c>
      <c r="J129" s="175"/>
      <c r="K129" s="176">
        <f>ROUND(E129*J129,2)</f>
        <v>0</v>
      </c>
      <c r="L129" s="176">
        <v>21</v>
      </c>
      <c r="M129" s="176">
        <f>G129*(1+L129/100)</f>
        <v>0</v>
      </c>
      <c r="N129" s="174">
        <v>0</v>
      </c>
      <c r="O129" s="174">
        <f>ROUND(E129*N129,2)</f>
        <v>0</v>
      </c>
      <c r="P129" s="174">
        <v>0</v>
      </c>
      <c r="Q129" s="174">
        <f>ROUND(E129*P129,2)</f>
        <v>0</v>
      </c>
      <c r="R129" s="176" t="s">
        <v>558</v>
      </c>
      <c r="S129" s="176" t="s">
        <v>331</v>
      </c>
      <c r="T129" s="177" t="s">
        <v>331</v>
      </c>
      <c r="U129" s="159">
        <v>0.21149999999999999</v>
      </c>
      <c r="V129" s="159">
        <f>ROUND(E129*U129,2)</f>
        <v>11.89</v>
      </c>
      <c r="W129" s="159"/>
      <c r="X129" s="159" t="s">
        <v>767</v>
      </c>
      <c r="Y129" s="159" t="s">
        <v>334</v>
      </c>
      <c r="Z129" s="148"/>
      <c r="AA129" s="148"/>
      <c r="AB129" s="148"/>
      <c r="AC129" s="148"/>
      <c r="AD129" s="148"/>
      <c r="AE129" s="148"/>
      <c r="AF129" s="148"/>
      <c r="AG129" s="148" t="s">
        <v>2672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2" x14ac:dyDescent="0.2">
      <c r="A130" s="155"/>
      <c r="B130" s="156"/>
      <c r="C130" s="274" t="s">
        <v>2759</v>
      </c>
      <c r="D130" s="275"/>
      <c r="E130" s="275"/>
      <c r="F130" s="275"/>
      <c r="G130" s="275"/>
      <c r="H130" s="159"/>
      <c r="I130" s="159"/>
      <c r="J130" s="159"/>
      <c r="K130" s="159"/>
      <c r="L130" s="159"/>
      <c r="M130" s="159"/>
      <c r="N130" s="158"/>
      <c r="O130" s="158"/>
      <c r="P130" s="158"/>
      <c r="Q130" s="158"/>
      <c r="R130" s="159"/>
      <c r="S130" s="159"/>
      <c r="T130" s="159"/>
      <c r="U130" s="159"/>
      <c r="V130" s="159"/>
      <c r="W130" s="159"/>
      <c r="X130" s="159"/>
      <c r="Y130" s="159"/>
      <c r="Z130" s="148"/>
      <c r="AA130" s="148"/>
      <c r="AB130" s="148"/>
      <c r="AC130" s="148"/>
      <c r="AD130" s="148"/>
      <c r="AE130" s="148"/>
      <c r="AF130" s="148"/>
      <c r="AG130" s="148" t="s">
        <v>430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2" x14ac:dyDescent="0.2">
      <c r="A131" s="155"/>
      <c r="B131" s="156"/>
      <c r="C131" s="272" t="s">
        <v>2760</v>
      </c>
      <c r="D131" s="273"/>
      <c r="E131" s="273"/>
      <c r="F131" s="273"/>
      <c r="G131" s="273"/>
      <c r="H131" s="159"/>
      <c r="I131" s="159"/>
      <c r="J131" s="159"/>
      <c r="K131" s="159"/>
      <c r="L131" s="159"/>
      <c r="M131" s="159"/>
      <c r="N131" s="158"/>
      <c r="O131" s="158"/>
      <c r="P131" s="158"/>
      <c r="Q131" s="158"/>
      <c r="R131" s="159"/>
      <c r="S131" s="159"/>
      <c r="T131" s="159"/>
      <c r="U131" s="159"/>
      <c r="V131" s="159"/>
      <c r="W131" s="159"/>
      <c r="X131" s="159"/>
      <c r="Y131" s="159"/>
      <c r="Z131" s="148"/>
      <c r="AA131" s="148"/>
      <c r="AB131" s="148"/>
      <c r="AC131" s="148"/>
      <c r="AD131" s="148"/>
      <c r="AE131" s="148"/>
      <c r="AF131" s="148"/>
      <c r="AG131" s="148" t="s">
        <v>336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x14ac:dyDescent="0.2">
      <c r="A132" s="3"/>
      <c r="B132" s="4"/>
      <c r="C132" s="190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AE132">
        <v>12</v>
      </c>
      <c r="AF132">
        <v>21</v>
      </c>
      <c r="AG132" t="s">
        <v>312</v>
      </c>
    </row>
    <row r="133" spans="1:60" x14ac:dyDescent="0.2">
      <c r="A133" s="151"/>
      <c r="B133" s="152" t="s">
        <v>29</v>
      </c>
      <c r="C133" s="191"/>
      <c r="D133" s="153"/>
      <c r="E133" s="154"/>
      <c r="F133" s="154"/>
      <c r="G133" s="170">
        <f>G8+G72+G75+G79+G125+G128</f>
        <v>0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AE133">
        <f>SUMIF(L7:L131,AE132,G7:G131)</f>
        <v>0</v>
      </c>
      <c r="AF133">
        <f>SUMIF(L7:L131,AF132,G7:G131)</f>
        <v>0</v>
      </c>
      <c r="AG133" t="s">
        <v>414</v>
      </c>
    </row>
    <row r="134" spans="1:60" x14ac:dyDescent="0.2">
      <c r="C134" s="192"/>
      <c r="D134" s="10"/>
      <c r="AG134" t="s">
        <v>416</v>
      </c>
    </row>
    <row r="135" spans="1:60" x14ac:dyDescent="0.2">
      <c r="D135" s="10"/>
    </row>
    <row r="136" spans="1:60" x14ac:dyDescent="0.2">
      <c r="D136" s="10"/>
    </row>
    <row r="137" spans="1:60" x14ac:dyDescent="0.2">
      <c r="D137" s="10"/>
    </row>
    <row r="138" spans="1:60" x14ac:dyDescent="0.2">
      <c r="D138" s="10"/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M3spkoAg44gO5TcYQ5wMMW9/p8U9IHOArBuy6vGbPBX0auaOMynBw/m9FXcUcN4gX4WToLesQXpDbtoQByu6w==" saltValue="ve9Gs5xC+osrDFwsI1Vvgw==" spinCount="100000" sheet="1" formatRows="0"/>
  <mergeCells count="31">
    <mergeCell ref="C131:G131"/>
    <mergeCell ref="C94:G94"/>
    <mergeCell ref="C97:G97"/>
    <mergeCell ref="C100:G100"/>
    <mergeCell ref="C107:G107"/>
    <mergeCell ref="C127:G127"/>
    <mergeCell ref="C130:G130"/>
    <mergeCell ref="C91:G91"/>
    <mergeCell ref="C37:G37"/>
    <mergeCell ref="C41:G41"/>
    <mergeCell ref="C45:G45"/>
    <mergeCell ref="C52:G52"/>
    <mergeCell ref="C53:G53"/>
    <mergeCell ref="C58:G58"/>
    <mergeCell ref="C61:G61"/>
    <mergeCell ref="C64:G64"/>
    <mergeCell ref="C77:G77"/>
    <mergeCell ref="C81:G81"/>
    <mergeCell ref="C88:G88"/>
    <mergeCell ref="C34:G34"/>
    <mergeCell ref="A1:G1"/>
    <mergeCell ref="C2:G2"/>
    <mergeCell ref="C3:G3"/>
    <mergeCell ref="C4:G4"/>
    <mergeCell ref="C10:G10"/>
    <mergeCell ref="C13:G13"/>
    <mergeCell ref="C16:G16"/>
    <mergeCell ref="C19:G19"/>
    <mergeCell ref="C23:G23"/>
    <mergeCell ref="C26:G26"/>
    <mergeCell ref="C31:G31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4F707-5367-45F7-9E65-BBDB411DB1A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90</v>
      </c>
      <c r="C3" s="266" t="s">
        <v>91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92</v>
      </c>
      <c r="C4" s="269" t="s">
        <v>91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SUMIF(AG9:AG91,"&lt;&gt;NOR",G9:G91)</f>
        <v>0</v>
      </c>
      <c r="H8" s="168"/>
      <c r="I8" s="168">
        <f>SUM(I9:I91)</f>
        <v>0</v>
      </c>
      <c r="J8" s="168"/>
      <c r="K8" s="168">
        <f>SUM(K9:K91)</f>
        <v>0</v>
      </c>
      <c r="L8" s="168"/>
      <c r="M8" s="168">
        <f>SUM(M9:M91)</f>
        <v>0</v>
      </c>
      <c r="N8" s="167"/>
      <c r="O8" s="167">
        <f>SUM(O9:O91)</f>
        <v>43.910000000000004</v>
      </c>
      <c r="P8" s="167"/>
      <c r="Q8" s="167">
        <f>SUM(Q9:Q91)</f>
        <v>0</v>
      </c>
      <c r="R8" s="168"/>
      <c r="S8" s="168"/>
      <c r="T8" s="169"/>
      <c r="U8" s="163"/>
      <c r="V8" s="163">
        <f>SUM(V9:V91)</f>
        <v>270.10999999999996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2761</v>
      </c>
      <c r="C9" s="187" t="s">
        <v>2762</v>
      </c>
      <c r="D9" s="173" t="s">
        <v>458</v>
      </c>
      <c r="E9" s="174">
        <v>6.25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1.7629999999999999</v>
      </c>
      <c r="V9" s="159">
        <f>ROUND(E9*U9,2)</f>
        <v>11.02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2763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78" t="str">
        <f>C10</f>
        <v>Příplatek k cenám hloubených vykopávek za ztížení vykopávky v blízkosti podzemního vedení nebo výbušnin pro jakoukoliv třídu horniny.</v>
      </c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2764</v>
      </c>
      <c r="D11" s="161"/>
      <c r="E11" s="162">
        <v>6.25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475</v>
      </c>
      <c r="C12" s="187" t="s">
        <v>476</v>
      </c>
      <c r="D12" s="173" t="s">
        <v>458</v>
      </c>
      <c r="E12" s="174">
        <v>32.585000000000001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 t="s">
        <v>459</v>
      </c>
      <c r="S12" s="176" t="s">
        <v>331</v>
      </c>
      <c r="T12" s="177" t="s">
        <v>331</v>
      </c>
      <c r="U12" s="159">
        <v>0.26666000000000001</v>
      </c>
      <c r="V12" s="159">
        <f>ROUND(E12*U12,2)</f>
        <v>8.69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33.75" outlineLevel="2" x14ac:dyDescent="0.2">
      <c r="A13" s="155"/>
      <c r="B13" s="156"/>
      <c r="C13" s="274" t="s">
        <v>477</v>
      </c>
      <c r="D13" s="275"/>
      <c r="E13" s="275"/>
      <c r="F13" s="275"/>
      <c r="G13" s="275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430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78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188" t="s">
        <v>2765</v>
      </c>
      <c r="D14" s="161"/>
      <c r="E14" s="162">
        <v>32.585000000000001</v>
      </c>
      <c r="F14" s="159"/>
      <c r="G14" s="159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344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1">
        <v>3</v>
      </c>
      <c r="B15" s="172" t="s">
        <v>481</v>
      </c>
      <c r="C15" s="187" t="s">
        <v>482</v>
      </c>
      <c r="D15" s="173" t="s">
        <v>458</v>
      </c>
      <c r="E15" s="174">
        <v>32.585000000000001</v>
      </c>
      <c r="F15" s="175"/>
      <c r="G15" s="176">
        <f>ROUND(E15*F15,2)</f>
        <v>0</v>
      </c>
      <c r="H15" s="175"/>
      <c r="I15" s="176">
        <f>ROUND(E15*H15,2)</f>
        <v>0</v>
      </c>
      <c r="J15" s="175"/>
      <c r="K15" s="176">
        <f>ROUND(E15*J15,2)</f>
        <v>0</v>
      </c>
      <c r="L15" s="176">
        <v>21</v>
      </c>
      <c r="M15" s="176">
        <f>G15*(1+L15/100)</f>
        <v>0</v>
      </c>
      <c r="N15" s="174">
        <v>0</v>
      </c>
      <c r="O15" s="174">
        <f>ROUND(E15*N15,2)</f>
        <v>0</v>
      </c>
      <c r="P15" s="174">
        <v>0</v>
      </c>
      <c r="Q15" s="174">
        <f>ROUND(E15*P15,2)</f>
        <v>0</v>
      </c>
      <c r="R15" s="176" t="s">
        <v>459</v>
      </c>
      <c r="S15" s="176" t="s">
        <v>331</v>
      </c>
      <c r="T15" s="177" t="s">
        <v>331</v>
      </c>
      <c r="U15" s="159">
        <v>4.3099999999999999E-2</v>
      </c>
      <c r="V15" s="159">
        <f>ROUND(E15*U15,2)</f>
        <v>1.4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423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33.75" outlineLevel="2" x14ac:dyDescent="0.2">
      <c r="A16" s="155"/>
      <c r="B16" s="156"/>
      <c r="C16" s="274" t="s">
        <v>477</v>
      </c>
      <c r="D16" s="275"/>
      <c r="E16" s="275"/>
      <c r="F16" s="275"/>
      <c r="G16" s="275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430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78" t="str">
        <f>C16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188" t="s">
        <v>2766</v>
      </c>
      <c r="D17" s="161"/>
      <c r="E17" s="162">
        <v>32.585000000000001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1">
        <v>4</v>
      </c>
      <c r="B18" s="172" t="s">
        <v>491</v>
      </c>
      <c r="C18" s="187" t="s">
        <v>492</v>
      </c>
      <c r="D18" s="173" t="s">
        <v>458</v>
      </c>
      <c r="E18" s="174">
        <v>74.963999999999999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 t="s">
        <v>459</v>
      </c>
      <c r="S18" s="176" t="s">
        <v>331</v>
      </c>
      <c r="T18" s="177" t="s">
        <v>331</v>
      </c>
      <c r="U18" s="159">
        <v>0.2</v>
      </c>
      <c r="V18" s="159">
        <f>ROUND(E18*U18,2)</f>
        <v>14.99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33.75" outlineLevel="2" x14ac:dyDescent="0.2">
      <c r="A19" s="155"/>
      <c r="B19" s="156"/>
      <c r="C19" s="274" t="s">
        <v>493</v>
      </c>
      <c r="D19" s="275"/>
      <c r="E19" s="275"/>
      <c r="F19" s="275"/>
      <c r="G19" s="275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430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78" t="str">
        <f>C19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2767</v>
      </c>
      <c r="D20" s="161"/>
      <c r="E20" s="162"/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3" x14ac:dyDescent="0.2">
      <c r="A21" s="155"/>
      <c r="B21" s="156"/>
      <c r="C21" s="188" t="s">
        <v>2768</v>
      </c>
      <c r="D21" s="161"/>
      <c r="E21" s="162">
        <v>50.387999999999998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3" x14ac:dyDescent="0.2">
      <c r="A22" s="155"/>
      <c r="B22" s="156"/>
      <c r="C22" s="188" t="s">
        <v>2769</v>
      </c>
      <c r="D22" s="161"/>
      <c r="E22" s="162">
        <v>26.975999999999999</v>
      </c>
      <c r="F22" s="159"/>
      <c r="G22" s="159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344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3" x14ac:dyDescent="0.2">
      <c r="A23" s="155"/>
      <c r="B23" s="156"/>
      <c r="C23" s="188" t="s">
        <v>2770</v>
      </c>
      <c r="D23" s="161"/>
      <c r="E23" s="162">
        <v>-2.4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5</v>
      </c>
      <c r="B24" s="172" t="s">
        <v>498</v>
      </c>
      <c r="C24" s="187" t="s">
        <v>499</v>
      </c>
      <c r="D24" s="173" t="s">
        <v>458</v>
      </c>
      <c r="E24" s="174">
        <v>74.963999999999999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 t="s">
        <v>459</v>
      </c>
      <c r="S24" s="176" t="s">
        <v>331</v>
      </c>
      <c r="T24" s="177" t="s">
        <v>331</v>
      </c>
      <c r="U24" s="159">
        <v>8.4000000000000005E-2</v>
      </c>
      <c r="V24" s="159">
        <f>ROUND(E24*U24,2)</f>
        <v>6.3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33.75" outlineLevel="2" x14ac:dyDescent="0.2">
      <c r="A25" s="155"/>
      <c r="B25" s="156"/>
      <c r="C25" s="274" t="s">
        <v>493</v>
      </c>
      <c r="D25" s="275"/>
      <c r="E25" s="275"/>
      <c r="F25" s="275"/>
      <c r="G25" s="275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430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78" t="str">
        <f>C25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188" t="s">
        <v>2771</v>
      </c>
      <c r="D26" s="161"/>
      <c r="E26" s="162">
        <v>74.963999999999999</v>
      </c>
      <c r="F26" s="159"/>
      <c r="G26" s="159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344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1">
        <v>6</v>
      </c>
      <c r="B27" s="172" t="s">
        <v>2772</v>
      </c>
      <c r="C27" s="187" t="s">
        <v>2773</v>
      </c>
      <c r="D27" s="173" t="s">
        <v>458</v>
      </c>
      <c r="E27" s="174">
        <v>6.9119999999999999</v>
      </c>
      <c r="F27" s="175"/>
      <c r="G27" s="176">
        <f>ROUND(E27*F27,2)</f>
        <v>0</v>
      </c>
      <c r="H27" s="175"/>
      <c r="I27" s="176">
        <f>ROUND(E27*H27,2)</f>
        <v>0</v>
      </c>
      <c r="J27" s="175"/>
      <c r="K27" s="176">
        <f>ROUND(E27*J27,2)</f>
        <v>0</v>
      </c>
      <c r="L27" s="176">
        <v>21</v>
      </c>
      <c r="M27" s="176">
        <f>G27*(1+L27/100)</f>
        <v>0</v>
      </c>
      <c r="N27" s="174">
        <v>0</v>
      </c>
      <c r="O27" s="174">
        <f>ROUND(E27*N27,2)</f>
        <v>0</v>
      </c>
      <c r="P27" s="174">
        <v>0</v>
      </c>
      <c r="Q27" s="174">
        <f>ROUND(E27*P27,2)</f>
        <v>0</v>
      </c>
      <c r="R27" s="176" t="s">
        <v>459</v>
      </c>
      <c r="S27" s="176" t="s">
        <v>331</v>
      </c>
      <c r="T27" s="177" t="s">
        <v>331</v>
      </c>
      <c r="U27" s="159">
        <v>3.1309999999999998</v>
      </c>
      <c r="V27" s="159">
        <f>ROUND(E27*U27,2)</f>
        <v>21.64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423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33.75" outlineLevel="2" x14ac:dyDescent="0.2">
      <c r="A28" s="155"/>
      <c r="B28" s="156"/>
      <c r="C28" s="274" t="s">
        <v>2774</v>
      </c>
      <c r="D28" s="275"/>
      <c r="E28" s="275"/>
      <c r="F28" s="275"/>
      <c r="G28" s="275"/>
      <c r="H28" s="159"/>
      <c r="I28" s="159"/>
      <c r="J28" s="159"/>
      <c r="K28" s="159"/>
      <c r="L28" s="159"/>
      <c r="M28" s="159"/>
      <c r="N28" s="158"/>
      <c r="O28" s="158"/>
      <c r="P28" s="158"/>
      <c r="Q28" s="158"/>
      <c r="R28" s="159"/>
      <c r="S28" s="159"/>
      <c r="T28" s="159"/>
      <c r="U28" s="159"/>
      <c r="V28" s="159"/>
      <c r="W28" s="159"/>
      <c r="X28" s="159"/>
      <c r="Y28" s="159"/>
      <c r="Z28" s="148"/>
      <c r="AA28" s="148"/>
      <c r="AB28" s="148"/>
      <c r="AC28" s="148"/>
      <c r="AD28" s="148"/>
      <c r="AE28" s="148"/>
      <c r="AF28" s="148"/>
      <c r="AG28" s="148" t="s">
        <v>430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78" t="str">
        <f>C28</f>
        <v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v>
      </c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2775</v>
      </c>
      <c r="D29" s="161"/>
      <c r="E29" s="162">
        <v>6.9119999999999999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1">
        <v>7</v>
      </c>
      <c r="B30" s="172" t="s">
        <v>2776</v>
      </c>
      <c r="C30" s="187" t="s">
        <v>2777</v>
      </c>
      <c r="D30" s="173" t="s">
        <v>458</v>
      </c>
      <c r="E30" s="174">
        <v>6.9119999999999999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 t="s">
        <v>459</v>
      </c>
      <c r="S30" s="176" t="s">
        <v>331</v>
      </c>
      <c r="T30" s="177" t="s">
        <v>331</v>
      </c>
      <c r="U30" s="159">
        <v>0.47399999999999998</v>
      </c>
      <c r="V30" s="159">
        <f>ROUND(E30*U30,2)</f>
        <v>3.28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423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ht="33.75" outlineLevel="2" x14ac:dyDescent="0.2">
      <c r="A31" s="155"/>
      <c r="B31" s="156"/>
      <c r="C31" s="274" t="s">
        <v>2774</v>
      </c>
      <c r="D31" s="275"/>
      <c r="E31" s="275"/>
      <c r="F31" s="275"/>
      <c r="G31" s="275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430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78" t="str">
        <f>C31</f>
        <v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v>
      </c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2778</v>
      </c>
      <c r="D32" s="161"/>
      <c r="E32" s="162">
        <v>6.9119999999999999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1">
        <v>8</v>
      </c>
      <c r="B33" s="172" t="s">
        <v>2685</v>
      </c>
      <c r="C33" s="187" t="s">
        <v>2686</v>
      </c>
      <c r="D33" s="173" t="s">
        <v>458</v>
      </c>
      <c r="E33" s="174">
        <v>2.4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459</v>
      </c>
      <c r="S33" s="176" t="s">
        <v>331</v>
      </c>
      <c r="T33" s="177" t="s">
        <v>331</v>
      </c>
      <c r="U33" s="159">
        <v>3.5329999999999999</v>
      </c>
      <c r="V33" s="159">
        <f>ROUND(E33*U33,2)</f>
        <v>8.48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274" t="s">
        <v>2687</v>
      </c>
      <c r="D34" s="275"/>
      <c r="E34" s="275"/>
      <c r="F34" s="275"/>
      <c r="G34" s="275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430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188" t="s">
        <v>2779</v>
      </c>
      <c r="D35" s="161"/>
      <c r="E35" s="162">
        <v>2.4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ht="22.5" outlineLevel="1" x14ac:dyDescent="0.2">
      <c r="A36" s="171">
        <v>9</v>
      </c>
      <c r="B36" s="172" t="s">
        <v>2780</v>
      </c>
      <c r="C36" s="187" t="s">
        <v>2781</v>
      </c>
      <c r="D36" s="173" t="s">
        <v>420</v>
      </c>
      <c r="E36" s="174">
        <v>193.41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9.7999999999999997E-4</v>
      </c>
      <c r="O36" s="174">
        <f>ROUND(E36*N36,2)</f>
        <v>0.19</v>
      </c>
      <c r="P36" s="174">
        <v>0</v>
      </c>
      <c r="Q36" s="174">
        <f>ROUND(E36*P36,2)</f>
        <v>0</v>
      </c>
      <c r="R36" s="176" t="s">
        <v>459</v>
      </c>
      <c r="S36" s="176" t="s">
        <v>331</v>
      </c>
      <c r="T36" s="177" t="s">
        <v>331</v>
      </c>
      <c r="U36" s="159">
        <v>0.23599999999999999</v>
      </c>
      <c r="V36" s="159">
        <f>ROUND(E36*U36,2)</f>
        <v>45.64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423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274" t="s">
        <v>2782</v>
      </c>
      <c r="D37" s="275"/>
      <c r="E37" s="275"/>
      <c r="F37" s="275"/>
      <c r="G37" s="275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430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188" t="s">
        <v>2783</v>
      </c>
      <c r="D38" s="161"/>
      <c r="E38" s="162">
        <v>125.97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3" x14ac:dyDescent="0.2">
      <c r="A39" s="155"/>
      <c r="B39" s="156"/>
      <c r="C39" s="188" t="s">
        <v>2784</v>
      </c>
      <c r="D39" s="161"/>
      <c r="E39" s="162">
        <v>67.44</v>
      </c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10</v>
      </c>
      <c r="B40" s="172" t="s">
        <v>2785</v>
      </c>
      <c r="C40" s="187" t="s">
        <v>2786</v>
      </c>
      <c r="D40" s="173" t="s">
        <v>420</v>
      </c>
      <c r="E40" s="174">
        <v>193.41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 t="s">
        <v>459</v>
      </c>
      <c r="S40" s="176" t="s">
        <v>331</v>
      </c>
      <c r="T40" s="177" t="s">
        <v>331</v>
      </c>
      <c r="U40" s="159">
        <v>7.0000000000000007E-2</v>
      </c>
      <c r="V40" s="159">
        <f>ROUND(E40*U40,2)</f>
        <v>13.54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274" t="s">
        <v>2787</v>
      </c>
      <c r="D41" s="275"/>
      <c r="E41" s="275"/>
      <c r="F41" s="275"/>
      <c r="G41" s="275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430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2788</v>
      </c>
      <c r="D42" s="161"/>
      <c r="E42" s="162">
        <v>193.41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1">
        <v>11</v>
      </c>
      <c r="B43" s="172" t="s">
        <v>501</v>
      </c>
      <c r="C43" s="187" t="s">
        <v>502</v>
      </c>
      <c r="D43" s="173" t="s">
        <v>458</v>
      </c>
      <c r="E43" s="174">
        <v>116.861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0</v>
      </c>
      <c r="O43" s="174">
        <f>ROUND(E43*N43,2)</f>
        <v>0</v>
      </c>
      <c r="P43" s="174">
        <v>0</v>
      </c>
      <c r="Q43" s="174">
        <f>ROUND(E43*P43,2)</f>
        <v>0</v>
      </c>
      <c r="R43" s="176" t="s">
        <v>459</v>
      </c>
      <c r="S43" s="176" t="s">
        <v>331</v>
      </c>
      <c r="T43" s="177" t="s">
        <v>331</v>
      </c>
      <c r="U43" s="159">
        <v>0.34499999999999997</v>
      </c>
      <c r="V43" s="159">
        <f>ROUND(E43*U43,2)</f>
        <v>40.32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423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274" t="s">
        <v>503</v>
      </c>
      <c r="D44" s="275"/>
      <c r="E44" s="275"/>
      <c r="F44" s="275"/>
      <c r="G44" s="275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430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78" t="str">
        <f>C44</f>
        <v>bez naložení do dopravní nádoby, ale s vyprázdněním dopravní nádoby na hromadu nebo na dopravní prostředek,</v>
      </c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188" t="s">
        <v>2789</v>
      </c>
      <c r="D45" s="161"/>
      <c r="E45" s="162">
        <v>116.861</v>
      </c>
      <c r="F45" s="159"/>
      <c r="G45" s="159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344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1">
        <v>12</v>
      </c>
      <c r="B46" s="172" t="s">
        <v>505</v>
      </c>
      <c r="C46" s="187" t="s">
        <v>506</v>
      </c>
      <c r="D46" s="173" t="s">
        <v>458</v>
      </c>
      <c r="E46" s="174">
        <v>68.303600000000003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0</v>
      </c>
      <c r="O46" s="174">
        <f>ROUND(E46*N46,2)</f>
        <v>0</v>
      </c>
      <c r="P46" s="174">
        <v>0</v>
      </c>
      <c r="Q46" s="174">
        <f>ROUND(E46*P46,2)</f>
        <v>0</v>
      </c>
      <c r="R46" s="176" t="s">
        <v>459</v>
      </c>
      <c r="S46" s="176" t="s">
        <v>331</v>
      </c>
      <c r="T46" s="177" t="s">
        <v>331</v>
      </c>
      <c r="U46" s="159">
        <v>7.3999999999999996E-2</v>
      </c>
      <c r="V46" s="159">
        <f>ROUND(E46*U46,2)</f>
        <v>5.05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423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274" t="s">
        <v>507</v>
      </c>
      <c r="D47" s="275"/>
      <c r="E47" s="275"/>
      <c r="F47" s="275"/>
      <c r="G47" s="275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430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188" t="s">
        <v>508</v>
      </c>
      <c r="D48" s="161"/>
      <c r="E48" s="162"/>
      <c r="F48" s="159"/>
      <c r="G48" s="159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344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3" x14ac:dyDescent="0.2">
      <c r="A49" s="155"/>
      <c r="B49" s="156"/>
      <c r="C49" s="188" t="s">
        <v>2790</v>
      </c>
      <c r="D49" s="161"/>
      <c r="E49" s="162">
        <v>68.303600000000003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ht="22.5" outlineLevel="1" x14ac:dyDescent="0.2">
      <c r="A50" s="171">
        <v>13</v>
      </c>
      <c r="B50" s="172" t="s">
        <v>510</v>
      </c>
      <c r="C50" s="187" t="s">
        <v>511</v>
      </c>
      <c r="D50" s="173" t="s">
        <v>458</v>
      </c>
      <c r="E50" s="174">
        <v>48.557400000000001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0</v>
      </c>
      <c r="O50" s="174">
        <f>ROUND(E50*N50,2)</f>
        <v>0</v>
      </c>
      <c r="P50" s="174">
        <v>0</v>
      </c>
      <c r="Q50" s="174">
        <f>ROUND(E50*P50,2)</f>
        <v>0</v>
      </c>
      <c r="R50" s="176" t="s">
        <v>459</v>
      </c>
      <c r="S50" s="176" t="s">
        <v>331</v>
      </c>
      <c r="T50" s="177" t="s">
        <v>331</v>
      </c>
      <c r="U50" s="159">
        <v>1.0999999999999999E-2</v>
      </c>
      <c r="V50" s="159">
        <f>ROUND(E50*U50,2)</f>
        <v>0.53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423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74" t="s">
        <v>507</v>
      </c>
      <c r="D51" s="275"/>
      <c r="E51" s="275"/>
      <c r="F51" s="275"/>
      <c r="G51" s="275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430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188" t="s">
        <v>2791</v>
      </c>
      <c r="D52" s="161"/>
      <c r="E52" s="162">
        <v>116.861</v>
      </c>
      <c r="F52" s="159"/>
      <c r="G52" s="159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344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3" x14ac:dyDescent="0.2">
      <c r="A53" s="155"/>
      <c r="B53" s="156"/>
      <c r="C53" s="188" t="s">
        <v>2792</v>
      </c>
      <c r="D53" s="161"/>
      <c r="E53" s="162">
        <v>-68.303600000000003</v>
      </c>
      <c r="F53" s="159"/>
      <c r="G53" s="159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344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1">
        <v>14</v>
      </c>
      <c r="B54" s="172" t="s">
        <v>517</v>
      </c>
      <c r="C54" s="187" t="s">
        <v>518</v>
      </c>
      <c r="D54" s="173" t="s">
        <v>458</v>
      </c>
      <c r="E54" s="174">
        <v>48.557400000000001</v>
      </c>
      <c r="F54" s="175"/>
      <c r="G54" s="176">
        <f>ROUND(E54*F54,2)</f>
        <v>0</v>
      </c>
      <c r="H54" s="175"/>
      <c r="I54" s="176">
        <f>ROUND(E54*H54,2)</f>
        <v>0</v>
      </c>
      <c r="J54" s="175"/>
      <c r="K54" s="176">
        <f>ROUND(E54*J54,2)</f>
        <v>0</v>
      </c>
      <c r="L54" s="176">
        <v>21</v>
      </c>
      <c r="M54" s="176">
        <f>G54*(1+L54/100)</f>
        <v>0</v>
      </c>
      <c r="N54" s="174">
        <v>0</v>
      </c>
      <c r="O54" s="174">
        <f>ROUND(E54*N54,2)</f>
        <v>0</v>
      </c>
      <c r="P54" s="174">
        <v>0</v>
      </c>
      <c r="Q54" s="174">
        <f>ROUND(E54*P54,2)</f>
        <v>0</v>
      </c>
      <c r="R54" s="176" t="s">
        <v>459</v>
      </c>
      <c r="S54" s="176" t="s">
        <v>331</v>
      </c>
      <c r="T54" s="177" t="s">
        <v>331</v>
      </c>
      <c r="U54" s="159">
        <v>3.1E-2</v>
      </c>
      <c r="V54" s="159">
        <f>ROUND(E54*U54,2)</f>
        <v>1.51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423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2" x14ac:dyDescent="0.2">
      <c r="A55" s="155"/>
      <c r="B55" s="156"/>
      <c r="C55" s="263" t="s">
        <v>519</v>
      </c>
      <c r="D55" s="264"/>
      <c r="E55" s="264"/>
      <c r="F55" s="264"/>
      <c r="G55" s="264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336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78" t="str">
        <f>C55</f>
        <v>Uložení sypaniny do násypů nebo na skládku s rozprostřením sypaniny ve vrstvách a s hrubým urovnáním.</v>
      </c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188" t="s">
        <v>2791</v>
      </c>
      <c r="D56" s="161"/>
      <c r="E56" s="162">
        <v>116.861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3" x14ac:dyDescent="0.2">
      <c r="A57" s="155"/>
      <c r="B57" s="156"/>
      <c r="C57" s="188" t="s">
        <v>2792</v>
      </c>
      <c r="D57" s="161"/>
      <c r="E57" s="162">
        <v>-68.303600000000003</v>
      </c>
      <c r="F57" s="159"/>
      <c r="G57" s="159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344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ht="22.5" outlineLevel="1" x14ac:dyDescent="0.2">
      <c r="A58" s="171">
        <v>15</v>
      </c>
      <c r="B58" s="172" t="s">
        <v>520</v>
      </c>
      <c r="C58" s="187" t="s">
        <v>521</v>
      </c>
      <c r="D58" s="173" t="s">
        <v>458</v>
      </c>
      <c r="E58" s="174">
        <v>37.573999999999998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 t="s">
        <v>459</v>
      </c>
      <c r="S58" s="176" t="s">
        <v>331</v>
      </c>
      <c r="T58" s="177" t="s">
        <v>331</v>
      </c>
      <c r="U58" s="159">
        <v>8.9999999999999993E-3</v>
      </c>
      <c r="V58" s="159">
        <f>ROUND(E58*U58,2)</f>
        <v>0.34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423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188" t="s">
        <v>522</v>
      </c>
      <c r="D59" s="161"/>
      <c r="E59" s="162"/>
      <c r="F59" s="159"/>
      <c r="G59" s="159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344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3" x14ac:dyDescent="0.2">
      <c r="A60" s="155"/>
      <c r="B60" s="156"/>
      <c r="C60" s="188" t="s">
        <v>2793</v>
      </c>
      <c r="D60" s="161"/>
      <c r="E60" s="162">
        <v>37.573999999999998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ht="22.5" outlineLevel="1" x14ac:dyDescent="0.2">
      <c r="A61" s="171">
        <v>16</v>
      </c>
      <c r="B61" s="172" t="s">
        <v>530</v>
      </c>
      <c r="C61" s="187" t="s">
        <v>531</v>
      </c>
      <c r="D61" s="173" t="s">
        <v>458</v>
      </c>
      <c r="E61" s="174">
        <v>15.75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0</v>
      </c>
      <c r="O61" s="174">
        <f>ROUND(E61*N61,2)</f>
        <v>0</v>
      </c>
      <c r="P61" s="174">
        <v>0</v>
      </c>
      <c r="Q61" s="174">
        <f>ROUND(E61*P61,2)</f>
        <v>0</v>
      </c>
      <c r="R61" s="176" t="s">
        <v>459</v>
      </c>
      <c r="S61" s="176" t="s">
        <v>331</v>
      </c>
      <c r="T61" s="177" t="s">
        <v>331</v>
      </c>
      <c r="U61" s="159">
        <v>1.1499999999999999</v>
      </c>
      <c r="V61" s="159">
        <f>ROUND(E61*U61,2)</f>
        <v>18.11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274" t="s">
        <v>526</v>
      </c>
      <c r="D62" s="275"/>
      <c r="E62" s="275"/>
      <c r="F62" s="275"/>
      <c r="G62" s="275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430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2794</v>
      </c>
      <c r="D63" s="161"/>
      <c r="E63" s="162">
        <v>15.75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ht="22.5" outlineLevel="1" x14ac:dyDescent="0.2">
      <c r="A64" s="171">
        <v>17</v>
      </c>
      <c r="B64" s="172" t="s">
        <v>524</v>
      </c>
      <c r="C64" s="187" t="s">
        <v>525</v>
      </c>
      <c r="D64" s="173" t="s">
        <v>458</v>
      </c>
      <c r="E64" s="174">
        <v>56.733600000000003</v>
      </c>
      <c r="F64" s="175"/>
      <c r="G64" s="176">
        <f>ROUND(E64*F64,2)</f>
        <v>0</v>
      </c>
      <c r="H64" s="175"/>
      <c r="I64" s="176">
        <f>ROUND(E64*H64,2)</f>
        <v>0</v>
      </c>
      <c r="J64" s="175"/>
      <c r="K64" s="176">
        <f>ROUND(E64*J64,2)</f>
        <v>0</v>
      </c>
      <c r="L64" s="176">
        <v>21</v>
      </c>
      <c r="M64" s="176">
        <f>G64*(1+L64/100)</f>
        <v>0</v>
      </c>
      <c r="N64" s="174">
        <v>0</v>
      </c>
      <c r="O64" s="174">
        <f>ROUND(E64*N64,2)</f>
        <v>0</v>
      </c>
      <c r="P64" s="174">
        <v>0</v>
      </c>
      <c r="Q64" s="174">
        <f>ROUND(E64*P64,2)</f>
        <v>0</v>
      </c>
      <c r="R64" s="176" t="s">
        <v>459</v>
      </c>
      <c r="S64" s="176" t="s">
        <v>331</v>
      </c>
      <c r="T64" s="177" t="s">
        <v>331</v>
      </c>
      <c r="U64" s="159">
        <v>0.20200000000000001</v>
      </c>
      <c r="V64" s="159">
        <f>ROUND(E64*U64,2)</f>
        <v>11.46</v>
      </c>
      <c r="W64" s="159"/>
      <c r="X64" s="159" t="s">
        <v>422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423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274" t="s">
        <v>526</v>
      </c>
      <c r="D65" s="275"/>
      <c r="E65" s="275"/>
      <c r="F65" s="275"/>
      <c r="G65" s="275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430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2" x14ac:dyDescent="0.2">
      <c r="A66" s="155"/>
      <c r="B66" s="156"/>
      <c r="C66" s="272" t="s">
        <v>527</v>
      </c>
      <c r="D66" s="273"/>
      <c r="E66" s="273"/>
      <c r="F66" s="273"/>
      <c r="G66" s="273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336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188" t="s">
        <v>2795</v>
      </c>
      <c r="D67" s="161"/>
      <c r="E67" s="162">
        <v>32.551200000000001</v>
      </c>
      <c r="F67" s="159"/>
      <c r="G67" s="159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344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3" x14ac:dyDescent="0.2">
      <c r="A68" s="155"/>
      <c r="B68" s="156"/>
      <c r="C68" s="188" t="s">
        <v>2796</v>
      </c>
      <c r="D68" s="161"/>
      <c r="E68" s="162">
        <v>14.5024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3" x14ac:dyDescent="0.2">
      <c r="A69" s="155"/>
      <c r="B69" s="156"/>
      <c r="C69" s="198" t="s">
        <v>516</v>
      </c>
      <c r="D69" s="193"/>
      <c r="E69" s="194">
        <v>47.053600000000003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1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3" x14ac:dyDescent="0.2">
      <c r="A70" s="155"/>
      <c r="B70" s="156"/>
      <c r="C70" s="188" t="s">
        <v>2797</v>
      </c>
      <c r="D70" s="161"/>
      <c r="E70" s="162">
        <v>9.68</v>
      </c>
      <c r="F70" s="159"/>
      <c r="G70" s="159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344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71">
        <v>18</v>
      </c>
      <c r="B71" s="172" t="s">
        <v>534</v>
      </c>
      <c r="C71" s="187" t="s">
        <v>535</v>
      </c>
      <c r="D71" s="173" t="s">
        <v>458</v>
      </c>
      <c r="E71" s="174">
        <v>15.472799999999999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1.7</v>
      </c>
      <c r="O71" s="174">
        <f>ROUND(E71*N71,2)</f>
        <v>26.3</v>
      </c>
      <c r="P71" s="174">
        <v>0</v>
      </c>
      <c r="Q71" s="174">
        <f>ROUND(E71*P71,2)</f>
        <v>0</v>
      </c>
      <c r="R71" s="176" t="s">
        <v>459</v>
      </c>
      <c r="S71" s="176" t="s">
        <v>331</v>
      </c>
      <c r="T71" s="177" t="s">
        <v>331</v>
      </c>
      <c r="U71" s="159">
        <v>1.587</v>
      </c>
      <c r="V71" s="159">
        <f>ROUND(E71*U71,2)</f>
        <v>24.56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423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22.5" outlineLevel="2" x14ac:dyDescent="0.2">
      <c r="A72" s="155"/>
      <c r="B72" s="156"/>
      <c r="C72" s="274" t="s">
        <v>536</v>
      </c>
      <c r="D72" s="275"/>
      <c r="E72" s="275"/>
      <c r="F72" s="275"/>
      <c r="G72" s="275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430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78" t="str">
        <f>C72</f>
        <v>sypaninou z vhodných hornin tř. 1 - 4 nebo materiálem připraveným podél výkopu ve vzdálenosti do 3 m od jeho kraje, pro jakoukoliv hloubku výkopu a jakoukoliv míru zhutnění,</v>
      </c>
      <c r="BB72" s="148"/>
      <c r="BC72" s="148"/>
      <c r="BD72" s="148"/>
      <c r="BE72" s="148"/>
      <c r="BF72" s="148"/>
      <c r="BG72" s="148"/>
      <c r="BH72" s="148"/>
    </row>
    <row r="73" spans="1:60" outlineLevel="2" x14ac:dyDescent="0.2">
      <c r="A73" s="155"/>
      <c r="B73" s="156"/>
      <c r="C73" s="188" t="s">
        <v>2798</v>
      </c>
      <c r="D73" s="161"/>
      <c r="E73" s="162">
        <v>10.0776</v>
      </c>
      <c r="F73" s="159"/>
      <c r="G73" s="159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344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3" x14ac:dyDescent="0.2">
      <c r="A74" s="155"/>
      <c r="B74" s="156"/>
      <c r="C74" s="188" t="s">
        <v>2799</v>
      </c>
      <c r="D74" s="161"/>
      <c r="E74" s="162">
        <v>5.3952</v>
      </c>
      <c r="F74" s="159"/>
      <c r="G74" s="159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344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1">
        <v>19</v>
      </c>
      <c r="B75" s="172" t="s">
        <v>2800</v>
      </c>
      <c r="C75" s="187" t="s">
        <v>2801</v>
      </c>
      <c r="D75" s="173" t="s">
        <v>458</v>
      </c>
      <c r="E75" s="174">
        <v>15.472799999999999</v>
      </c>
      <c r="F75" s="175"/>
      <c r="G75" s="176">
        <f>ROUND(E75*F75,2)</f>
        <v>0</v>
      </c>
      <c r="H75" s="175"/>
      <c r="I75" s="176">
        <f>ROUND(E75*H75,2)</f>
        <v>0</v>
      </c>
      <c r="J75" s="175"/>
      <c r="K75" s="176">
        <f>ROUND(E75*J75,2)</f>
        <v>0</v>
      </c>
      <c r="L75" s="176">
        <v>21</v>
      </c>
      <c r="M75" s="176">
        <f>G75*(1+L75/100)</f>
        <v>0</v>
      </c>
      <c r="N75" s="174">
        <v>0</v>
      </c>
      <c r="O75" s="174">
        <f>ROUND(E75*N75,2)</f>
        <v>0</v>
      </c>
      <c r="P75" s="174">
        <v>0</v>
      </c>
      <c r="Q75" s="174">
        <f>ROUND(E75*P75,2)</f>
        <v>0</v>
      </c>
      <c r="R75" s="176" t="s">
        <v>459</v>
      </c>
      <c r="S75" s="176" t="s">
        <v>331</v>
      </c>
      <c r="T75" s="177" t="s">
        <v>331</v>
      </c>
      <c r="U75" s="159">
        <v>0.94</v>
      </c>
      <c r="V75" s="159">
        <f>ROUND(E75*U75,2)</f>
        <v>14.54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423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ht="22.5" outlineLevel="2" x14ac:dyDescent="0.2">
      <c r="A76" s="155"/>
      <c r="B76" s="156"/>
      <c r="C76" s="274" t="s">
        <v>536</v>
      </c>
      <c r="D76" s="275"/>
      <c r="E76" s="275"/>
      <c r="F76" s="275"/>
      <c r="G76" s="275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430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78" t="str">
        <f>C76</f>
        <v>sypaninou z vhodných hornin tř. 1 - 4 nebo materiálem připraveným podél výkopu ve vzdálenosti do 3 m od jeho kraje, pro jakoukoliv hloubku výkopu a jakoukoliv míru zhutnění,</v>
      </c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188" t="s">
        <v>2802</v>
      </c>
      <c r="D77" s="161"/>
      <c r="E77" s="162">
        <v>15.472799999999999</v>
      </c>
      <c r="F77" s="159"/>
      <c r="G77" s="159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344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1">
        <v>20</v>
      </c>
      <c r="B78" s="172" t="s">
        <v>2579</v>
      </c>
      <c r="C78" s="187" t="s">
        <v>2580</v>
      </c>
      <c r="D78" s="173" t="s">
        <v>458</v>
      </c>
      <c r="E78" s="174">
        <v>5.5</v>
      </c>
      <c r="F78" s="175"/>
      <c r="G78" s="176">
        <f>ROUND(E78*F78,2)</f>
        <v>0</v>
      </c>
      <c r="H78" s="175"/>
      <c r="I78" s="176">
        <f>ROUND(E78*H78,2)</f>
        <v>0</v>
      </c>
      <c r="J78" s="175"/>
      <c r="K78" s="176">
        <f>ROUND(E78*J78,2)</f>
        <v>0</v>
      </c>
      <c r="L78" s="176">
        <v>21</v>
      </c>
      <c r="M78" s="176">
        <f>G78*(1+L78/100)</f>
        <v>0</v>
      </c>
      <c r="N78" s="174">
        <v>0</v>
      </c>
      <c r="O78" s="174">
        <f>ROUND(E78*N78,2)</f>
        <v>0</v>
      </c>
      <c r="P78" s="174">
        <v>0</v>
      </c>
      <c r="Q78" s="174">
        <f>ROUND(E78*P78,2)</f>
        <v>0</v>
      </c>
      <c r="R78" s="176" t="s">
        <v>459</v>
      </c>
      <c r="S78" s="176" t="s">
        <v>331</v>
      </c>
      <c r="T78" s="177" t="s">
        <v>331</v>
      </c>
      <c r="U78" s="159">
        <v>2.1949999999999998</v>
      </c>
      <c r="V78" s="159">
        <f>ROUND(E78*U78,2)</f>
        <v>12.07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423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22.5" outlineLevel="2" x14ac:dyDescent="0.2">
      <c r="A79" s="155"/>
      <c r="B79" s="156"/>
      <c r="C79" s="274" t="s">
        <v>2581</v>
      </c>
      <c r="D79" s="275"/>
      <c r="E79" s="275"/>
      <c r="F79" s="275"/>
      <c r="G79" s="275"/>
      <c r="H79" s="159"/>
      <c r="I79" s="159"/>
      <c r="J79" s="159"/>
      <c r="K79" s="159"/>
      <c r="L79" s="159"/>
      <c r="M79" s="159"/>
      <c r="N79" s="158"/>
      <c r="O79" s="158"/>
      <c r="P79" s="158"/>
      <c r="Q79" s="158"/>
      <c r="R79" s="159"/>
      <c r="S79" s="159"/>
      <c r="T79" s="159"/>
      <c r="U79" s="159"/>
      <c r="V79" s="159"/>
      <c r="W79" s="159"/>
      <c r="X79" s="159"/>
      <c r="Y79" s="159"/>
      <c r="Z79" s="148"/>
      <c r="AA79" s="148"/>
      <c r="AB79" s="148"/>
      <c r="AC79" s="148"/>
      <c r="AD79" s="148"/>
      <c r="AE79" s="148"/>
      <c r="AF79" s="148"/>
      <c r="AG79" s="148" t="s">
        <v>430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78" t="str">
        <f>C79</f>
        <v>sypaninou z vhodných hornin tř. 1 - 4 nebo materiálem, uloženým ve vzdálenosti do 30 m od vnějšího kraje objektu, pro jakoukoliv míru zhutnění,</v>
      </c>
      <c r="BB79" s="148"/>
      <c r="BC79" s="148"/>
      <c r="BD79" s="148"/>
      <c r="BE79" s="148"/>
      <c r="BF79" s="148"/>
      <c r="BG79" s="148"/>
      <c r="BH79" s="148"/>
    </row>
    <row r="80" spans="1:60" outlineLevel="2" x14ac:dyDescent="0.2">
      <c r="A80" s="155"/>
      <c r="B80" s="156"/>
      <c r="C80" s="188" t="s">
        <v>2803</v>
      </c>
      <c r="D80" s="161"/>
      <c r="E80" s="162">
        <v>5.5</v>
      </c>
      <c r="F80" s="159"/>
      <c r="G80" s="159"/>
      <c r="H80" s="159"/>
      <c r="I80" s="159"/>
      <c r="J80" s="159"/>
      <c r="K80" s="159"/>
      <c r="L80" s="159"/>
      <c r="M80" s="159"/>
      <c r="N80" s="158"/>
      <c r="O80" s="158"/>
      <c r="P80" s="158"/>
      <c r="Q80" s="158"/>
      <c r="R80" s="159"/>
      <c r="S80" s="159"/>
      <c r="T80" s="159"/>
      <c r="U80" s="159"/>
      <c r="V80" s="159"/>
      <c r="W80" s="159"/>
      <c r="X80" s="159"/>
      <c r="Y80" s="159"/>
      <c r="Z80" s="148"/>
      <c r="AA80" s="148"/>
      <c r="AB80" s="148"/>
      <c r="AC80" s="148"/>
      <c r="AD80" s="148"/>
      <c r="AE80" s="148"/>
      <c r="AF80" s="148"/>
      <c r="AG80" s="148" t="s">
        <v>344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71">
        <v>21</v>
      </c>
      <c r="B81" s="172" t="s">
        <v>546</v>
      </c>
      <c r="C81" s="187" t="s">
        <v>547</v>
      </c>
      <c r="D81" s="173" t="s">
        <v>420</v>
      </c>
      <c r="E81" s="174">
        <v>69.195999999999998</v>
      </c>
      <c r="F81" s="175"/>
      <c r="G81" s="176">
        <f>ROUND(E81*F81,2)</f>
        <v>0</v>
      </c>
      <c r="H81" s="175"/>
      <c r="I81" s="176">
        <f>ROUND(E81*H81,2)</f>
        <v>0</v>
      </c>
      <c r="J81" s="175"/>
      <c r="K81" s="176">
        <f>ROUND(E81*J81,2)</f>
        <v>0</v>
      </c>
      <c r="L81" s="176">
        <v>21</v>
      </c>
      <c r="M81" s="176">
        <f>G81*(1+L81/100)</f>
        <v>0</v>
      </c>
      <c r="N81" s="174">
        <v>0</v>
      </c>
      <c r="O81" s="174">
        <f>ROUND(E81*N81,2)</f>
        <v>0</v>
      </c>
      <c r="P81" s="174">
        <v>0</v>
      </c>
      <c r="Q81" s="174">
        <f>ROUND(E81*P81,2)</f>
        <v>0</v>
      </c>
      <c r="R81" s="176" t="s">
        <v>459</v>
      </c>
      <c r="S81" s="176" t="s">
        <v>331</v>
      </c>
      <c r="T81" s="177" t="s">
        <v>331</v>
      </c>
      <c r="U81" s="159">
        <v>9.6000000000000002E-2</v>
      </c>
      <c r="V81" s="159">
        <f>ROUND(E81*U81,2)</f>
        <v>6.64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423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2" x14ac:dyDescent="0.2">
      <c r="A82" s="155"/>
      <c r="B82" s="156"/>
      <c r="C82" s="274" t="s">
        <v>540</v>
      </c>
      <c r="D82" s="275"/>
      <c r="E82" s="275"/>
      <c r="F82" s="275"/>
      <c r="G82" s="275"/>
      <c r="H82" s="159"/>
      <c r="I82" s="159"/>
      <c r="J82" s="159"/>
      <c r="K82" s="159"/>
      <c r="L82" s="159"/>
      <c r="M82" s="159"/>
      <c r="N82" s="158"/>
      <c r="O82" s="158"/>
      <c r="P82" s="158"/>
      <c r="Q82" s="158"/>
      <c r="R82" s="159"/>
      <c r="S82" s="159"/>
      <c r="T82" s="159"/>
      <c r="U82" s="159"/>
      <c r="V82" s="159"/>
      <c r="W82" s="159"/>
      <c r="X82" s="159"/>
      <c r="Y82" s="159"/>
      <c r="Z82" s="148"/>
      <c r="AA82" s="148"/>
      <c r="AB82" s="148"/>
      <c r="AC82" s="148"/>
      <c r="AD82" s="148"/>
      <c r="AE82" s="148"/>
      <c r="AF82" s="148"/>
      <c r="AG82" s="148" t="s">
        <v>430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2" x14ac:dyDescent="0.2">
      <c r="A83" s="155"/>
      <c r="B83" s="156"/>
      <c r="C83" s="188" t="s">
        <v>2804</v>
      </c>
      <c r="D83" s="161"/>
      <c r="E83" s="162">
        <v>17.984000000000002</v>
      </c>
      <c r="F83" s="159"/>
      <c r="G83" s="159"/>
      <c r="H83" s="159"/>
      <c r="I83" s="159"/>
      <c r="J83" s="159"/>
      <c r="K83" s="159"/>
      <c r="L83" s="159"/>
      <c r="M83" s="159"/>
      <c r="N83" s="158"/>
      <c r="O83" s="158"/>
      <c r="P83" s="158"/>
      <c r="Q83" s="158"/>
      <c r="R83" s="159"/>
      <c r="S83" s="159"/>
      <c r="T83" s="159"/>
      <c r="U83" s="159"/>
      <c r="V83" s="159"/>
      <c r="W83" s="159"/>
      <c r="X83" s="159"/>
      <c r="Y83" s="159"/>
      <c r="Z83" s="148"/>
      <c r="AA83" s="148"/>
      <c r="AB83" s="148"/>
      <c r="AC83" s="148"/>
      <c r="AD83" s="148"/>
      <c r="AE83" s="148"/>
      <c r="AF83" s="148"/>
      <c r="AG83" s="148" t="s">
        <v>344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3" x14ac:dyDescent="0.2">
      <c r="A84" s="155"/>
      <c r="B84" s="156"/>
      <c r="C84" s="188" t="s">
        <v>2805</v>
      </c>
      <c r="D84" s="161"/>
      <c r="E84" s="162">
        <v>33.591999999999999</v>
      </c>
      <c r="F84" s="159"/>
      <c r="G84" s="159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344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3" x14ac:dyDescent="0.2">
      <c r="A85" s="155"/>
      <c r="B85" s="156"/>
      <c r="C85" s="188" t="s">
        <v>2806</v>
      </c>
      <c r="D85" s="161"/>
      <c r="E85" s="162">
        <v>13.3</v>
      </c>
      <c r="F85" s="159"/>
      <c r="G85" s="159"/>
      <c r="H85" s="159"/>
      <c r="I85" s="159"/>
      <c r="J85" s="159"/>
      <c r="K85" s="159"/>
      <c r="L85" s="159"/>
      <c r="M85" s="159"/>
      <c r="N85" s="158"/>
      <c r="O85" s="158"/>
      <c r="P85" s="158"/>
      <c r="Q85" s="158"/>
      <c r="R85" s="159"/>
      <c r="S85" s="159"/>
      <c r="T85" s="159"/>
      <c r="U85" s="159"/>
      <c r="V85" s="159"/>
      <c r="W85" s="159"/>
      <c r="X85" s="159"/>
      <c r="Y85" s="159"/>
      <c r="Z85" s="148"/>
      <c r="AA85" s="148"/>
      <c r="AB85" s="148"/>
      <c r="AC85" s="148"/>
      <c r="AD85" s="148"/>
      <c r="AE85" s="148"/>
      <c r="AF85" s="148"/>
      <c r="AG85" s="148" t="s">
        <v>344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3" x14ac:dyDescent="0.2">
      <c r="A86" s="155"/>
      <c r="B86" s="156"/>
      <c r="C86" s="188" t="s">
        <v>2807</v>
      </c>
      <c r="D86" s="161"/>
      <c r="E86" s="162">
        <v>4.32</v>
      </c>
      <c r="F86" s="159"/>
      <c r="G86" s="159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344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71">
        <v>22</v>
      </c>
      <c r="B87" s="172" t="s">
        <v>554</v>
      </c>
      <c r="C87" s="187" t="s">
        <v>555</v>
      </c>
      <c r="D87" s="173" t="s">
        <v>458</v>
      </c>
      <c r="E87" s="174">
        <v>48.557400000000001</v>
      </c>
      <c r="F87" s="175"/>
      <c r="G87" s="176">
        <f>ROUND(E87*F87,2)</f>
        <v>0</v>
      </c>
      <c r="H87" s="175"/>
      <c r="I87" s="176">
        <f>ROUND(E87*H87,2)</f>
        <v>0</v>
      </c>
      <c r="J87" s="175"/>
      <c r="K87" s="176">
        <f>ROUND(E87*J87,2)</f>
        <v>0</v>
      </c>
      <c r="L87" s="176">
        <v>21</v>
      </c>
      <c r="M87" s="176">
        <f>G87*(1+L87/100)</f>
        <v>0</v>
      </c>
      <c r="N87" s="174">
        <v>0</v>
      </c>
      <c r="O87" s="174">
        <f>ROUND(E87*N87,2)</f>
        <v>0</v>
      </c>
      <c r="P87" s="174">
        <v>0</v>
      </c>
      <c r="Q87" s="174">
        <f>ROUND(E87*P87,2)</f>
        <v>0</v>
      </c>
      <c r="R87" s="176" t="s">
        <v>459</v>
      </c>
      <c r="S87" s="176" t="s">
        <v>331</v>
      </c>
      <c r="T87" s="177" t="s">
        <v>331</v>
      </c>
      <c r="U87" s="159">
        <v>0</v>
      </c>
      <c r="V87" s="159">
        <f>ROUND(E87*U87,2)</f>
        <v>0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423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2" x14ac:dyDescent="0.2">
      <c r="A88" s="155"/>
      <c r="B88" s="156"/>
      <c r="C88" s="188" t="s">
        <v>2791</v>
      </c>
      <c r="D88" s="161"/>
      <c r="E88" s="162">
        <v>116.861</v>
      </c>
      <c r="F88" s="159"/>
      <c r="G88" s="159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344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3" x14ac:dyDescent="0.2">
      <c r="A89" s="155"/>
      <c r="B89" s="156"/>
      <c r="C89" s="188" t="s">
        <v>2792</v>
      </c>
      <c r="D89" s="161"/>
      <c r="E89" s="162">
        <v>-68.303600000000003</v>
      </c>
      <c r="F89" s="159"/>
      <c r="G89" s="159"/>
      <c r="H89" s="159"/>
      <c r="I89" s="159"/>
      <c r="J89" s="159"/>
      <c r="K89" s="159"/>
      <c r="L89" s="159"/>
      <c r="M89" s="159"/>
      <c r="N89" s="158"/>
      <c r="O89" s="158"/>
      <c r="P89" s="158"/>
      <c r="Q89" s="158"/>
      <c r="R89" s="159"/>
      <c r="S89" s="159"/>
      <c r="T89" s="159"/>
      <c r="U89" s="159"/>
      <c r="V89" s="159"/>
      <c r="W89" s="159"/>
      <c r="X89" s="159"/>
      <c r="Y89" s="159"/>
      <c r="Z89" s="148"/>
      <c r="AA89" s="148"/>
      <c r="AB89" s="148"/>
      <c r="AC89" s="148"/>
      <c r="AD89" s="148"/>
      <c r="AE89" s="148"/>
      <c r="AF89" s="148"/>
      <c r="AG89" s="148" t="s">
        <v>344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71">
        <v>23</v>
      </c>
      <c r="B90" s="172" t="s">
        <v>2808</v>
      </c>
      <c r="C90" s="187" t="s">
        <v>2809</v>
      </c>
      <c r="D90" s="173" t="s">
        <v>437</v>
      </c>
      <c r="E90" s="174">
        <v>17.423999999999999</v>
      </c>
      <c r="F90" s="175"/>
      <c r="G90" s="176">
        <f>ROUND(E90*F90,2)</f>
        <v>0</v>
      </c>
      <c r="H90" s="175"/>
      <c r="I90" s="176">
        <f>ROUND(E90*H90,2)</f>
        <v>0</v>
      </c>
      <c r="J90" s="175"/>
      <c r="K90" s="176">
        <f>ROUND(E90*J90,2)</f>
        <v>0</v>
      </c>
      <c r="L90" s="176">
        <v>21</v>
      </c>
      <c r="M90" s="176">
        <f>G90*(1+L90/100)</f>
        <v>0</v>
      </c>
      <c r="N90" s="174">
        <v>1</v>
      </c>
      <c r="O90" s="174">
        <f>ROUND(E90*N90,2)</f>
        <v>17.420000000000002</v>
      </c>
      <c r="P90" s="174">
        <v>0</v>
      </c>
      <c r="Q90" s="174">
        <f>ROUND(E90*P90,2)</f>
        <v>0</v>
      </c>
      <c r="R90" s="176" t="s">
        <v>563</v>
      </c>
      <c r="S90" s="176" t="s">
        <v>331</v>
      </c>
      <c r="T90" s="177" t="s">
        <v>331</v>
      </c>
      <c r="U90" s="159">
        <v>0</v>
      </c>
      <c r="V90" s="159">
        <f>ROUND(E90*U90,2)</f>
        <v>0</v>
      </c>
      <c r="W90" s="159"/>
      <c r="X90" s="159" t="s">
        <v>564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565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188" t="s">
        <v>2810</v>
      </c>
      <c r="D91" s="161"/>
      <c r="E91" s="162">
        <v>17.423999999999999</v>
      </c>
      <c r="F91" s="159"/>
      <c r="G91" s="159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344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x14ac:dyDescent="0.2">
      <c r="A92" s="164" t="s">
        <v>326</v>
      </c>
      <c r="B92" s="165" t="s">
        <v>80</v>
      </c>
      <c r="C92" s="186" t="s">
        <v>193</v>
      </c>
      <c r="D92" s="166"/>
      <c r="E92" s="167"/>
      <c r="F92" s="168"/>
      <c r="G92" s="168">
        <f>SUMIF(AG93:AG106,"&lt;&gt;NOR",G93:G106)</f>
        <v>0</v>
      </c>
      <c r="H92" s="168"/>
      <c r="I92" s="168">
        <f>SUM(I93:I106)</f>
        <v>0</v>
      </c>
      <c r="J92" s="168"/>
      <c r="K92" s="168">
        <f>SUM(K93:K106)</f>
        <v>0</v>
      </c>
      <c r="L92" s="168"/>
      <c r="M92" s="168">
        <f>SUM(M93:M106)</f>
        <v>0</v>
      </c>
      <c r="N92" s="167"/>
      <c r="O92" s="167">
        <f>SUM(O93:O106)</f>
        <v>7.47</v>
      </c>
      <c r="P92" s="167"/>
      <c r="Q92" s="167">
        <f>SUM(Q93:Q106)</f>
        <v>0</v>
      </c>
      <c r="R92" s="168"/>
      <c r="S92" s="168"/>
      <c r="T92" s="169"/>
      <c r="U92" s="163"/>
      <c r="V92" s="163">
        <f>SUM(V93:V106)</f>
        <v>6.88</v>
      </c>
      <c r="W92" s="163"/>
      <c r="X92" s="163"/>
      <c r="Y92" s="163"/>
      <c r="AG92" t="s">
        <v>327</v>
      </c>
    </row>
    <row r="93" spans="1:60" outlineLevel="1" x14ac:dyDescent="0.2">
      <c r="A93" s="171">
        <v>24</v>
      </c>
      <c r="B93" s="172" t="s">
        <v>572</v>
      </c>
      <c r="C93" s="187" t="s">
        <v>573</v>
      </c>
      <c r="D93" s="173" t="s">
        <v>458</v>
      </c>
      <c r="E93" s="174">
        <v>1.3440000000000001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2.16</v>
      </c>
      <c r="O93" s="174">
        <f>ROUND(E93*N93,2)</f>
        <v>2.9</v>
      </c>
      <c r="P93" s="174">
        <v>0</v>
      </c>
      <c r="Q93" s="174">
        <f>ROUND(E93*P93,2)</f>
        <v>0</v>
      </c>
      <c r="R93" s="176" t="s">
        <v>574</v>
      </c>
      <c r="S93" s="176" t="s">
        <v>331</v>
      </c>
      <c r="T93" s="177" t="s">
        <v>331</v>
      </c>
      <c r="U93" s="159">
        <v>1.085</v>
      </c>
      <c r="V93" s="159">
        <f>ROUND(E93*U93,2)</f>
        <v>1.46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423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2" x14ac:dyDescent="0.2">
      <c r="A94" s="155"/>
      <c r="B94" s="156"/>
      <c r="C94" s="188" t="s">
        <v>2811</v>
      </c>
      <c r="D94" s="161"/>
      <c r="E94" s="162">
        <v>1.3440000000000001</v>
      </c>
      <c r="F94" s="159"/>
      <c r="G94" s="159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344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71">
        <v>25</v>
      </c>
      <c r="B95" s="172" t="s">
        <v>2812</v>
      </c>
      <c r="C95" s="187" t="s">
        <v>2813</v>
      </c>
      <c r="D95" s="173" t="s">
        <v>458</v>
      </c>
      <c r="E95" s="174">
        <v>1.3440000000000001</v>
      </c>
      <c r="F95" s="175"/>
      <c r="G95" s="176">
        <f>ROUND(E95*F95,2)</f>
        <v>0</v>
      </c>
      <c r="H95" s="175"/>
      <c r="I95" s="176">
        <f>ROUND(E95*H95,2)</f>
        <v>0</v>
      </c>
      <c r="J95" s="175"/>
      <c r="K95" s="176">
        <f>ROUND(E95*J95,2)</f>
        <v>0</v>
      </c>
      <c r="L95" s="176">
        <v>21</v>
      </c>
      <c r="M95" s="176">
        <f>G95*(1+L95/100)</f>
        <v>0</v>
      </c>
      <c r="N95" s="174">
        <v>2.5249999999999999</v>
      </c>
      <c r="O95" s="174">
        <f>ROUND(E95*N95,2)</f>
        <v>3.39</v>
      </c>
      <c r="P95" s="174">
        <v>0</v>
      </c>
      <c r="Q95" s="174">
        <f>ROUND(E95*P95,2)</f>
        <v>0</v>
      </c>
      <c r="R95" s="176" t="s">
        <v>581</v>
      </c>
      <c r="S95" s="176" t="s">
        <v>331</v>
      </c>
      <c r="T95" s="177" t="s">
        <v>331</v>
      </c>
      <c r="U95" s="159">
        <v>2.3170000000000002</v>
      </c>
      <c r="V95" s="159">
        <f>ROUND(E95*U95,2)</f>
        <v>3.11</v>
      </c>
      <c r="W95" s="159"/>
      <c r="X95" s="159" t="s">
        <v>422</v>
      </c>
      <c r="Y95" s="159" t="s">
        <v>334</v>
      </c>
      <c r="Z95" s="148"/>
      <c r="AA95" s="148"/>
      <c r="AB95" s="148"/>
      <c r="AC95" s="148"/>
      <c r="AD95" s="148"/>
      <c r="AE95" s="148"/>
      <c r="AF95" s="148"/>
      <c r="AG95" s="148" t="s">
        <v>423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2" x14ac:dyDescent="0.2">
      <c r="A96" s="155"/>
      <c r="B96" s="156"/>
      <c r="C96" s="274" t="s">
        <v>2814</v>
      </c>
      <c r="D96" s="275"/>
      <c r="E96" s="275"/>
      <c r="F96" s="275"/>
      <c r="G96" s="275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430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2" x14ac:dyDescent="0.2">
      <c r="A97" s="155"/>
      <c r="B97" s="156"/>
      <c r="C97" s="272" t="s">
        <v>2815</v>
      </c>
      <c r="D97" s="273"/>
      <c r="E97" s="273"/>
      <c r="F97" s="273"/>
      <c r="G97" s="273"/>
      <c r="H97" s="159"/>
      <c r="I97" s="159"/>
      <c r="J97" s="159"/>
      <c r="K97" s="159"/>
      <c r="L97" s="159"/>
      <c r="M97" s="159"/>
      <c r="N97" s="158"/>
      <c r="O97" s="158"/>
      <c r="P97" s="158"/>
      <c r="Q97" s="158"/>
      <c r="R97" s="159"/>
      <c r="S97" s="159"/>
      <c r="T97" s="159"/>
      <c r="U97" s="159"/>
      <c r="V97" s="159"/>
      <c r="W97" s="159"/>
      <c r="X97" s="159"/>
      <c r="Y97" s="159"/>
      <c r="Z97" s="148"/>
      <c r="AA97" s="148"/>
      <c r="AB97" s="148"/>
      <c r="AC97" s="148"/>
      <c r="AD97" s="148"/>
      <c r="AE97" s="148"/>
      <c r="AF97" s="148"/>
      <c r="AG97" s="148" t="s">
        <v>336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2" x14ac:dyDescent="0.2">
      <c r="A98" s="155"/>
      <c r="B98" s="156"/>
      <c r="C98" s="188" t="s">
        <v>2811</v>
      </c>
      <c r="D98" s="161"/>
      <c r="E98" s="162">
        <v>1.3440000000000001</v>
      </c>
      <c r="F98" s="159"/>
      <c r="G98" s="159"/>
      <c r="H98" s="159"/>
      <c r="I98" s="159"/>
      <c r="J98" s="159"/>
      <c r="K98" s="159"/>
      <c r="L98" s="159"/>
      <c r="M98" s="159"/>
      <c r="N98" s="158"/>
      <c r="O98" s="158"/>
      <c r="P98" s="158"/>
      <c r="Q98" s="158"/>
      <c r="R98" s="159"/>
      <c r="S98" s="159"/>
      <c r="T98" s="159"/>
      <c r="U98" s="159"/>
      <c r="V98" s="159"/>
      <c r="W98" s="159"/>
      <c r="X98" s="159"/>
      <c r="Y98" s="159"/>
      <c r="Z98" s="148"/>
      <c r="AA98" s="148"/>
      <c r="AB98" s="148"/>
      <c r="AC98" s="148"/>
      <c r="AD98" s="148"/>
      <c r="AE98" s="148"/>
      <c r="AF98" s="148"/>
      <c r="AG98" s="148" t="s">
        <v>344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71">
        <v>26</v>
      </c>
      <c r="B99" s="172" t="s">
        <v>2816</v>
      </c>
      <c r="C99" s="187" t="s">
        <v>2817</v>
      </c>
      <c r="D99" s="173" t="s">
        <v>458</v>
      </c>
      <c r="E99" s="174">
        <v>0.4536</v>
      </c>
      <c r="F99" s="175"/>
      <c r="G99" s="176">
        <f>ROUND(E99*F99,2)</f>
        <v>0</v>
      </c>
      <c r="H99" s="175"/>
      <c r="I99" s="176">
        <f>ROUND(E99*H99,2)</f>
        <v>0</v>
      </c>
      <c r="J99" s="175"/>
      <c r="K99" s="176">
        <f>ROUND(E99*J99,2)</f>
        <v>0</v>
      </c>
      <c r="L99" s="176">
        <v>21</v>
      </c>
      <c r="M99" s="176">
        <f>G99*(1+L99/100)</f>
        <v>0</v>
      </c>
      <c r="N99" s="174">
        <v>2.5249999999999999</v>
      </c>
      <c r="O99" s="174">
        <f>ROUND(E99*N99,2)</f>
        <v>1.1499999999999999</v>
      </c>
      <c r="P99" s="174">
        <v>0</v>
      </c>
      <c r="Q99" s="174">
        <f>ROUND(E99*P99,2)</f>
        <v>0</v>
      </c>
      <c r="R99" s="176" t="s">
        <v>581</v>
      </c>
      <c r="S99" s="176" t="s">
        <v>331</v>
      </c>
      <c r="T99" s="177" t="s">
        <v>331</v>
      </c>
      <c r="U99" s="159">
        <v>2.58</v>
      </c>
      <c r="V99" s="159">
        <f>ROUND(E99*U99,2)</f>
        <v>1.17</v>
      </c>
      <c r="W99" s="159"/>
      <c r="X99" s="159" t="s">
        <v>422</v>
      </c>
      <c r="Y99" s="159" t="s">
        <v>334</v>
      </c>
      <c r="Z99" s="148"/>
      <c r="AA99" s="148"/>
      <c r="AB99" s="148"/>
      <c r="AC99" s="148"/>
      <c r="AD99" s="148"/>
      <c r="AE99" s="148"/>
      <c r="AF99" s="148"/>
      <c r="AG99" s="148" t="s">
        <v>423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2" x14ac:dyDescent="0.2">
      <c r="A100" s="155"/>
      <c r="B100" s="156"/>
      <c r="C100" s="274" t="s">
        <v>2814</v>
      </c>
      <c r="D100" s="275"/>
      <c r="E100" s="275"/>
      <c r="F100" s="275"/>
      <c r="G100" s="275"/>
      <c r="H100" s="159"/>
      <c r="I100" s="159"/>
      <c r="J100" s="159"/>
      <c r="K100" s="159"/>
      <c r="L100" s="159"/>
      <c r="M100" s="159"/>
      <c r="N100" s="158"/>
      <c r="O100" s="158"/>
      <c r="P100" s="158"/>
      <c r="Q100" s="158"/>
      <c r="R100" s="159"/>
      <c r="S100" s="159"/>
      <c r="T100" s="159"/>
      <c r="U100" s="159"/>
      <c r="V100" s="159"/>
      <c r="W100" s="159"/>
      <c r="X100" s="159"/>
      <c r="Y100" s="159"/>
      <c r="Z100" s="148"/>
      <c r="AA100" s="148"/>
      <c r="AB100" s="148"/>
      <c r="AC100" s="148"/>
      <c r="AD100" s="148"/>
      <c r="AE100" s="148"/>
      <c r="AF100" s="148"/>
      <c r="AG100" s="148" t="s">
        <v>430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2" x14ac:dyDescent="0.2">
      <c r="A101" s="155"/>
      <c r="B101" s="156"/>
      <c r="C101" s="272" t="s">
        <v>2815</v>
      </c>
      <c r="D101" s="273"/>
      <c r="E101" s="273"/>
      <c r="F101" s="273"/>
      <c r="G101" s="273"/>
      <c r="H101" s="159"/>
      <c r="I101" s="159"/>
      <c r="J101" s="159"/>
      <c r="K101" s="159"/>
      <c r="L101" s="159"/>
      <c r="M101" s="159"/>
      <c r="N101" s="158"/>
      <c r="O101" s="158"/>
      <c r="P101" s="158"/>
      <c r="Q101" s="158"/>
      <c r="R101" s="159"/>
      <c r="S101" s="159"/>
      <c r="T101" s="159"/>
      <c r="U101" s="159"/>
      <c r="V101" s="159"/>
      <c r="W101" s="159"/>
      <c r="X101" s="159"/>
      <c r="Y101" s="159"/>
      <c r="Z101" s="148"/>
      <c r="AA101" s="148"/>
      <c r="AB101" s="148"/>
      <c r="AC101" s="148"/>
      <c r="AD101" s="148"/>
      <c r="AE101" s="148"/>
      <c r="AF101" s="148"/>
      <c r="AG101" s="148" t="s">
        <v>336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2" x14ac:dyDescent="0.2">
      <c r="A102" s="155"/>
      <c r="B102" s="156"/>
      <c r="C102" s="188" t="s">
        <v>2818</v>
      </c>
      <c r="D102" s="161"/>
      <c r="E102" s="162">
        <v>0.4536</v>
      </c>
      <c r="F102" s="159"/>
      <c r="G102" s="159"/>
      <c r="H102" s="159"/>
      <c r="I102" s="159"/>
      <c r="J102" s="159"/>
      <c r="K102" s="159"/>
      <c r="L102" s="159"/>
      <c r="M102" s="159"/>
      <c r="N102" s="158"/>
      <c r="O102" s="158"/>
      <c r="P102" s="158"/>
      <c r="Q102" s="158"/>
      <c r="R102" s="159"/>
      <c r="S102" s="159"/>
      <c r="T102" s="159"/>
      <c r="U102" s="159"/>
      <c r="V102" s="159"/>
      <c r="W102" s="159"/>
      <c r="X102" s="159"/>
      <c r="Y102" s="159"/>
      <c r="Z102" s="148"/>
      <c r="AA102" s="148"/>
      <c r="AB102" s="148"/>
      <c r="AC102" s="148"/>
      <c r="AD102" s="148"/>
      <c r="AE102" s="148"/>
      <c r="AF102" s="148"/>
      <c r="AG102" s="148" t="s">
        <v>344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71">
        <v>27</v>
      </c>
      <c r="B103" s="172" t="s">
        <v>2819</v>
      </c>
      <c r="C103" s="187" t="s">
        <v>2820</v>
      </c>
      <c r="D103" s="173" t="s">
        <v>420</v>
      </c>
      <c r="E103" s="174">
        <v>1.8</v>
      </c>
      <c r="F103" s="175"/>
      <c r="G103" s="176">
        <f>ROUND(E103*F103,2)</f>
        <v>0</v>
      </c>
      <c r="H103" s="175"/>
      <c r="I103" s="176">
        <f>ROUND(E103*H103,2)</f>
        <v>0</v>
      </c>
      <c r="J103" s="175"/>
      <c r="K103" s="176">
        <f>ROUND(E103*J103,2)</f>
        <v>0</v>
      </c>
      <c r="L103" s="176">
        <v>21</v>
      </c>
      <c r="M103" s="176">
        <f>G103*(1+L103/100)</f>
        <v>0</v>
      </c>
      <c r="N103" s="174">
        <v>1.4080000000000001E-2</v>
      </c>
      <c r="O103" s="174">
        <f>ROUND(E103*N103,2)</f>
        <v>0.03</v>
      </c>
      <c r="P103" s="174">
        <v>0</v>
      </c>
      <c r="Q103" s="174">
        <f>ROUND(E103*P103,2)</f>
        <v>0</v>
      </c>
      <c r="R103" s="176" t="s">
        <v>581</v>
      </c>
      <c r="S103" s="176" t="s">
        <v>331</v>
      </c>
      <c r="T103" s="177" t="s">
        <v>331</v>
      </c>
      <c r="U103" s="159">
        <v>0.39600000000000002</v>
      </c>
      <c r="V103" s="159">
        <f>ROUND(E103*U103,2)</f>
        <v>0.71</v>
      </c>
      <c r="W103" s="159"/>
      <c r="X103" s="159" t="s">
        <v>422</v>
      </c>
      <c r="Y103" s="159" t="s">
        <v>334</v>
      </c>
      <c r="Z103" s="148"/>
      <c r="AA103" s="148"/>
      <c r="AB103" s="148"/>
      <c r="AC103" s="148"/>
      <c r="AD103" s="148"/>
      <c r="AE103" s="148"/>
      <c r="AF103" s="148"/>
      <c r="AG103" s="148" t="s">
        <v>423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2" x14ac:dyDescent="0.2">
      <c r="A104" s="155"/>
      <c r="B104" s="156"/>
      <c r="C104" s="188" t="s">
        <v>2821</v>
      </c>
      <c r="D104" s="161"/>
      <c r="E104" s="162">
        <v>1.8</v>
      </c>
      <c r="F104" s="159"/>
      <c r="G104" s="159"/>
      <c r="H104" s="159"/>
      <c r="I104" s="159"/>
      <c r="J104" s="159"/>
      <c r="K104" s="159"/>
      <c r="L104" s="159"/>
      <c r="M104" s="159"/>
      <c r="N104" s="158"/>
      <c r="O104" s="158"/>
      <c r="P104" s="158"/>
      <c r="Q104" s="158"/>
      <c r="R104" s="159"/>
      <c r="S104" s="159"/>
      <c r="T104" s="159"/>
      <c r="U104" s="159"/>
      <c r="V104" s="159"/>
      <c r="W104" s="159"/>
      <c r="X104" s="159"/>
      <c r="Y104" s="159"/>
      <c r="Z104" s="148"/>
      <c r="AA104" s="148"/>
      <c r="AB104" s="148"/>
      <c r="AC104" s="148"/>
      <c r="AD104" s="148"/>
      <c r="AE104" s="148"/>
      <c r="AF104" s="148"/>
      <c r="AG104" s="148" t="s">
        <v>344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1">
        <v>28</v>
      </c>
      <c r="B105" s="172" t="s">
        <v>2822</v>
      </c>
      <c r="C105" s="187" t="s">
        <v>2823</v>
      </c>
      <c r="D105" s="173" t="s">
        <v>420</v>
      </c>
      <c r="E105" s="174">
        <v>1.8</v>
      </c>
      <c r="F105" s="175"/>
      <c r="G105" s="176">
        <f>ROUND(E105*F105,2)</f>
        <v>0</v>
      </c>
      <c r="H105" s="175"/>
      <c r="I105" s="176">
        <f>ROUND(E105*H105,2)</f>
        <v>0</v>
      </c>
      <c r="J105" s="175"/>
      <c r="K105" s="176">
        <f>ROUND(E105*J105,2)</f>
        <v>0</v>
      </c>
      <c r="L105" s="176">
        <v>21</v>
      </c>
      <c r="M105" s="176">
        <f>G105*(1+L105/100)</f>
        <v>0</v>
      </c>
      <c r="N105" s="174">
        <v>0</v>
      </c>
      <c r="O105" s="174">
        <f>ROUND(E105*N105,2)</f>
        <v>0</v>
      </c>
      <c r="P105" s="174">
        <v>0</v>
      </c>
      <c r="Q105" s="174">
        <f>ROUND(E105*P105,2)</f>
        <v>0</v>
      </c>
      <c r="R105" s="176" t="s">
        <v>581</v>
      </c>
      <c r="S105" s="176" t="s">
        <v>331</v>
      </c>
      <c r="T105" s="177" t="s">
        <v>331</v>
      </c>
      <c r="U105" s="159">
        <v>0.24</v>
      </c>
      <c r="V105" s="159">
        <f>ROUND(E105*U105,2)</f>
        <v>0.43</v>
      </c>
      <c r="W105" s="159"/>
      <c r="X105" s="159" t="s">
        <v>422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423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2" x14ac:dyDescent="0.2">
      <c r="A106" s="155"/>
      <c r="B106" s="156"/>
      <c r="C106" s="188" t="s">
        <v>2824</v>
      </c>
      <c r="D106" s="161"/>
      <c r="E106" s="162">
        <v>1.8</v>
      </c>
      <c r="F106" s="159"/>
      <c r="G106" s="159"/>
      <c r="H106" s="159"/>
      <c r="I106" s="159"/>
      <c r="J106" s="159"/>
      <c r="K106" s="159"/>
      <c r="L106" s="159"/>
      <c r="M106" s="159"/>
      <c r="N106" s="158"/>
      <c r="O106" s="158"/>
      <c r="P106" s="158"/>
      <c r="Q106" s="158"/>
      <c r="R106" s="159"/>
      <c r="S106" s="159"/>
      <c r="T106" s="159"/>
      <c r="U106" s="159"/>
      <c r="V106" s="159"/>
      <c r="W106" s="159"/>
      <c r="X106" s="159"/>
      <c r="Y106" s="159"/>
      <c r="Z106" s="148"/>
      <c r="AA106" s="148"/>
      <c r="AB106" s="148"/>
      <c r="AC106" s="148"/>
      <c r="AD106" s="148"/>
      <c r="AE106" s="148"/>
      <c r="AF106" s="148"/>
      <c r="AG106" s="148" t="s">
        <v>344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x14ac:dyDescent="0.2">
      <c r="A107" s="164" t="s">
        <v>326</v>
      </c>
      <c r="B107" s="165" t="s">
        <v>89</v>
      </c>
      <c r="C107" s="186" t="s">
        <v>199</v>
      </c>
      <c r="D107" s="166"/>
      <c r="E107" s="167"/>
      <c r="F107" s="168"/>
      <c r="G107" s="168">
        <f>SUMIF(AG108:AG111,"&lt;&gt;NOR",G108:G111)</f>
        <v>0</v>
      </c>
      <c r="H107" s="168"/>
      <c r="I107" s="168">
        <f>SUM(I108:I111)</f>
        <v>0</v>
      </c>
      <c r="J107" s="168"/>
      <c r="K107" s="168">
        <f>SUM(K108:K111)</f>
        <v>0</v>
      </c>
      <c r="L107" s="168"/>
      <c r="M107" s="168">
        <f>SUM(M108:M111)</f>
        <v>0</v>
      </c>
      <c r="N107" s="167"/>
      <c r="O107" s="167">
        <f>SUM(O108:O111)</f>
        <v>9.75</v>
      </c>
      <c r="P107" s="167"/>
      <c r="Q107" s="167">
        <f>SUM(Q108:Q111)</f>
        <v>0</v>
      </c>
      <c r="R107" s="168"/>
      <c r="S107" s="168"/>
      <c r="T107" s="169"/>
      <c r="U107" s="163"/>
      <c r="V107" s="163">
        <f>SUM(V108:V111)</f>
        <v>8.74</v>
      </c>
      <c r="W107" s="163"/>
      <c r="X107" s="163"/>
      <c r="Y107" s="163"/>
      <c r="AG107" t="s">
        <v>327</v>
      </c>
    </row>
    <row r="108" spans="1:60" outlineLevel="1" x14ac:dyDescent="0.2">
      <c r="A108" s="171">
        <v>29</v>
      </c>
      <c r="B108" s="172" t="s">
        <v>556</v>
      </c>
      <c r="C108" s="187" t="s">
        <v>557</v>
      </c>
      <c r="D108" s="173" t="s">
        <v>458</v>
      </c>
      <c r="E108" s="174">
        <v>5.1576000000000004</v>
      </c>
      <c r="F108" s="175"/>
      <c r="G108" s="176">
        <f>ROUND(E108*F108,2)</f>
        <v>0</v>
      </c>
      <c r="H108" s="175"/>
      <c r="I108" s="176">
        <f>ROUND(E108*H108,2)</f>
        <v>0</v>
      </c>
      <c r="J108" s="175"/>
      <c r="K108" s="176">
        <f>ROUND(E108*J108,2)</f>
        <v>0</v>
      </c>
      <c r="L108" s="176">
        <v>21</v>
      </c>
      <c r="M108" s="176">
        <f>G108*(1+L108/100)</f>
        <v>0</v>
      </c>
      <c r="N108" s="174">
        <v>1.8907700000000001</v>
      </c>
      <c r="O108" s="174">
        <f>ROUND(E108*N108,2)</f>
        <v>9.75</v>
      </c>
      <c r="P108" s="174">
        <v>0</v>
      </c>
      <c r="Q108" s="174">
        <f>ROUND(E108*P108,2)</f>
        <v>0</v>
      </c>
      <c r="R108" s="176" t="s">
        <v>558</v>
      </c>
      <c r="S108" s="176" t="s">
        <v>331</v>
      </c>
      <c r="T108" s="177" t="s">
        <v>331</v>
      </c>
      <c r="U108" s="159">
        <v>1.6950000000000001</v>
      </c>
      <c r="V108" s="159">
        <f>ROUND(E108*U108,2)</f>
        <v>8.74</v>
      </c>
      <c r="W108" s="159"/>
      <c r="X108" s="159" t="s">
        <v>422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423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2" x14ac:dyDescent="0.2">
      <c r="A109" s="155"/>
      <c r="B109" s="156"/>
      <c r="C109" s="274" t="s">
        <v>559</v>
      </c>
      <c r="D109" s="275"/>
      <c r="E109" s="275"/>
      <c r="F109" s="275"/>
      <c r="G109" s="275"/>
      <c r="H109" s="159"/>
      <c r="I109" s="159"/>
      <c r="J109" s="159"/>
      <c r="K109" s="159"/>
      <c r="L109" s="159"/>
      <c r="M109" s="159"/>
      <c r="N109" s="158"/>
      <c r="O109" s="158"/>
      <c r="P109" s="158"/>
      <c r="Q109" s="158"/>
      <c r="R109" s="159"/>
      <c r="S109" s="159"/>
      <c r="T109" s="159"/>
      <c r="U109" s="159"/>
      <c r="V109" s="159"/>
      <c r="W109" s="159"/>
      <c r="X109" s="159"/>
      <c r="Y109" s="159"/>
      <c r="Z109" s="148"/>
      <c r="AA109" s="148"/>
      <c r="AB109" s="148"/>
      <c r="AC109" s="148"/>
      <c r="AD109" s="148"/>
      <c r="AE109" s="148"/>
      <c r="AF109" s="148"/>
      <c r="AG109" s="148" t="s">
        <v>430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2" x14ac:dyDescent="0.2">
      <c r="A110" s="155"/>
      <c r="B110" s="156"/>
      <c r="C110" s="188" t="s">
        <v>2825</v>
      </c>
      <c r="D110" s="161"/>
      <c r="E110" s="162">
        <v>3.3592</v>
      </c>
      <c r="F110" s="159"/>
      <c r="G110" s="159"/>
      <c r="H110" s="159"/>
      <c r="I110" s="159"/>
      <c r="J110" s="159"/>
      <c r="K110" s="159"/>
      <c r="L110" s="159"/>
      <c r="M110" s="159"/>
      <c r="N110" s="158"/>
      <c r="O110" s="158"/>
      <c r="P110" s="158"/>
      <c r="Q110" s="158"/>
      <c r="R110" s="159"/>
      <c r="S110" s="159"/>
      <c r="T110" s="159"/>
      <c r="U110" s="159"/>
      <c r="V110" s="159"/>
      <c r="W110" s="159"/>
      <c r="X110" s="159"/>
      <c r="Y110" s="159"/>
      <c r="Z110" s="148"/>
      <c r="AA110" s="148"/>
      <c r="AB110" s="148"/>
      <c r="AC110" s="148"/>
      <c r="AD110" s="148"/>
      <c r="AE110" s="148"/>
      <c r="AF110" s="148"/>
      <c r="AG110" s="148" t="s">
        <v>344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3" x14ac:dyDescent="0.2">
      <c r="A111" s="155"/>
      <c r="B111" s="156"/>
      <c r="C111" s="188" t="s">
        <v>2826</v>
      </c>
      <c r="D111" s="161"/>
      <c r="E111" s="162">
        <v>1.7984</v>
      </c>
      <c r="F111" s="159"/>
      <c r="G111" s="159"/>
      <c r="H111" s="159"/>
      <c r="I111" s="159"/>
      <c r="J111" s="159"/>
      <c r="K111" s="159"/>
      <c r="L111" s="159"/>
      <c r="M111" s="159"/>
      <c r="N111" s="158"/>
      <c r="O111" s="158"/>
      <c r="P111" s="158"/>
      <c r="Q111" s="158"/>
      <c r="R111" s="159"/>
      <c r="S111" s="159"/>
      <c r="T111" s="159"/>
      <c r="U111" s="159"/>
      <c r="V111" s="159"/>
      <c r="W111" s="159"/>
      <c r="X111" s="159"/>
      <c r="Y111" s="159"/>
      <c r="Z111" s="148"/>
      <c r="AA111" s="148"/>
      <c r="AB111" s="148"/>
      <c r="AC111" s="148"/>
      <c r="AD111" s="148"/>
      <c r="AE111" s="148"/>
      <c r="AF111" s="148"/>
      <c r="AG111" s="148" t="s">
        <v>344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x14ac:dyDescent="0.2">
      <c r="A112" s="164" t="s">
        <v>326</v>
      </c>
      <c r="B112" s="165" t="s">
        <v>101</v>
      </c>
      <c r="C112" s="186" t="s">
        <v>216</v>
      </c>
      <c r="D112" s="166"/>
      <c r="E112" s="167"/>
      <c r="F112" s="168"/>
      <c r="G112" s="168">
        <f>SUMIF(AG113:AG144,"&lt;&gt;NOR",G113:G144)</f>
        <v>0</v>
      </c>
      <c r="H112" s="168"/>
      <c r="I112" s="168">
        <f>SUM(I113:I144)</f>
        <v>0</v>
      </c>
      <c r="J112" s="168"/>
      <c r="K112" s="168">
        <f>SUM(K113:K144)</f>
        <v>0</v>
      </c>
      <c r="L112" s="168"/>
      <c r="M112" s="168">
        <f>SUM(M113:M144)</f>
        <v>0</v>
      </c>
      <c r="N112" s="167"/>
      <c r="O112" s="167">
        <f>SUM(O113:O144)</f>
        <v>0.29000000000000004</v>
      </c>
      <c r="P112" s="167"/>
      <c r="Q112" s="167">
        <f>SUM(Q113:Q144)</f>
        <v>0</v>
      </c>
      <c r="R112" s="168"/>
      <c r="S112" s="168"/>
      <c r="T112" s="169"/>
      <c r="U112" s="163"/>
      <c r="V112" s="163">
        <f>SUM(V113:V144)</f>
        <v>21.15</v>
      </c>
      <c r="W112" s="163"/>
      <c r="X112" s="163"/>
      <c r="Y112" s="163"/>
      <c r="AG112" t="s">
        <v>327</v>
      </c>
    </row>
    <row r="113" spans="1:60" ht="22.5" outlineLevel="1" x14ac:dyDescent="0.2">
      <c r="A113" s="171">
        <v>30</v>
      </c>
      <c r="B113" s="172" t="s">
        <v>2827</v>
      </c>
      <c r="C113" s="187" t="s">
        <v>2828</v>
      </c>
      <c r="D113" s="173" t="s">
        <v>407</v>
      </c>
      <c r="E113" s="174">
        <v>64.47</v>
      </c>
      <c r="F113" s="175"/>
      <c r="G113" s="176">
        <f>ROUND(E113*F113,2)</f>
        <v>0</v>
      </c>
      <c r="H113" s="175"/>
      <c r="I113" s="176">
        <f>ROUND(E113*H113,2)</f>
        <v>0</v>
      </c>
      <c r="J113" s="175"/>
      <c r="K113" s="176">
        <f>ROUND(E113*J113,2)</f>
        <v>0</v>
      </c>
      <c r="L113" s="176">
        <v>21</v>
      </c>
      <c r="M113" s="176">
        <f>G113*(1+L113/100)</f>
        <v>0</v>
      </c>
      <c r="N113" s="174">
        <v>1E-4</v>
      </c>
      <c r="O113" s="174">
        <f>ROUND(E113*N113,2)</f>
        <v>0.01</v>
      </c>
      <c r="P113" s="174">
        <v>0</v>
      </c>
      <c r="Q113" s="174">
        <f>ROUND(E113*P113,2)</f>
        <v>0</v>
      </c>
      <c r="R113" s="176" t="s">
        <v>558</v>
      </c>
      <c r="S113" s="176" t="s">
        <v>331</v>
      </c>
      <c r="T113" s="177" t="s">
        <v>331</v>
      </c>
      <c r="U113" s="159">
        <v>0.11899999999999999</v>
      </c>
      <c r="V113" s="159">
        <f>ROUND(E113*U113,2)</f>
        <v>7.67</v>
      </c>
      <c r="W113" s="159"/>
      <c r="X113" s="159" t="s">
        <v>422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423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2" x14ac:dyDescent="0.2">
      <c r="A114" s="155"/>
      <c r="B114" s="156"/>
      <c r="C114" s="274" t="s">
        <v>559</v>
      </c>
      <c r="D114" s="275"/>
      <c r="E114" s="275"/>
      <c r="F114" s="275"/>
      <c r="G114" s="275"/>
      <c r="H114" s="159"/>
      <c r="I114" s="159"/>
      <c r="J114" s="159"/>
      <c r="K114" s="159"/>
      <c r="L114" s="159"/>
      <c r="M114" s="159"/>
      <c r="N114" s="158"/>
      <c r="O114" s="158"/>
      <c r="P114" s="158"/>
      <c r="Q114" s="158"/>
      <c r="R114" s="159"/>
      <c r="S114" s="159"/>
      <c r="T114" s="159"/>
      <c r="U114" s="159"/>
      <c r="V114" s="159"/>
      <c r="W114" s="159"/>
      <c r="X114" s="159"/>
      <c r="Y114" s="159"/>
      <c r="Z114" s="148"/>
      <c r="AA114" s="148"/>
      <c r="AB114" s="148"/>
      <c r="AC114" s="148"/>
      <c r="AD114" s="148"/>
      <c r="AE114" s="148"/>
      <c r="AF114" s="148"/>
      <c r="AG114" s="148" t="s">
        <v>430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2" x14ac:dyDescent="0.2">
      <c r="A115" s="155"/>
      <c r="B115" s="156"/>
      <c r="C115" s="188" t="s">
        <v>2829</v>
      </c>
      <c r="D115" s="161"/>
      <c r="E115" s="162">
        <v>41.99</v>
      </c>
      <c r="F115" s="159"/>
      <c r="G115" s="159"/>
      <c r="H115" s="159"/>
      <c r="I115" s="159"/>
      <c r="J115" s="159"/>
      <c r="K115" s="159"/>
      <c r="L115" s="159"/>
      <c r="M115" s="159"/>
      <c r="N115" s="158"/>
      <c r="O115" s="158"/>
      <c r="P115" s="158"/>
      <c r="Q115" s="158"/>
      <c r="R115" s="159"/>
      <c r="S115" s="159"/>
      <c r="T115" s="159"/>
      <c r="U115" s="159"/>
      <c r="V115" s="159"/>
      <c r="W115" s="159"/>
      <c r="X115" s="159"/>
      <c r="Y115" s="159"/>
      <c r="Z115" s="148"/>
      <c r="AA115" s="148"/>
      <c r="AB115" s="148"/>
      <c r="AC115" s="148"/>
      <c r="AD115" s="148"/>
      <c r="AE115" s="148"/>
      <c r="AF115" s="148"/>
      <c r="AG115" s="148" t="s">
        <v>344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3" x14ac:dyDescent="0.2">
      <c r="A116" s="155"/>
      <c r="B116" s="156"/>
      <c r="C116" s="188" t="s">
        <v>2830</v>
      </c>
      <c r="D116" s="161"/>
      <c r="E116" s="162">
        <v>22.48</v>
      </c>
      <c r="F116" s="159"/>
      <c r="G116" s="159"/>
      <c r="H116" s="159"/>
      <c r="I116" s="159"/>
      <c r="J116" s="159"/>
      <c r="K116" s="159"/>
      <c r="L116" s="159"/>
      <c r="M116" s="159"/>
      <c r="N116" s="158"/>
      <c r="O116" s="158"/>
      <c r="P116" s="158"/>
      <c r="Q116" s="158"/>
      <c r="R116" s="159"/>
      <c r="S116" s="159"/>
      <c r="T116" s="159"/>
      <c r="U116" s="159"/>
      <c r="V116" s="159"/>
      <c r="W116" s="159"/>
      <c r="X116" s="159"/>
      <c r="Y116" s="159"/>
      <c r="Z116" s="148"/>
      <c r="AA116" s="148"/>
      <c r="AB116" s="148"/>
      <c r="AC116" s="148"/>
      <c r="AD116" s="148"/>
      <c r="AE116" s="148"/>
      <c r="AF116" s="148"/>
      <c r="AG116" s="148" t="s">
        <v>344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71">
        <v>31</v>
      </c>
      <c r="B117" s="172" t="s">
        <v>1880</v>
      </c>
      <c r="C117" s="187" t="s">
        <v>1881</v>
      </c>
      <c r="D117" s="173" t="s">
        <v>434</v>
      </c>
      <c r="E117" s="174">
        <v>2</v>
      </c>
      <c r="F117" s="175"/>
      <c r="G117" s="176">
        <f>ROUND(E117*F117,2)</f>
        <v>0</v>
      </c>
      <c r="H117" s="175"/>
      <c r="I117" s="176">
        <f>ROUND(E117*H117,2)</f>
        <v>0</v>
      </c>
      <c r="J117" s="175"/>
      <c r="K117" s="176">
        <f>ROUND(E117*J117,2)</f>
        <v>0</v>
      </c>
      <c r="L117" s="176">
        <v>21</v>
      </c>
      <c r="M117" s="176">
        <f>G117*(1+L117/100)</f>
        <v>0</v>
      </c>
      <c r="N117" s="174">
        <v>1.0000000000000001E-5</v>
      </c>
      <c r="O117" s="174">
        <f>ROUND(E117*N117,2)</f>
        <v>0</v>
      </c>
      <c r="P117" s="174">
        <v>0</v>
      </c>
      <c r="Q117" s="174">
        <f>ROUND(E117*P117,2)</f>
        <v>0</v>
      </c>
      <c r="R117" s="176" t="s">
        <v>558</v>
      </c>
      <c r="S117" s="176" t="s">
        <v>331</v>
      </c>
      <c r="T117" s="177" t="s">
        <v>331</v>
      </c>
      <c r="U117" s="159">
        <v>0.17599999999999999</v>
      </c>
      <c r="V117" s="159">
        <f>ROUND(E117*U117,2)</f>
        <v>0.35</v>
      </c>
      <c r="W117" s="159"/>
      <c r="X117" s="159" t="s">
        <v>422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423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2" x14ac:dyDescent="0.2">
      <c r="A118" s="155"/>
      <c r="B118" s="156"/>
      <c r="C118" s="274" t="s">
        <v>559</v>
      </c>
      <c r="D118" s="275"/>
      <c r="E118" s="275"/>
      <c r="F118" s="275"/>
      <c r="G118" s="275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430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2" x14ac:dyDescent="0.2">
      <c r="A119" s="155"/>
      <c r="B119" s="156"/>
      <c r="C119" s="188" t="s">
        <v>1907</v>
      </c>
      <c r="D119" s="161"/>
      <c r="E119" s="162">
        <v>2</v>
      </c>
      <c r="F119" s="159"/>
      <c r="G119" s="159"/>
      <c r="H119" s="159"/>
      <c r="I119" s="159"/>
      <c r="J119" s="159"/>
      <c r="K119" s="159"/>
      <c r="L119" s="159"/>
      <c r="M119" s="159"/>
      <c r="N119" s="158"/>
      <c r="O119" s="158"/>
      <c r="P119" s="158"/>
      <c r="Q119" s="158"/>
      <c r="R119" s="159"/>
      <c r="S119" s="159"/>
      <c r="T119" s="159"/>
      <c r="U119" s="159"/>
      <c r="V119" s="159"/>
      <c r="W119" s="159"/>
      <c r="X119" s="159"/>
      <c r="Y119" s="159"/>
      <c r="Z119" s="148"/>
      <c r="AA119" s="148"/>
      <c r="AB119" s="148"/>
      <c r="AC119" s="148"/>
      <c r="AD119" s="148"/>
      <c r="AE119" s="148"/>
      <c r="AF119" s="148"/>
      <c r="AG119" s="148" t="s">
        <v>344</v>
      </c>
      <c r="AH119" s="148">
        <v>0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ht="22.5" outlineLevel="1" x14ac:dyDescent="0.2">
      <c r="A120" s="171">
        <v>32</v>
      </c>
      <c r="B120" s="172" t="s">
        <v>2831</v>
      </c>
      <c r="C120" s="187" t="s">
        <v>2832</v>
      </c>
      <c r="D120" s="173" t="s">
        <v>407</v>
      </c>
      <c r="E120" s="174">
        <v>64.47</v>
      </c>
      <c r="F120" s="175"/>
      <c r="G120" s="176">
        <f>ROUND(E120*F120,2)</f>
        <v>0</v>
      </c>
      <c r="H120" s="175"/>
      <c r="I120" s="176">
        <f>ROUND(E120*H120,2)</f>
        <v>0</v>
      </c>
      <c r="J120" s="175"/>
      <c r="K120" s="176">
        <f>ROUND(E120*J120,2)</f>
        <v>0</v>
      </c>
      <c r="L120" s="176">
        <v>21</v>
      </c>
      <c r="M120" s="176">
        <f>G120*(1+L120/100)</f>
        <v>0</v>
      </c>
      <c r="N120" s="174">
        <v>0</v>
      </c>
      <c r="O120" s="174">
        <f>ROUND(E120*N120,2)</f>
        <v>0</v>
      </c>
      <c r="P120" s="174">
        <v>0</v>
      </c>
      <c r="Q120" s="174">
        <f>ROUND(E120*P120,2)</f>
        <v>0</v>
      </c>
      <c r="R120" s="176" t="s">
        <v>558</v>
      </c>
      <c r="S120" s="176" t="s">
        <v>331</v>
      </c>
      <c r="T120" s="177" t="s">
        <v>331</v>
      </c>
      <c r="U120" s="159">
        <v>5.8999999999999997E-2</v>
      </c>
      <c r="V120" s="159">
        <f>ROUND(E120*U120,2)</f>
        <v>3.8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423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2" x14ac:dyDescent="0.2">
      <c r="A121" s="155"/>
      <c r="B121" s="156"/>
      <c r="C121" s="274" t="s">
        <v>1966</v>
      </c>
      <c r="D121" s="275"/>
      <c r="E121" s="275"/>
      <c r="F121" s="275"/>
      <c r="G121" s="275"/>
      <c r="H121" s="159"/>
      <c r="I121" s="159"/>
      <c r="J121" s="159"/>
      <c r="K121" s="159"/>
      <c r="L121" s="159"/>
      <c r="M121" s="159"/>
      <c r="N121" s="158"/>
      <c r="O121" s="158"/>
      <c r="P121" s="158"/>
      <c r="Q121" s="158"/>
      <c r="R121" s="159"/>
      <c r="S121" s="159"/>
      <c r="T121" s="159"/>
      <c r="U121" s="159"/>
      <c r="V121" s="159"/>
      <c r="W121" s="159"/>
      <c r="X121" s="159"/>
      <c r="Y121" s="159"/>
      <c r="Z121" s="148"/>
      <c r="AA121" s="148"/>
      <c r="AB121" s="148"/>
      <c r="AC121" s="148"/>
      <c r="AD121" s="148"/>
      <c r="AE121" s="148"/>
      <c r="AF121" s="148"/>
      <c r="AG121" s="148" t="s">
        <v>430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2" x14ac:dyDescent="0.2">
      <c r="A122" s="155"/>
      <c r="B122" s="156"/>
      <c r="C122" s="188" t="s">
        <v>2833</v>
      </c>
      <c r="D122" s="161"/>
      <c r="E122" s="162">
        <v>64.47</v>
      </c>
      <c r="F122" s="159"/>
      <c r="G122" s="159"/>
      <c r="H122" s="159"/>
      <c r="I122" s="159"/>
      <c r="J122" s="159"/>
      <c r="K122" s="159"/>
      <c r="L122" s="159"/>
      <c r="M122" s="159"/>
      <c r="N122" s="158"/>
      <c r="O122" s="158"/>
      <c r="P122" s="158"/>
      <c r="Q122" s="158"/>
      <c r="R122" s="159"/>
      <c r="S122" s="159"/>
      <c r="T122" s="159"/>
      <c r="U122" s="159"/>
      <c r="V122" s="159"/>
      <c r="W122" s="159"/>
      <c r="X122" s="159"/>
      <c r="Y122" s="159"/>
      <c r="Z122" s="148"/>
      <c r="AA122" s="148"/>
      <c r="AB122" s="148"/>
      <c r="AC122" s="148"/>
      <c r="AD122" s="148"/>
      <c r="AE122" s="148"/>
      <c r="AF122" s="148"/>
      <c r="AG122" s="148" t="s">
        <v>344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1">
        <v>33</v>
      </c>
      <c r="B123" s="172" t="s">
        <v>2834</v>
      </c>
      <c r="C123" s="187" t="s">
        <v>2835</v>
      </c>
      <c r="D123" s="173" t="s">
        <v>407</v>
      </c>
      <c r="E123" s="174">
        <v>64.47</v>
      </c>
      <c r="F123" s="175"/>
      <c r="G123" s="176">
        <f>ROUND(E123*F123,2)</f>
        <v>0</v>
      </c>
      <c r="H123" s="175"/>
      <c r="I123" s="176">
        <f>ROUND(E123*H123,2)</f>
        <v>0</v>
      </c>
      <c r="J123" s="175"/>
      <c r="K123" s="176">
        <f>ROUND(E123*J123,2)</f>
        <v>0</v>
      </c>
      <c r="L123" s="176">
        <v>21</v>
      </c>
      <c r="M123" s="176">
        <f>G123*(1+L123/100)</f>
        <v>0</v>
      </c>
      <c r="N123" s="174">
        <v>0</v>
      </c>
      <c r="O123" s="174">
        <f>ROUND(E123*N123,2)</f>
        <v>0</v>
      </c>
      <c r="P123" s="174">
        <v>0</v>
      </c>
      <c r="Q123" s="174">
        <f>ROUND(E123*P123,2)</f>
        <v>0</v>
      </c>
      <c r="R123" s="176" t="s">
        <v>558</v>
      </c>
      <c r="S123" s="176" t="s">
        <v>331</v>
      </c>
      <c r="T123" s="177" t="s">
        <v>331</v>
      </c>
      <c r="U123" s="159">
        <v>2.5999999999999999E-2</v>
      </c>
      <c r="V123" s="159">
        <f>ROUND(E123*U123,2)</f>
        <v>1.68</v>
      </c>
      <c r="W123" s="159"/>
      <c r="X123" s="159" t="s">
        <v>422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423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2" x14ac:dyDescent="0.2">
      <c r="A124" s="155"/>
      <c r="B124" s="156"/>
      <c r="C124" s="188" t="s">
        <v>2833</v>
      </c>
      <c r="D124" s="161"/>
      <c r="E124" s="162">
        <v>64.47</v>
      </c>
      <c r="F124" s="159"/>
      <c r="G124" s="159"/>
      <c r="H124" s="159"/>
      <c r="I124" s="159"/>
      <c r="J124" s="159"/>
      <c r="K124" s="159"/>
      <c r="L124" s="159"/>
      <c r="M124" s="159"/>
      <c r="N124" s="158"/>
      <c r="O124" s="158"/>
      <c r="P124" s="158"/>
      <c r="Q124" s="158"/>
      <c r="R124" s="159"/>
      <c r="S124" s="159"/>
      <c r="T124" s="159"/>
      <c r="U124" s="159"/>
      <c r="V124" s="159"/>
      <c r="W124" s="159"/>
      <c r="X124" s="159"/>
      <c r="Y124" s="159"/>
      <c r="Z124" s="148"/>
      <c r="AA124" s="148"/>
      <c r="AB124" s="148"/>
      <c r="AC124" s="148"/>
      <c r="AD124" s="148"/>
      <c r="AE124" s="148"/>
      <c r="AF124" s="148"/>
      <c r="AG124" s="148" t="s">
        <v>344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ht="22.5" outlineLevel="1" x14ac:dyDescent="0.2">
      <c r="A125" s="171">
        <v>34</v>
      </c>
      <c r="B125" s="172" t="s">
        <v>2836</v>
      </c>
      <c r="C125" s="187" t="s">
        <v>2837</v>
      </c>
      <c r="D125" s="173" t="s">
        <v>434</v>
      </c>
      <c r="E125" s="174">
        <v>1</v>
      </c>
      <c r="F125" s="175"/>
      <c r="G125" s="176">
        <f>ROUND(E125*F125,2)</f>
        <v>0</v>
      </c>
      <c r="H125" s="175"/>
      <c r="I125" s="176">
        <f>ROUND(E125*H125,2)</f>
        <v>0</v>
      </c>
      <c r="J125" s="175"/>
      <c r="K125" s="176">
        <f>ROUND(E125*J125,2)</f>
        <v>0</v>
      </c>
      <c r="L125" s="176">
        <v>21</v>
      </c>
      <c r="M125" s="176">
        <f>G125*(1+L125/100)</f>
        <v>0</v>
      </c>
      <c r="N125" s="174">
        <v>1.6549999999999999E-2</v>
      </c>
      <c r="O125" s="174">
        <f>ROUND(E125*N125,2)</f>
        <v>0.02</v>
      </c>
      <c r="P125" s="174">
        <v>0</v>
      </c>
      <c r="Q125" s="174">
        <f>ROUND(E125*P125,2)</f>
        <v>0</v>
      </c>
      <c r="R125" s="176" t="s">
        <v>932</v>
      </c>
      <c r="S125" s="176" t="s">
        <v>331</v>
      </c>
      <c r="T125" s="177" t="s">
        <v>331</v>
      </c>
      <c r="U125" s="159">
        <v>1.41</v>
      </c>
      <c r="V125" s="159">
        <f>ROUND(E125*U125,2)</f>
        <v>1.41</v>
      </c>
      <c r="W125" s="159"/>
      <c r="X125" s="159" t="s">
        <v>422</v>
      </c>
      <c r="Y125" s="159" t="s">
        <v>334</v>
      </c>
      <c r="Z125" s="148"/>
      <c r="AA125" s="148"/>
      <c r="AB125" s="148"/>
      <c r="AC125" s="148"/>
      <c r="AD125" s="148"/>
      <c r="AE125" s="148"/>
      <c r="AF125" s="148"/>
      <c r="AG125" s="148" t="s">
        <v>423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2" x14ac:dyDescent="0.2">
      <c r="A126" s="155"/>
      <c r="B126" s="156"/>
      <c r="C126" s="263" t="s">
        <v>875</v>
      </c>
      <c r="D126" s="264"/>
      <c r="E126" s="264"/>
      <c r="F126" s="264"/>
      <c r="G126" s="264"/>
      <c r="H126" s="159"/>
      <c r="I126" s="159"/>
      <c r="J126" s="159"/>
      <c r="K126" s="159"/>
      <c r="L126" s="159"/>
      <c r="M126" s="159"/>
      <c r="N126" s="158"/>
      <c r="O126" s="158"/>
      <c r="P126" s="158"/>
      <c r="Q126" s="158"/>
      <c r="R126" s="159"/>
      <c r="S126" s="159"/>
      <c r="T126" s="159"/>
      <c r="U126" s="159"/>
      <c r="V126" s="159"/>
      <c r="W126" s="159"/>
      <c r="X126" s="159"/>
      <c r="Y126" s="159"/>
      <c r="Z126" s="148"/>
      <c r="AA126" s="148"/>
      <c r="AB126" s="148"/>
      <c r="AC126" s="148"/>
      <c r="AD126" s="148"/>
      <c r="AE126" s="148"/>
      <c r="AF126" s="148"/>
      <c r="AG126" s="148" t="s">
        <v>336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2" x14ac:dyDescent="0.2">
      <c r="A127" s="155"/>
      <c r="B127" s="156"/>
      <c r="C127" s="188" t="s">
        <v>58</v>
      </c>
      <c r="D127" s="161"/>
      <c r="E127" s="162">
        <v>1</v>
      </c>
      <c r="F127" s="159"/>
      <c r="G127" s="159"/>
      <c r="H127" s="159"/>
      <c r="I127" s="159"/>
      <c r="J127" s="159"/>
      <c r="K127" s="159"/>
      <c r="L127" s="159"/>
      <c r="M127" s="159"/>
      <c r="N127" s="158"/>
      <c r="O127" s="158"/>
      <c r="P127" s="158"/>
      <c r="Q127" s="158"/>
      <c r="R127" s="159"/>
      <c r="S127" s="159"/>
      <c r="T127" s="159"/>
      <c r="U127" s="159"/>
      <c r="V127" s="159"/>
      <c r="W127" s="159"/>
      <c r="X127" s="159"/>
      <c r="Y127" s="159"/>
      <c r="Z127" s="148"/>
      <c r="AA127" s="148"/>
      <c r="AB127" s="148"/>
      <c r="AC127" s="148"/>
      <c r="AD127" s="148"/>
      <c r="AE127" s="148"/>
      <c r="AF127" s="148"/>
      <c r="AG127" s="148" t="s">
        <v>344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ht="22.5" outlineLevel="1" x14ac:dyDescent="0.2">
      <c r="A128" s="171">
        <v>35</v>
      </c>
      <c r="B128" s="172" t="s">
        <v>2838</v>
      </c>
      <c r="C128" s="187" t="s">
        <v>2839</v>
      </c>
      <c r="D128" s="173" t="s">
        <v>434</v>
      </c>
      <c r="E128" s="174">
        <v>3</v>
      </c>
      <c r="F128" s="175"/>
      <c r="G128" s="176">
        <f>ROUND(E128*F128,2)</f>
        <v>0</v>
      </c>
      <c r="H128" s="175"/>
      <c r="I128" s="176">
        <f>ROUND(E128*H128,2)</f>
        <v>0</v>
      </c>
      <c r="J128" s="175"/>
      <c r="K128" s="176">
        <f>ROUND(E128*J128,2)</f>
        <v>0</v>
      </c>
      <c r="L128" s="176">
        <v>21</v>
      </c>
      <c r="M128" s="176">
        <f>G128*(1+L128/100)</f>
        <v>0</v>
      </c>
      <c r="N128" s="174">
        <v>0</v>
      </c>
      <c r="O128" s="174">
        <f>ROUND(E128*N128,2)</f>
        <v>0</v>
      </c>
      <c r="P128" s="174">
        <v>0</v>
      </c>
      <c r="Q128" s="174">
        <f>ROUND(E128*P128,2)</f>
        <v>0</v>
      </c>
      <c r="R128" s="176"/>
      <c r="S128" s="176" t="s">
        <v>364</v>
      </c>
      <c r="T128" s="177" t="s">
        <v>332</v>
      </c>
      <c r="U128" s="159">
        <v>0</v>
      </c>
      <c r="V128" s="159">
        <f>ROUND(E128*U128,2)</f>
        <v>0</v>
      </c>
      <c r="W128" s="159"/>
      <c r="X128" s="159" t="s">
        <v>422</v>
      </c>
      <c r="Y128" s="159" t="s">
        <v>334</v>
      </c>
      <c r="Z128" s="148"/>
      <c r="AA128" s="148"/>
      <c r="AB128" s="148"/>
      <c r="AC128" s="148"/>
      <c r="AD128" s="148"/>
      <c r="AE128" s="148"/>
      <c r="AF128" s="148"/>
      <c r="AG128" s="148" t="s">
        <v>423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2" x14ac:dyDescent="0.2">
      <c r="A129" s="155"/>
      <c r="B129" s="156"/>
      <c r="C129" s="263" t="s">
        <v>2840</v>
      </c>
      <c r="D129" s="264"/>
      <c r="E129" s="264"/>
      <c r="F129" s="264"/>
      <c r="G129" s="264"/>
      <c r="H129" s="159"/>
      <c r="I129" s="159"/>
      <c r="J129" s="159"/>
      <c r="K129" s="159"/>
      <c r="L129" s="159"/>
      <c r="M129" s="159"/>
      <c r="N129" s="158"/>
      <c r="O129" s="158"/>
      <c r="P129" s="158"/>
      <c r="Q129" s="158"/>
      <c r="R129" s="159"/>
      <c r="S129" s="159"/>
      <c r="T129" s="159"/>
      <c r="U129" s="159"/>
      <c r="V129" s="159"/>
      <c r="W129" s="159"/>
      <c r="X129" s="159"/>
      <c r="Y129" s="159"/>
      <c r="Z129" s="148"/>
      <c r="AA129" s="148"/>
      <c r="AB129" s="148"/>
      <c r="AC129" s="148"/>
      <c r="AD129" s="148"/>
      <c r="AE129" s="148"/>
      <c r="AF129" s="148"/>
      <c r="AG129" s="148" t="s">
        <v>336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2" x14ac:dyDescent="0.2">
      <c r="A130" s="155"/>
      <c r="B130" s="156"/>
      <c r="C130" s="188" t="s">
        <v>86</v>
      </c>
      <c r="D130" s="161"/>
      <c r="E130" s="162">
        <v>3</v>
      </c>
      <c r="F130" s="159"/>
      <c r="G130" s="159"/>
      <c r="H130" s="159"/>
      <c r="I130" s="159"/>
      <c r="J130" s="159"/>
      <c r="K130" s="159"/>
      <c r="L130" s="159"/>
      <c r="M130" s="159"/>
      <c r="N130" s="158"/>
      <c r="O130" s="158"/>
      <c r="P130" s="158"/>
      <c r="Q130" s="158"/>
      <c r="R130" s="159"/>
      <c r="S130" s="159"/>
      <c r="T130" s="159"/>
      <c r="U130" s="159"/>
      <c r="V130" s="159"/>
      <c r="W130" s="159"/>
      <c r="X130" s="159"/>
      <c r="Y130" s="159"/>
      <c r="Z130" s="148"/>
      <c r="AA130" s="148"/>
      <c r="AB130" s="148"/>
      <c r="AC130" s="148"/>
      <c r="AD130" s="148"/>
      <c r="AE130" s="148"/>
      <c r="AF130" s="148"/>
      <c r="AG130" s="148" t="s">
        <v>344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ht="22.5" outlineLevel="1" x14ac:dyDescent="0.2">
      <c r="A131" s="171">
        <v>36</v>
      </c>
      <c r="B131" s="172" t="s">
        <v>2841</v>
      </c>
      <c r="C131" s="187" t="s">
        <v>2842</v>
      </c>
      <c r="D131" s="173" t="s">
        <v>434</v>
      </c>
      <c r="E131" s="174">
        <v>1</v>
      </c>
      <c r="F131" s="175"/>
      <c r="G131" s="176">
        <f>ROUND(E131*F131,2)</f>
        <v>0</v>
      </c>
      <c r="H131" s="175"/>
      <c r="I131" s="176">
        <f>ROUND(E131*H131,2)</f>
        <v>0</v>
      </c>
      <c r="J131" s="175"/>
      <c r="K131" s="176">
        <f>ROUND(E131*J131,2)</f>
        <v>0</v>
      </c>
      <c r="L131" s="176">
        <v>21</v>
      </c>
      <c r="M131" s="176">
        <f>G131*(1+L131/100)</f>
        <v>0</v>
      </c>
      <c r="N131" s="174">
        <v>4.1599999999999998E-2</v>
      </c>
      <c r="O131" s="174">
        <f>ROUND(E131*N131,2)</f>
        <v>0.04</v>
      </c>
      <c r="P131" s="174">
        <v>0</v>
      </c>
      <c r="Q131" s="174">
        <f>ROUND(E131*P131,2)</f>
        <v>0</v>
      </c>
      <c r="R131" s="176" t="s">
        <v>1912</v>
      </c>
      <c r="S131" s="176" t="s">
        <v>331</v>
      </c>
      <c r="T131" s="177" t="s">
        <v>331</v>
      </c>
      <c r="U131" s="159">
        <v>1.9976</v>
      </c>
      <c r="V131" s="159">
        <f>ROUND(E131*U131,2)</f>
        <v>2</v>
      </c>
      <c r="W131" s="159"/>
      <c r="X131" s="159" t="s">
        <v>1913</v>
      </c>
      <c r="Y131" s="159" t="s">
        <v>334</v>
      </c>
      <c r="Z131" s="148"/>
      <c r="AA131" s="148"/>
      <c r="AB131" s="148"/>
      <c r="AC131" s="148"/>
      <c r="AD131" s="148"/>
      <c r="AE131" s="148"/>
      <c r="AF131" s="148"/>
      <c r="AG131" s="148" t="s">
        <v>1914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2" x14ac:dyDescent="0.2">
      <c r="A132" s="155"/>
      <c r="B132" s="156"/>
      <c r="C132" s="263" t="s">
        <v>2843</v>
      </c>
      <c r="D132" s="264"/>
      <c r="E132" s="264"/>
      <c r="F132" s="264"/>
      <c r="G132" s="264"/>
      <c r="H132" s="159"/>
      <c r="I132" s="159"/>
      <c r="J132" s="159"/>
      <c r="K132" s="159"/>
      <c r="L132" s="159"/>
      <c r="M132" s="159"/>
      <c r="N132" s="158"/>
      <c r="O132" s="158"/>
      <c r="P132" s="158"/>
      <c r="Q132" s="158"/>
      <c r="R132" s="159"/>
      <c r="S132" s="159"/>
      <c r="T132" s="159"/>
      <c r="U132" s="159"/>
      <c r="V132" s="159"/>
      <c r="W132" s="159"/>
      <c r="X132" s="159"/>
      <c r="Y132" s="159"/>
      <c r="Z132" s="148"/>
      <c r="AA132" s="148"/>
      <c r="AB132" s="148"/>
      <c r="AC132" s="148"/>
      <c r="AD132" s="148"/>
      <c r="AE132" s="148"/>
      <c r="AF132" s="148"/>
      <c r="AG132" s="148" t="s">
        <v>336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78" t="str">
        <f>C132</f>
        <v>Plastové dno, šachta z korugované trouby, těsnění, šachtová roura teleskopická, čtvercový rám do teleskopické trouby, poklop litinový.</v>
      </c>
      <c r="BB132" s="148"/>
      <c r="BC132" s="148"/>
      <c r="BD132" s="148"/>
      <c r="BE132" s="148"/>
      <c r="BF132" s="148"/>
      <c r="BG132" s="148"/>
      <c r="BH132" s="148"/>
    </row>
    <row r="133" spans="1:60" outlineLevel="2" x14ac:dyDescent="0.2">
      <c r="A133" s="155"/>
      <c r="B133" s="156"/>
      <c r="C133" s="188" t="s">
        <v>58</v>
      </c>
      <c r="D133" s="161"/>
      <c r="E133" s="162">
        <v>1</v>
      </c>
      <c r="F133" s="159"/>
      <c r="G133" s="159"/>
      <c r="H133" s="159"/>
      <c r="I133" s="159"/>
      <c r="J133" s="159"/>
      <c r="K133" s="159"/>
      <c r="L133" s="159"/>
      <c r="M133" s="159"/>
      <c r="N133" s="158"/>
      <c r="O133" s="158"/>
      <c r="P133" s="158"/>
      <c r="Q133" s="158"/>
      <c r="R133" s="159"/>
      <c r="S133" s="159"/>
      <c r="T133" s="159"/>
      <c r="U133" s="159"/>
      <c r="V133" s="159"/>
      <c r="W133" s="159"/>
      <c r="X133" s="159"/>
      <c r="Y133" s="159"/>
      <c r="Z133" s="148"/>
      <c r="AA133" s="148"/>
      <c r="AB133" s="148"/>
      <c r="AC133" s="148"/>
      <c r="AD133" s="148"/>
      <c r="AE133" s="148"/>
      <c r="AF133" s="148"/>
      <c r="AG133" s="148" t="s">
        <v>344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ht="22.5" outlineLevel="1" x14ac:dyDescent="0.2">
      <c r="A134" s="171">
        <v>37</v>
      </c>
      <c r="B134" s="172" t="s">
        <v>2844</v>
      </c>
      <c r="C134" s="187" t="s">
        <v>2845</v>
      </c>
      <c r="D134" s="173" t="s">
        <v>434</v>
      </c>
      <c r="E134" s="174">
        <v>2</v>
      </c>
      <c r="F134" s="175"/>
      <c r="G134" s="176">
        <f>ROUND(E134*F134,2)</f>
        <v>0</v>
      </c>
      <c r="H134" s="175"/>
      <c r="I134" s="176">
        <f>ROUND(E134*H134,2)</f>
        <v>0</v>
      </c>
      <c r="J134" s="175"/>
      <c r="K134" s="176">
        <f>ROUND(E134*J134,2)</f>
        <v>0</v>
      </c>
      <c r="L134" s="176">
        <v>21</v>
      </c>
      <c r="M134" s="176">
        <f>G134*(1+L134/100)</f>
        <v>0</v>
      </c>
      <c r="N134" s="174">
        <v>4.1099999999999998E-2</v>
      </c>
      <c r="O134" s="174">
        <f>ROUND(E134*N134,2)</f>
        <v>0.08</v>
      </c>
      <c r="P134" s="174">
        <v>0</v>
      </c>
      <c r="Q134" s="174">
        <f>ROUND(E134*P134,2)</f>
        <v>0</v>
      </c>
      <c r="R134" s="176" t="s">
        <v>1912</v>
      </c>
      <c r="S134" s="176" t="s">
        <v>331</v>
      </c>
      <c r="T134" s="177" t="s">
        <v>331</v>
      </c>
      <c r="U134" s="159">
        <v>2.1192000000000002</v>
      </c>
      <c r="V134" s="159">
        <f>ROUND(E134*U134,2)</f>
        <v>4.24</v>
      </c>
      <c r="W134" s="159"/>
      <c r="X134" s="159" t="s">
        <v>1913</v>
      </c>
      <c r="Y134" s="159" t="s">
        <v>334</v>
      </c>
      <c r="Z134" s="148"/>
      <c r="AA134" s="148"/>
      <c r="AB134" s="148"/>
      <c r="AC134" s="148"/>
      <c r="AD134" s="148"/>
      <c r="AE134" s="148"/>
      <c r="AF134" s="148"/>
      <c r="AG134" s="148" t="s">
        <v>1914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2" x14ac:dyDescent="0.2">
      <c r="A135" s="155"/>
      <c r="B135" s="156"/>
      <c r="C135" s="263" t="s">
        <v>2843</v>
      </c>
      <c r="D135" s="264"/>
      <c r="E135" s="264"/>
      <c r="F135" s="264"/>
      <c r="G135" s="264"/>
      <c r="H135" s="159"/>
      <c r="I135" s="159"/>
      <c r="J135" s="159"/>
      <c r="K135" s="159"/>
      <c r="L135" s="159"/>
      <c r="M135" s="159"/>
      <c r="N135" s="158"/>
      <c r="O135" s="158"/>
      <c r="P135" s="158"/>
      <c r="Q135" s="158"/>
      <c r="R135" s="159"/>
      <c r="S135" s="159"/>
      <c r="T135" s="159"/>
      <c r="U135" s="159"/>
      <c r="V135" s="159"/>
      <c r="W135" s="159"/>
      <c r="X135" s="159"/>
      <c r="Y135" s="159"/>
      <c r="Z135" s="148"/>
      <c r="AA135" s="148"/>
      <c r="AB135" s="148"/>
      <c r="AC135" s="148"/>
      <c r="AD135" s="148"/>
      <c r="AE135" s="148"/>
      <c r="AF135" s="148"/>
      <c r="AG135" s="148" t="s">
        <v>336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78" t="str">
        <f>C135</f>
        <v>Plastové dno, šachta z korugované trouby, těsnění, šachtová roura teleskopická, čtvercový rám do teleskopické trouby, poklop litinový.</v>
      </c>
      <c r="BB135" s="148"/>
      <c r="BC135" s="148"/>
      <c r="BD135" s="148"/>
      <c r="BE135" s="148"/>
      <c r="BF135" s="148"/>
      <c r="BG135" s="148"/>
      <c r="BH135" s="148"/>
    </row>
    <row r="136" spans="1:60" outlineLevel="2" x14ac:dyDescent="0.2">
      <c r="A136" s="155"/>
      <c r="B136" s="156"/>
      <c r="C136" s="188" t="s">
        <v>80</v>
      </c>
      <c r="D136" s="161"/>
      <c r="E136" s="162">
        <v>2</v>
      </c>
      <c r="F136" s="159"/>
      <c r="G136" s="159"/>
      <c r="H136" s="159"/>
      <c r="I136" s="159"/>
      <c r="J136" s="159"/>
      <c r="K136" s="159"/>
      <c r="L136" s="159"/>
      <c r="M136" s="159"/>
      <c r="N136" s="158"/>
      <c r="O136" s="158"/>
      <c r="P136" s="158"/>
      <c r="Q136" s="158"/>
      <c r="R136" s="159"/>
      <c r="S136" s="159"/>
      <c r="T136" s="159"/>
      <c r="U136" s="159"/>
      <c r="V136" s="159"/>
      <c r="W136" s="159"/>
      <c r="X136" s="159"/>
      <c r="Y136" s="159"/>
      <c r="Z136" s="148"/>
      <c r="AA136" s="148"/>
      <c r="AB136" s="148"/>
      <c r="AC136" s="148"/>
      <c r="AD136" s="148"/>
      <c r="AE136" s="148"/>
      <c r="AF136" s="148"/>
      <c r="AG136" s="148" t="s">
        <v>344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ht="33.75" outlineLevel="1" x14ac:dyDescent="0.2">
      <c r="A137" s="171">
        <v>38</v>
      </c>
      <c r="B137" s="172" t="s">
        <v>2846</v>
      </c>
      <c r="C137" s="187" t="s">
        <v>2847</v>
      </c>
      <c r="D137" s="173" t="s">
        <v>434</v>
      </c>
      <c r="E137" s="174">
        <v>6</v>
      </c>
      <c r="F137" s="175"/>
      <c r="G137" s="176">
        <f>ROUND(E137*F137,2)</f>
        <v>0</v>
      </c>
      <c r="H137" s="175"/>
      <c r="I137" s="176">
        <f>ROUND(E137*H137,2)</f>
        <v>0</v>
      </c>
      <c r="J137" s="175"/>
      <c r="K137" s="176">
        <f>ROUND(E137*J137,2)</f>
        <v>0</v>
      </c>
      <c r="L137" s="176">
        <v>21</v>
      </c>
      <c r="M137" s="176">
        <f>G137*(1+L137/100)</f>
        <v>0</v>
      </c>
      <c r="N137" s="174">
        <v>1.566E-2</v>
      </c>
      <c r="O137" s="174">
        <f>ROUND(E137*N137,2)</f>
        <v>0.09</v>
      </c>
      <c r="P137" s="174">
        <v>0</v>
      </c>
      <c r="Q137" s="174">
        <f>ROUND(E137*P137,2)</f>
        <v>0</v>
      </c>
      <c r="R137" s="176" t="s">
        <v>563</v>
      </c>
      <c r="S137" s="176" t="s">
        <v>331</v>
      </c>
      <c r="T137" s="177" t="s">
        <v>331</v>
      </c>
      <c r="U137" s="159">
        <v>0</v>
      </c>
      <c r="V137" s="159">
        <f>ROUND(E137*U137,2)</f>
        <v>0</v>
      </c>
      <c r="W137" s="159"/>
      <c r="X137" s="159" t="s">
        <v>564</v>
      </c>
      <c r="Y137" s="159" t="s">
        <v>334</v>
      </c>
      <c r="Z137" s="148"/>
      <c r="AA137" s="148"/>
      <c r="AB137" s="148"/>
      <c r="AC137" s="148"/>
      <c r="AD137" s="148"/>
      <c r="AE137" s="148"/>
      <c r="AF137" s="148"/>
      <c r="AG137" s="148" t="s">
        <v>565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2" x14ac:dyDescent="0.2">
      <c r="A138" s="155"/>
      <c r="B138" s="156"/>
      <c r="C138" s="188" t="s">
        <v>95</v>
      </c>
      <c r="D138" s="161"/>
      <c r="E138" s="162">
        <v>6</v>
      </c>
      <c r="F138" s="159"/>
      <c r="G138" s="159"/>
      <c r="H138" s="159"/>
      <c r="I138" s="159"/>
      <c r="J138" s="159"/>
      <c r="K138" s="159"/>
      <c r="L138" s="159"/>
      <c r="M138" s="159"/>
      <c r="N138" s="158"/>
      <c r="O138" s="158"/>
      <c r="P138" s="158"/>
      <c r="Q138" s="158"/>
      <c r="R138" s="159"/>
      <c r="S138" s="159"/>
      <c r="T138" s="159"/>
      <c r="U138" s="159"/>
      <c r="V138" s="159"/>
      <c r="W138" s="159"/>
      <c r="X138" s="159"/>
      <c r="Y138" s="159"/>
      <c r="Z138" s="148"/>
      <c r="AA138" s="148"/>
      <c r="AB138" s="148"/>
      <c r="AC138" s="148"/>
      <c r="AD138" s="148"/>
      <c r="AE138" s="148"/>
      <c r="AF138" s="148"/>
      <c r="AG138" s="148" t="s">
        <v>344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ht="33.75" outlineLevel="1" x14ac:dyDescent="0.2">
      <c r="A139" s="171">
        <v>39</v>
      </c>
      <c r="B139" s="172" t="s">
        <v>2848</v>
      </c>
      <c r="C139" s="187" t="s">
        <v>2849</v>
      </c>
      <c r="D139" s="173" t="s">
        <v>434</v>
      </c>
      <c r="E139" s="174">
        <v>22.48</v>
      </c>
      <c r="F139" s="175"/>
      <c r="G139" s="176">
        <f>ROUND(E139*F139,2)</f>
        <v>0</v>
      </c>
      <c r="H139" s="175"/>
      <c r="I139" s="176">
        <f>ROUND(E139*H139,2)</f>
        <v>0</v>
      </c>
      <c r="J139" s="175"/>
      <c r="K139" s="176">
        <f>ROUND(E139*J139,2)</f>
        <v>0</v>
      </c>
      <c r="L139" s="176">
        <v>21</v>
      </c>
      <c r="M139" s="176">
        <f>G139*(1+L139/100)</f>
        <v>0</v>
      </c>
      <c r="N139" s="174">
        <v>1.5E-3</v>
      </c>
      <c r="O139" s="174">
        <f>ROUND(E139*N139,2)</f>
        <v>0.03</v>
      </c>
      <c r="P139" s="174">
        <v>0</v>
      </c>
      <c r="Q139" s="174">
        <f>ROUND(E139*P139,2)</f>
        <v>0</v>
      </c>
      <c r="R139" s="176" t="s">
        <v>563</v>
      </c>
      <c r="S139" s="176" t="s">
        <v>331</v>
      </c>
      <c r="T139" s="177" t="s">
        <v>331</v>
      </c>
      <c r="U139" s="159">
        <v>0</v>
      </c>
      <c r="V139" s="159">
        <f>ROUND(E139*U139,2)</f>
        <v>0</v>
      </c>
      <c r="W139" s="159"/>
      <c r="X139" s="159" t="s">
        <v>564</v>
      </c>
      <c r="Y139" s="159" t="s">
        <v>334</v>
      </c>
      <c r="Z139" s="148"/>
      <c r="AA139" s="148"/>
      <c r="AB139" s="148"/>
      <c r="AC139" s="148"/>
      <c r="AD139" s="148"/>
      <c r="AE139" s="148"/>
      <c r="AF139" s="148"/>
      <c r="AG139" s="148" t="s">
        <v>565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2" x14ac:dyDescent="0.2">
      <c r="A140" s="155"/>
      <c r="B140" s="156"/>
      <c r="C140" s="188" t="s">
        <v>2850</v>
      </c>
      <c r="D140" s="161"/>
      <c r="E140" s="162">
        <v>22.48</v>
      </c>
      <c r="F140" s="159"/>
      <c r="G140" s="159"/>
      <c r="H140" s="159"/>
      <c r="I140" s="159"/>
      <c r="J140" s="159"/>
      <c r="K140" s="159"/>
      <c r="L140" s="159"/>
      <c r="M140" s="159"/>
      <c r="N140" s="158"/>
      <c r="O140" s="158"/>
      <c r="P140" s="158"/>
      <c r="Q140" s="158"/>
      <c r="R140" s="159"/>
      <c r="S140" s="159"/>
      <c r="T140" s="159"/>
      <c r="U140" s="159"/>
      <c r="V140" s="159"/>
      <c r="W140" s="159"/>
      <c r="X140" s="159"/>
      <c r="Y140" s="159"/>
      <c r="Z140" s="148"/>
      <c r="AA140" s="148"/>
      <c r="AB140" s="148"/>
      <c r="AC140" s="148"/>
      <c r="AD140" s="148"/>
      <c r="AE140" s="148"/>
      <c r="AF140" s="148"/>
      <c r="AG140" s="148" t="s">
        <v>344</v>
      </c>
      <c r="AH140" s="148">
        <v>0</v>
      </c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ht="33.75" outlineLevel="1" x14ac:dyDescent="0.2">
      <c r="A141" s="171">
        <v>40</v>
      </c>
      <c r="B141" s="172" t="s">
        <v>2851</v>
      </c>
      <c r="C141" s="187" t="s">
        <v>2852</v>
      </c>
      <c r="D141" s="173" t="s">
        <v>434</v>
      </c>
      <c r="E141" s="174">
        <v>5.99</v>
      </c>
      <c r="F141" s="175"/>
      <c r="G141" s="176">
        <f>ROUND(E141*F141,2)</f>
        <v>0</v>
      </c>
      <c r="H141" s="175"/>
      <c r="I141" s="176">
        <f>ROUND(E141*H141,2)</f>
        <v>0</v>
      </c>
      <c r="J141" s="175"/>
      <c r="K141" s="176">
        <f>ROUND(E141*J141,2)</f>
        <v>0</v>
      </c>
      <c r="L141" s="176">
        <v>21</v>
      </c>
      <c r="M141" s="176">
        <f>G141*(1+L141/100)</f>
        <v>0</v>
      </c>
      <c r="N141" s="174">
        <v>3.2100000000000002E-3</v>
      </c>
      <c r="O141" s="174">
        <f>ROUND(E141*N141,2)</f>
        <v>0.02</v>
      </c>
      <c r="P141" s="174">
        <v>0</v>
      </c>
      <c r="Q141" s="174">
        <f>ROUND(E141*P141,2)</f>
        <v>0</v>
      </c>
      <c r="R141" s="176" t="s">
        <v>563</v>
      </c>
      <c r="S141" s="176" t="s">
        <v>331</v>
      </c>
      <c r="T141" s="177" t="s">
        <v>331</v>
      </c>
      <c r="U141" s="159">
        <v>0</v>
      </c>
      <c r="V141" s="159">
        <f>ROUND(E141*U141,2)</f>
        <v>0</v>
      </c>
      <c r="W141" s="159"/>
      <c r="X141" s="159" t="s">
        <v>564</v>
      </c>
      <c r="Y141" s="159" t="s">
        <v>334</v>
      </c>
      <c r="Z141" s="148"/>
      <c r="AA141" s="148"/>
      <c r="AB141" s="148"/>
      <c r="AC141" s="148"/>
      <c r="AD141" s="148"/>
      <c r="AE141" s="148"/>
      <c r="AF141" s="148"/>
      <c r="AG141" s="148" t="s">
        <v>565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2" x14ac:dyDescent="0.2">
      <c r="A142" s="155"/>
      <c r="B142" s="156"/>
      <c r="C142" s="188" t="s">
        <v>2853</v>
      </c>
      <c r="D142" s="161"/>
      <c r="E142" s="162">
        <v>5.99</v>
      </c>
      <c r="F142" s="159"/>
      <c r="G142" s="159"/>
      <c r="H142" s="159"/>
      <c r="I142" s="159"/>
      <c r="J142" s="159"/>
      <c r="K142" s="159"/>
      <c r="L142" s="159"/>
      <c r="M142" s="159"/>
      <c r="N142" s="158"/>
      <c r="O142" s="158"/>
      <c r="P142" s="158"/>
      <c r="Q142" s="158"/>
      <c r="R142" s="159"/>
      <c r="S142" s="159"/>
      <c r="T142" s="159"/>
      <c r="U142" s="159"/>
      <c r="V142" s="159"/>
      <c r="W142" s="159"/>
      <c r="X142" s="159"/>
      <c r="Y142" s="159"/>
      <c r="Z142" s="148"/>
      <c r="AA142" s="148"/>
      <c r="AB142" s="148"/>
      <c r="AC142" s="148"/>
      <c r="AD142" s="148"/>
      <c r="AE142" s="148"/>
      <c r="AF142" s="148"/>
      <c r="AG142" s="148" t="s">
        <v>344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ht="22.5" outlineLevel="1" x14ac:dyDescent="0.2">
      <c r="A143" s="171">
        <v>41</v>
      </c>
      <c r="B143" s="172" t="s">
        <v>1884</v>
      </c>
      <c r="C143" s="187" t="s">
        <v>1885</v>
      </c>
      <c r="D143" s="173" t="s">
        <v>434</v>
      </c>
      <c r="E143" s="174">
        <v>2</v>
      </c>
      <c r="F143" s="175"/>
      <c r="G143" s="176">
        <f>ROUND(E143*F143,2)</f>
        <v>0</v>
      </c>
      <c r="H143" s="175"/>
      <c r="I143" s="176">
        <f>ROUND(E143*H143,2)</f>
        <v>0</v>
      </c>
      <c r="J143" s="175"/>
      <c r="K143" s="176">
        <f>ROUND(E143*J143,2)</f>
        <v>0</v>
      </c>
      <c r="L143" s="176">
        <v>21</v>
      </c>
      <c r="M143" s="176">
        <f>G143*(1+L143/100)</f>
        <v>0</v>
      </c>
      <c r="N143" s="174">
        <v>2.9E-4</v>
      </c>
      <c r="O143" s="174">
        <f>ROUND(E143*N143,2)</f>
        <v>0</v>
      </c>
      <c r="P143" s="174">
        <v>0</v>
      </c>
      <c r="Q143" s="174">
        <f>ROUND(E143*P143,2)</f>
        <v>0</v>
      </c>
      <c r="R143" s="176" t="s">
        <v>563</v>
      </c>
      <c r="S143" s="176" t="s">
        <v>331</v>
      </c>
      <c r="T143" s="177" t="s">
        <v>331</v>
      </c>
      <c r="U143" s="159">
        <v>0</v>
      </c>
      <c r="V143" s="159">
        <f>ROUND(E143*U143,2)</f>
        <v>0</v>
      </c>
      <c r="W143" s="159"/>
      <c r="X143" s="159" t="s">
        <v>564</v>
      </c>
      <c r="Y143" s="159" t="s">
        <v>334</v>
      </c>
      <c r="Z143" s="148"/>
      <c r="AA143" s="148"/>
      <c r="AB143" s="148"/>
      <c r="AC143" s="148"/>
      <c r="AD143" s="148"/>
      <c r="AE143" s="148"/>
      <c r="AF143" s="148"/>
      <c r="AG143" s="148" t="s">
        <v>565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2" x14ac:dyDescent="0.2">
      <c r="A144" s="155"/>
      <c r="B144" s="156"/>
      <c r="C144" s="188" t="s">
        <v>80</v>
      </c>
      <c r="D144" s="161"/>
      <c r="E144" s="162">
        <v>2</v>
      </c>
      <c r="F144" s="159"/>
      <c r="G144" s="159"/>
      <c r="H144" s="159"/>
      <c r="I144" s="159"/>
      <c r="J144" s="159"/>
      <c r="K144" s="159"/>
      <c r="L144" s="159"/>
      <c r="M144" s="159"/>
      <c r="N144" s="158"/>
      <c r="O144" s="158"/>
      <c r="P144" s="158"/>
      <c r="Q144" s="158"/>
      <c r="R144" s="159"/>
      <c r="S144" s="159"/>
      <c r="T144" s="159"/>
      <c r="U144" s="159"/>
      <c r="V144" s="159"/>
      <c r="W144" s="159"/>
      <c r="X144" s="159"/>
      <c r="Y144" s="159"/>
      <c r="Z144" s="148"/>
      <c r="AA144" s="148"/>
      <c r="AB144" s="148"/>
      <c r="AC144" s="148"/>
      <c r="AD144" s="148"/>
      <c r="AE144" s="148"/>
      <c r="AF144" s="148"/>
      <c r="AG144" s="148" t="s">
        <v>344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x14ac:dyDescent="0.2">
      <c r="A145" s="164" t="s">
        <v>326</v>
      </c>
      <c r="B145" s="165" t="s">
        <v>217</v>
      </c>
      <c r="C145" s="186" t="s">
        <v>218</v>
      </c>
      <c r="D145" s="166"/>
      <c r="E145" s="167"/>
      <c r="F145" s="168"/>
      <c r="G145" s="168">
        <f>SUMIF(AG146:AG153,"&lt;&gt;NOR",G146:G153)</f>
        <v>0</v>
      </c>
      <c r="H145" s="168"/>
      <c r="I145" s="168">
        <f>SUM(I146:I153)</f>
        <v>0</v>
      </c>
      <c r="J145" s="168"/>
      <c r="K145" s="168">
        <f>SUM(K146:K153)</f>
        <v>0</v>
      </c>
      <c r="L145" s="168"/>
      <c r="M145" s="168">
        <f>SUM(M146:M153)</f>
        <v>0</v>
      </c>
      <c r="N145" s="167"/>
      <c r="O145" s="167">
        <f>SUM(O146:O153)</f>
        <v>0</v>
      </c>
      <c r="P145" s="167"/>
      <c r="Q145" s="167">
        <f>SUM(Q146:Q153)</f>
        <v>0</v>
      </c>
      <c r="R145" s="168"/>
      <c r="S145" s="168"/>
      <c r="T145" s="169"/>
      <c r="U145" s="163"/>
      <c r="V145" s="163">
        <f>SUM(V146:V153)</f>
        <v>0</v>
      </c>
      <c r="W145" s="163"/>
      <c r="X145" s="163"/>
      <c r="Y145" s="163"/>
      <c r="AG145" t="s">
        <v>327</v>
      </c>
    </row>
    <row r="146" spans="1:60" outlineLevel="1" x14ac:dyDescent="0.2">
      <c r="A146" s="171">
        <v>42</v>
      </c>
      <c r="B146" s="172" t="s">
        <v>2854</v>
      </c>
      <c r="C146" s="187" t="s">
        <v>2855</v>
      </c>
      <c r="D146" s="173" t="s">
        <v>434</v>
      </c>
      <c r="E146" s="174">
        <v>1</v>
      </c>
      <c r="F146" s="175"/>
      <c r="G146" s="176">
        <f>ROUND(E146*F146,2)</f>
        <v>0</v>
      </c>
      <c r="H146" s="175"/>
      <c r="I146" s="176">
        <f>ROUND(E146*H146,2)</f>
        <v>0</v>
      </c>
      <c r="J146" s="175"/>
      <c r="K146" s="176">
        <f>ROUND(E146*J146,2)</f>
        <v>0</v>
      </c>
      <c r="L146" s="176">
        <v>21</v>
      </c>
      <c r="M146" s="176">
        <f>G146*(1+L146/100)</f>
        <v>0</v>
      </c>
      <c r="N146" s="174">
        <v>0</v>
      </c>
      <c r="O146" s="174">
        <f>ROUND(E146*N146,2)</f>
        <v>0</v>
      </c>
      <c r="P146" s="174">
        <v>0</v>
      </c>
      <c r="Q146" s="174">
        <f>ROUND(E146*P146,2)</f>
        <v>0</v>
      </c>
      <c r="R146" s="176"/>
      <c r="S146" s="176" t="s">
        <v>364</v>
      </c>
      <c r="T146" s="177" t="s">
        <v>332</v>
      </c>
      <c r="U146" s="159">
        <v>0</v>
      </c>
      <c r="V146" s="159">
        <f>ROUND(E146*U146,2)</f>
        <v>0</v>
      </c>
      <c r="W146" s="159"/>
      <c r="X146" s="159" t="s">
        <v>422</v>
      </c>
      <c r="Y146" s="159" t="s">
        <v>334</v>
      </c>
      <c r="Z146" s="148"/>
      <c r="AA146" s="148"/>
      <c r="AB146" s="148"/>
      <c r="AC146" s="148"/>
      <c r="AD146" s="148"/>
      <c r="AE146" s="148"/>
      <c r="AF146" s="148"/>
      <c r="AG146" s="148" t="s">
        <v>423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263" t="s">
        <v>2856</v>
      </c>
      <c r="D147" s="264"/>
      <c r="E147" s="264"/>
      <c r="F147" s="264"/>
      <c r="G147" s="264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336</v>
      </c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2" x14ac:dyDescent="0.2">
      <c r="A148" s="155"/>
      <c r="B148" s="156"/>
      <c r="C148" s="188" t="s">
        <v>2723</v>
      </c>
      <c r="D148" s="161"/>
      <c r="E148" s="162">
        <v>1</v>
      </c>
      <c r="F148" s="159"/>
      <c r="G148" s="159"/>
      <c r="H148" s="159"/>
      <c r="I148" s="159"/>
      <c r="J148" s="159"/>
      <c r="K148" s="159"/>
      <c r="L148" s="159"/>
      <c r="M148" s="159"/>
      <c r="N148" s="158"/>
      <c r="O148" s="158"/>
      <c r="P148" s="158"/>
      <c r="Q148" s="158"/>
      <c r="R148" s="159"/>
      <c r="S148" s="159"/>
      <c r="T148" s="159"/>
      <c r="U148" s="159"/>
      <c r="V148" s="159"/>
      <c r="W148" s="159"/>
      <c r="X148" s="159"/>
      <c r="Y148" s="159"/>
      <c r="Z148" s="148"/>
      <c r="AA148" s="148"/>
      <c r="AB148" s="148"/>
      <c r="AC148" s="148"/>
      <c r="AD148" s="148"/>
      <c r="AE148" s="148"/>
      <c r="AF148" s="148"/>
      <c r="AG148" s="148" t="s">
        <v>344</v>
      </c>
      <c r="AH148" s="148">
        <v>0</v>
      </c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71">
        <v>43</v>
      </c>
      <c r="B149" s="172" t="s">
        <v>2857</v>
      </c>
      <c r="C149" s="187" t="s">
        <v>2858</v>
      </c>
      <c r="D149" s="173" t="s">
        <v>434</v>
      </c>
      <c r="E149" s="174">
        <v>1</v>
      </c>
      <c r="F149" s="175"/>
      <c r="G149" s="176">
        <f>ROUND(E149*F149,2)</f>
        <v>0</v>
      </c>
      <c r="H149" s="175"/>
      <c r="I149" s="176">
        <f>ROUND(E149*H149,2)</f>
        <v>0</v>
      </c>
      <c r="J149" s="175"/>
      <c r="K149" s="176">
        <f>ROUND(E149*J149,2)</f>
        <v>0</v>
      </c>
      <c r="L149" s="176">
        <v>21</v>
      </c>
      <c r="M149" s="176">
        <f>G149*(1+L149/100)</f>
        <v>0</v>
      </c>
      <c r="N149" s="174">
        <v>0</v>
      </c>
      <c r="O149" s="174">
        <f>ROUND(E149*N149,2)</f>
        <v>0</v>
      </c>
      <c r="P149" s="174">
        <v>0</v>
      </c>
      <c r="Q149" s="174">
        <f>ROUND(E149*P149,2)</f>
        <v>0</v>
      </c>
      <c r="R149" s="176"/>
      <c r="S149" s="176" t="s">
        <v>364</v>
      </c>
      <c r="T149" s="177" t="s">
        <v>332</v>
      </c>
      <c r="U149" s="159">
        <v>0</v>
      </c>
      <c r="V149" s="159">
        <f>ROUND(E149*U149,2)</f>
        <v>0</v>
      </c>
      <c r="W149" s="159"/>
      <c r="X149" s="159" t="s">
        <v>564</v>
      </c>
      <c r="Y149" s="159" t="s">
        <v>334</v>
      </c>
      <c r="Z149" s="148"/>
      <c r="AA149" s="148"/>
      <c r="AB149" s="148"/>
      <c r="AC149" s="148"/>
      <c r="AD149" s="148"/>
      <c r="AE149" s="148"/>
      <c r="AF149" s="148"/>
      <c r="AG149" s="148" t="s">
        <v>565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2" x14ac:dyDescent="0.2">
      <c r="A150" s="155"/>
      <c r="B150" s="156"/>
      <c r="C150" s="263" t="s">
        <v>2856</v>
      </c>
      <c r="D150" s="264"/>
      <c r="E150" s="264"/>
      <c r="F150" s="264"/>
      <c r="G150" s="264"/>
      <c r="H150" s="159"/>
      <c r="I150" s="159"/>
      <c r="J150" s="159"/>
      <c r="K150" s="159"/>
      <c r="L150" s="159"/>
      <c r="M150" s="159"/>
      <c r="N150" s="158"/>
      <c r="O150" s="158"/>
      <c r="P150" s="158"/>
      <c r="Q150" s="158"/>
      <c r="R150" s="159"/>
      <c r="S150" s="159"/>
      <c r="T150" s="159"/>
      <c r="U150" s="159"/>
      <c r="V150" s="159"/>
      <c r="W150" s="159"/>
      <c r="X150" s="159"/>
      <c r="Y150" s="159"/>
      <c r="Z150" s="148"/>
      <c r="AA150" s="148"/>
      <c r="AB150" s="148"/>
      <c r="AC150" s="148"/>
      <c r="AD150" s="148"/>
      <c r="AE150" s="148"/>
      <c r="AF150" s="148"/>
      <c r="AG150" s="148" t="s">
        <v>336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2" x14ac:dyDescent="0.2">
      <c r="A151" s="155"/>
      <c r="B151" s="156"/>
      <c r="C151" s="188" t="s">
        <v>2723</v>
      </c>
      <c r="D151" s="161"/>
      <c r="E151" s="162">
        <v>1</v>
      </c>
      <c r="F151" s="159"/>
      <c r="G151" s="159"/>
      <c r="H151" s="159"/>
      <c r="I151" s="159"/>
      <c r="J151" s="159"/>
      <c r="K151" s="159"/>
      <c r="L151" s="159"/>
      <c r="M151" s="159"/>
      <c r="N151" s="158"/>
      <c r="O151" s="158"/>
      <c r="P151" s="158"/>
      <c r="Q151" s="158"/>
      <c r="R151" s="159"/>
      <c r="S151" s="159"/>
      <c r="T151" s="159"/>
      <c r="U151" s="159"/>
      <c r="V151" s="159"/>
      <c r="W151" s="159"/>
      <c r="X151" s="159"/>
      <c r="Y151" s="159"/>
      <c r="Z151" s="148"/>
      <c r="AA151" s="148"/>
      <c r="AB151" s="148"/>
      <c r="AC151" s="148"/>
      <c r="AD151" s="148"/>
      <c r="AE151" s="148"/>
      <c r="AF151" s="148"/>
      <c r="AG151" s="148" t="s">
        <v>344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71">
        <v>44</v>
      </c>
      <c r="B152" s="172" t="s">
        <v>732</v>
      </c>
      <c r="C152" s="187" t="s">
        <v>733</v>
      </c>
      <c r="D152" s="173" t="s">
        <v>734</v>
      </c>
      <c r="E152" s="174">
        <v>6</v>
      </c>
      <c r="F152" s="175"/>
      <c r="G152" s="176">
        <f>ROUND(E152*F152,2)</f>
        <v>0</v>
      </c>
      <c r="H152" s="175"/>
      <c r="I152" s="176">
        <f>ROUND(E152*H152,2)</f>
        <v>0</v>
      </c>
      <c r="J152" s="175"/>
      <c r="K152" s="176">
        <f>ROUND(E152*J152,2)</f>
        <v>0</v>
      </c>
      <c r="L152" s="176">
        <v>21</v>
      </c>
      <c r="M152" s="176">
        <f>G152*(1+L152/100)</f>
        <v>0</v>
      </c>
      <c r="N152" s="174">
        <v>0</v>
      </c>
      <c r="O152" s="174">
        <f>ROUND(E152*N152,2)</f>
        <v>0</v>
      </c>
      <c r="P152" s="174">
        <v>0</v>
      </c>
      <c r="Q152" s="174">
        <f>ROUND(E152*P152,2)</f>
        <v>0</v>
      </c>
      <c r="R152" s="176" t="s">
        <v>735</v>
      </c>
      <c r="S152" s="176" t="s">
        <v>331</v>
      </c>
      <c r="T152" s="177" t="s">
        <v>331</v>
      </c>
      <c r="U152" s="159">
        <v>0</v>
      </c>
      <c r="V152" s="159">
        <f>ROUND(E152*U152,2)</f>
        <v>0</v>
      </c>
      <c r="W152" s="159"/>
      <c r="X152" s="159" t="s">
        <v>736</v>
      </c>
      <c r="Y152" s="159" t="s">
        <v>334</v>
      </c>
      <c r="Z152" s="148"/>
      <c r="AA152" s="148"/>
      <c r="AB152" s="148"/>
      <c r="AC152" s="148"/>
      <c r="AD152" s="148"/>
      <c r="AE152" s="148"/>
      <c r="AF152" s="148"/>
      <c r="AG152" s="148" t="s">
        <v>737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2" x14ac:dyDescent="0.2">
      <c r="A153" s="155"/>
      <c r="B153" s="156"/>
      <c r="C153" s="263" t="s">
        <v>738</v>
      </c>
      <c r="D153" s="264"/>
      <c r="E153" s="264"/>
      <c r="F153" s="264"/>
      <c r="G153" s="264"/>
      <c r="H153" s="159"/>
      <c r="I153" s="159"/>
      <c r="J153" s="159"/>
      <c r="K153" s="159"/>
      <c r="L153" s="159"/>
      <c r="M153" s="159"/>
      <c r="N153" s="158"/>
      <c r="O153" s="158"/>
      <c r="P153" s="158"/>
      <c r="Q153" s="158"/>
      <c r="R153" s="159"/>
      <c r="S153" s="159"/>
      <c r="T153" s="159"/>
      <c r="U153" s="159"/>
      <c r="V153" s="159"/>
      <c r="W153" s="159"/>
      <c r="X153" s="159"/>
      <c r="Y153" s="159"/>
      <c r="Z153" s="148"/>
      <c r="AA153" s="148"/>
      <c r="AB153" s="148"/>
      <c r="AC153" s="148"/>
      <c r="AD153" s="148"/>
      <c r="AE153" s="148"/>
      <c r="AF153" s="148"/>
      <c r="AG153" s="148" t="s">
        <v>336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x14ac:dyDescent="0.2">
      <c r="A154" s="164" t="s">
        <v>326</v>
      </c>
      <c r="B154" s="165" t="s">
        <v>229</v>
      </c>
      <c r="C154" s="186" t="s">
        <v>230</v>
      </c>
      <c r="D154" s="166"/>
      <c r="E154" s="167"/>
      <c r="F154" s="168"/>
      <c r="G154" s="168">
        <f>SUMIF(AG155:AG157,"&lt;&gt;NOR",G155:G157)</f>
        <v>0</v>
      </c>
      <c r="H154" s="168"/>
      <c r="I154" s="168">
        <f>SUM(I155:I157)</f>
        <v>0</v>
      </c>
      <c r="J154" s="168"/>
      <c r="K154" s="168">
        <f>SUM(K155:K157)</f>
        <v>0</v>
      </c>
      <c r="L154" s="168"/>
      <c r="M154" s="168">
        <f>SUM(M155:M157)</f>
        <v>0</v>
      </c>
      <c r="N154" s="167"/>
      <c r="O154" s="167">
        <f>SUM(O155:O157)</f>
        <v>0</v>
      </c>
      <c r="P154" s="167"/>
      <c r="Q154" s="167">
        <f>SUM(Q155:Q157)</f>
        <v>0</v>
      </c>
      <c r="R154" s="168"/>
      <c r="S154" s="168"/>
      <c r="T154" s="169"/>
      <c r="U154" s="163"/>
      <c r="V154" s="163">
        <f>SUM(V155:V157)</f>
        <v>25.93</v>
      </c>
      <c r="W154" s="163"/>
      <c r="X154" s="163"/>
      <c r="Y154" s="163"/>
      <c r="AG154" t="s">
        <v>327</v>
      </c>
    </row>
    <row r="155" spans="1:60" ht="22.5" outlineLevel="1" x14ac:dyDescent="0.2">
      <c r="A155" s="171">
        <v>45</v>
      </c>
      <c r="B155" s="172" t="s">
        <v>2757</v>
      </c>
      <c r="C155" s="187" t="s">
        <v>2758</v>
      </c>
      <c r="D155" s="173" t="s">
        <v>437</v>
      </c>
      <c r="E155" s="174">
        <v>61.30697</v>
      </c>
      <c r="F155" s="175"/>
      <c r="G155" s="176">
        <f>ROUND(E155*F155,2)</f>
        <v>0</v>
      </c>
      <c r="H155" s="175"/>
      <c r="I155" s="176">
        <f>ROUND(E155*H155,2)</f>
        <v>0</v>
      </c>
      <c r="J155" s="175"/>
      <c r="K155" s="176">
        <f>ROUND(E155*J155,2)</f>
        <v>0</v>
      </c>
      <c r="L155" s="176">
        <v>21</v>
      </c>
      <c r="M155" s="176">
        <f>G155*(1+L155/100)</f>
        <v>0</v>
      </c>
      <c r="N155" s="174">
        <v>0</v>
      </c>
      <c r="O155" s="174">
        <f>ROUND(E155*N155,2)</f>
        <v>0</v>
      </c>
      <c r="P155" s="174">
        <v>0</v>
      </c>
      <c r="Q155" s="174">
        <f>ROUND(E155*P155,2)</f>
        <v>0</v>
      </c>
      <c r="R155" s="176" t="s">
        <v>558</v>
      </c>
      <c r="S155" s="176" t="s">
        <v>331</v>
      </c>
      <c r="T155" s="177" t="s">
        <v>331</v>
      </c>
      <c r="U155" s="159">
        <v>0.42299999999999999</v>
      </c>
      <c r="V155" s="159">
        <f>ROUND(E155*U155,2)</f>
        <v>25.93</v>
      </c>
      <c r="W155" s="159"/>
      <c r="X155" s="159" t="s">
        <v>767</v>
      </c>
      <c r="Y155" s="159" t="s">
        <v>334</v>
      </c>
      <c r="Z155" s="148"/>
      <c r="AA155" s="148"/>
      <c r="AB155" s="148"/>
      <c r="AC155" s="148"/>
      <c r="AD155" s="148"/>
      <c r="AE155" s="148"/>
      <c r="AF155" s="148"/>
      <c r="AG155" s="148" t="s">
        <v>768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2" x14ac:dyDescent="0.2">
      <c r="A156" s="155"/>
      <c r="B156" s="156"/>
      <c r="C156" s="274" t="s">
        <v>2759</v>
      </c>
      <c r="D156" s="275"/>
      <c r="E156" s="275"/>
      <c r="F156" s="275"/>
      <c r="G156" s="275"/>
      <c r="H156" s="159"/>
      <c r="I156" s="159"/>
      <c r="J156" s="159"/>
      <c r="K156" s="159"/>
      <c r="L156" s="159"/>
      <c r="M156" s="159"/>
      <c r="N156" s="158"/>
      <c r="O156" s="158"/>
      <c r="P156" s="158"/>
      <c r="Q156" s="158"/>
      <c r="R156" s="159"/>
      <c r="S156" s="159"/>
      <c r="T156" s="159"/>
      <c r="U156" s="159"/>
      <c r="V156" s="159"/>
      <c r="W156" s="159"/>
      <c r="X156" s="159"/>
      <c r="Y156" s="159"/>
      <c r="Z156" s="148"/>
      <c r="AA156" s="148"/>
      <c r="AB156" s="148"/>
      <c r="AC156" s="148"/>
      <c r="AD156" s="148"/>
      <c r="AE156" s="148"/>
      <c r="AF156" s="148"/>
      <c r="AG156" s="148" t="s">
        <v>430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2" x14ac:dyDescent="0.2">
      <c r="A157" s="155"/>
      <c r="B157" s="156"/>
      <c r="C157" s="272" t="s">
        <v>2760</v>
      </c>
      <c r="D157" s="273"/>
      <c r="E157" s="273"/>
      <c r="F157" s="273"/>
      <c r="G157" s="273"/>
      <c r="H157" s="159"/>
      <c r="I157" s="159"/>
      <c r="J157" s="159"/>
      <c r="K157" s="159"/>
      <c r="L157" s="159"/>
      <c r="M157" s="159"/>
      <c r="N157" s="158"/>
      <c r="O157" s="158"/>
      <c r="P157" s="158"/>
      <c r="Q157" s="158"/>
      <c r="R157" s="159"/>
      <c r="S157" s="159"/>
      <c r="T157" s="159"/>
      <c r="U157" s="159"/>
      <c r="V157" s="159"/>
      <c r="W157" s="159"/>
      <c r="X157" s="159"/>
      <c r="Y157" s="159"/>
      <c r="Z157" s="148"/>
      <c r="AA157" s="148"/>
      <c r="AB157" s="148"/>
      <c r="AC157" s="148"/>
      <c r="AD157" s="148"/>
      <c r="AE157" s="148"/>
      <c r="AF157" s="148"/>
      <c r="AG157" s="148" t="s">
        <v>336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x14ac:dyDescent="0.2">
      <c r="A158" s="3"/>
      <c r="B158" s="4"/>
      <c r="C158" s="190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AE158">
        <v>12</v>
      </c>
      <c r="AF158">
        <v>21</v>
      </c>
      <c r="AG158" t="s">
        <v>312</v>
      </c>
    </row>
    <row r="159" spans="1:60" x14ac:dyDescent="0.2">
      <c r="A159" s="151"/>
      <c r="B159" s="152" t="s">
        <v>29</v>
      </c>
      <c r="C159" s="191"/>
      <c r="D159" s="153"/>
      <c r="E159" s="154"/>
      <c r="F159" s="154"/>
      <c r="G159" s="170">
        <f>G8+G92+G107+G112+G145+G154</f>
        <v>0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AE159">
        <f>SUMIF(L7:L157,AE158,G7:G157)</f>
        <v>0</v>
      </c>
      <c r="AF159">
        <f>SUMIF(L7:L157,AF158,G7:G157)</f>
        <v>0</v>
      </c>
      <c r="AG159" t="s">
        <v>414</v>
      </c>
    </row>
    <row r="160" spans="1:60" x14ac:dyDescent="0.2">
      <c r="C160" s="192"/>
      <c r="D160" s="10"/>
      <c r="AG160" t="s">
        <v>416</v>
      </c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6dyvHLyol/EmfUY11Yj0CEO1jzqFjHNzNpg+Ni/dlva6NkOGVoQdFhyU0cYp4dctG7BraFcLVtZ0mQ30WlDSaA==" saltValue="9VSxdCPJubhEszMRWGwhlw==" spinCount="100000" sheet="1" formatRows="0"/>
  <mergeCells count="42">
    <mergeCell ref="C157:G157"/>
    <mergeCell ref="C114:G114"/>
    <mergeCell ref="C118:G118"/>
    <mergeCell ref="C121:G121"/>
    <mergeCell ref="C126:G126"/>
    <mergeCell ref="C129:G129"/>
    <mergeCell ref="C132:G132"/>
    <mergeCell ref="C135:G135"/>
    <mergeCell ref="C147:G147"/>
    <mergeCell ref="C150:G150"/>
    <mergeCell ref="C153:G153"/>
    <mergeCell ref="C156:G156"/>
    <mergeCell ref="C109:G109"/>
    <mergeCell ref="C62:G62"/>
    <mergeCell ref="C65:G65"/>
    <mergeCell ref="C66:G66"/>
    <mergeCell ref="C72:G72"/>
    <mergeCell ref="C76:G76"/>
    <mergeCell ref="C79:G79"/>
    <mergeCell ref="C82:G82"/>
    <mergeCell ref="C96:G96"/>
    <mergeCell ref="C97:G97"/>
    <mergeCell ref="C100:G100"/>
    <mergeCell ref="C101:G101"/>
    <mergeCell ref="C55:G55"/>
    <mergeCell ref="C16:G16"/>
    <mergeCell ref="C19:G19"/>
    <mergeCell ref="C25:G25"/>
    <mergeCell ref="C28:G28"/>
    <mergeCell ref="C31:G31"/>
    <mergeCell ref="C34:G34"/>
    <mergeCell ref="C37:G37"/>
    <mergeCell ref="C41:G41"/>
    <mergeCell ref="C44:G44"/>
    <mergeCell ref="C47:G47"/>
    <mergeCell ref="C51:G51"/>
    <mergeCell ref="C13:G13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213"/>
  <sheetViews>
    <sheetView showGridLines="0" tabSelected="1" topLeftCell="B11" zoomScaleNormal="100" zoomScaleSheetLayoutView="75" workbookViewId="0">
      <selection activeCell="A28" sqref="A28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208" t="s">
        <v>41</v>
      </c>
      <c r="C1" s="209"/>
      <c r="D1" s="209"/>
      <c r="E1" s="209"/>
      <c r="F1" s="209"/>
      <c r="G1" s="209"/>
      <c r="H1" s="209"/>
      <c r="I1" s="209"/>
      <c r="J1" s="210"/>
    </row>
    <row r="2" spans="1:15" ht="36" customHeight="1" x14ac:dyDescent="0.2">
      <c r="A2" s="2"/>
      <c r="B2" s="76" t="s">
        <v>22</v>
      </c>
      <c r="C2" s="77"/>
      <c r="D2" s="78" t="s">
        <v>43</v>
      </c>
      <c r="E2" s="217" t="s">
        <v>44</v>
      </c>
      <c r="F2" s="218"/>
      <c r="G2" s="218"/>
      <c r="H2" s="218"/>
      <c r="I2" s="218"/>
      <c r="J2" s="219"/>
      <c r="O2" s="1"/>
    </row>
    <row r="3" spans="1:15" ht="27" hidden="1" customHeight="1" x14ac:dyDescent="0.2">
      <c r="A3" s="2"/>
      <c r="B3" s="79"/>
      <c r="C3" s="77"/>
      <c r="D3" s="80"/>
      <c r="E3" s="220"/>
      <c r="F3" s="221"/>
      <c r="G3" s="221"/>
      <c r="H3" s="221"/>
      <c r="I3" s="221"/>
      <c r="J3" s="222"/>
    </row>
    <row r="4" spans="1:15" ht="23.25" customHeight="1" x14ac:dyDescent="0.2">
      <c r="A4" s="2"/>
      <c r="B4" s="81"/>
      <c r="C4" s="82"/>
      <c r="D4" s="83"/>
      <c r="E4" s="230"/>
      <c r="F4" s="230"/>
      <c r="G4" s="230"/>
      <c r="H4" s="230"/>
      <c r="I4" s="230"/>
      <c r="J4" s="231"/>
    </row>
    <row r="5" spans="1:15" ht="24" customHeight="1" x14ac:dyDescent="0.2">
      <c r="A5" s="2"/>
      <c r="B5" s="31" t="s">
        <v>42</v>
      </c>
      <c r="D5" s="234" t="s">
        <v>45</v>
      </c>
      <c r="E5" s="235"/>
      <c r="F5" s="235"/>
      <c r="G5" s="235"/>
      <c r="H5" s="18" t="s">
        <v>40</v>
      </c>
      <c r="I5" s="85" t="s">
        <v>49</v>
      </c>
      <c r="J5" s="8"/>
    </row>
    <row r="6" spans="1:15" ht="15.75" customHeight="1" x14ac:dyDescent="0.2">
      <c r="A6" s="2"/>
      <c r="B6" s="28"/>
      <c r="C6" s="55"/>
      <c r="D6" s="236" t="s">
        <v>46</v>
      </c>
      <c r="E6" s="237"/>
      <c r="F6" s="237"/>
      <c r="G6" s="237"/>
      <c r="H6" s="18" t="s">
        <v>34</v>
      </c>
      <c r="I6" s="85" t="s">
        <v>50</v>
      </c>
      <c r="J6" s="8"/>
    </row>
    <row r="7" spans="1:15" ht="15.75" customHeight="1" x14ac:dyDescent="0.2">
      <c r="A7" s="2"/>
      <c r="B7" s="29"/>
      <c r="C7" s="56"/>
      <c r="D7" s="84" t="s">
        <v>48</v>
      </c>
      <c r="E7" s="238" t="s">
        <v>47</v>
      </c>
      <c r="F7" s="239"/>
      <c r="G7" s="239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24"/>
      <c r="E11" s="224"/>
      <c r="F11" s="224"/>
      <c r="G11" s="224"/>
      <c r="H11" s="18" t="s">
        <v>40</v>
      </c>
      <c r="I11" s="86"/>
      <c r="J11" s="8"/>
    </row>
    <row r="12" spans="1:15" ht="15.75" customHeight="1" x14ac:dyDescent="0.2">
      <c r="A12" s="2"/>
      <c r="B12" s="28"/>
      <c r="C12" s="55"/>
      <c r="D12" s="229"/>
      <c r="E12" s="229"/>
      <c r="F12" s="229"/>
      <c r="G12" s="229"/>
      <c r="H12" s="18" t="s">
        <v>34</v>
      </c>
      <c r="I12" s="86"/>
      <c r="J12" s="8"/>
    </row>
    <row r="13" spans="1:15" ht="15.75" customHeight="1" x14ac:dyDescent="0.2">
      <c r="A13" s="2"/>
      <c r="B13" s="29"/>
      <c r="C13" s="56"/>
      <c r="D13" s="87"/>
      <c r="E13" s="232"/>
      <c r="F13" s="233"/>
      <c r="G13" s="233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23"/>
      <c r="F15" s="223"/>
      <c r="G15" s="225"/>
      <c r="H15" s="225"/>
      <c r="I15" s="225" t="s">
        <v>29</v>
      </c>
      <c r="J15" s="226"/>
    </row>
    <row r="16" spans="1:15" ht="23.25" customHeight="1" x14ac:dyDescent="0.2">
      <c r="A16" s="140" t="s">
        <v>24</v>
      </c>
      <c r="B16" s="38" t="s">
        <v>24</v>
      </c>
      <c r="C16" s="62"/>
      <c r="D16" s="63"/>
      <c r="E16" s="214"/>
      <c r="F16" s="215"/>
      <c r="G16" s="214"/>
      <c r="H16" s="215"/>
      <c r="I16" s="214">
        <f>SUMIF(F117:F209,A16,I117:I209)+SUMIF(F117:F209,"PSU",I117:I209)</f>
        <v>0</v>
      </c>
      <c r="J16" s="216"/>
    </row>
    <row r="17" spans="1:10" ht="23.25" customHeight="1" x14ac:dyDescent="0.2">
      <c r="A17" s="140" t="s">
        <v>25</v>
      </c>
      <c r="B17" s="38" t="s">
        <v>25</v>
      </c>
      <c r="C17" s="62"/>
      <c r="D17" s="63"/>
      <c r="E17" s="214"/>
      <c r="F17" s="215"/>
      <c r="G17" s="214"/>
      <c r="H17" s="215"/>
      <c r="I17" s="214">
        <f>SUMIF(F117:F209,A17,I117:I209)</f>
        <v>0</v>
      </c>
      <c r="J17" s="216"/>
    </row>
    <row r="18" spans="1:10" ht="23.25" customHeight="1" x14ac:dyDescent="0.2">
      <c r="A18" s="140" t="s">
        <v>26</v>
      </c>
      <c r="B18" s="38" t="s">
        <v>26</v>
      </c>
      <c r="C18" s="62"/>
      <c r="D18" s="63"/>
      <c r="E18" s="214"/>
      <c r="F18" s="215"/>
      <c r="G18" s="214"/>
      <c r="H18" s="215"/>
      <c r="I18" s="214">
        <f>SUMIF(F117:F209,A18,I117:I209)</f>
        <v>0</v>
      </c>
      <c r="J18" s="216"/>
    </row>
    <row r="19" spans="1:10" ht="23.25" customHeight="1" x14ac:dyDescent="0.2">
      <c r="A19" s="140" t="s">
        <v>295</v>
      </c>
      <c r="B19" s="38" t="s">
        <v>27</v>
      </c>
      <c r="C19" s="62"/>
      <c r="D19" s="63"/>
      <c r="E19" s="214"/>
      <c r="F19" s="215"/>
      <c r="G19" s="214"/>
      <c r="H19" s="215"/>
      <c r="I19" s="214">
        <f>SUMIF(F117:F209,A19,I117:I209)</f>
        <v>0</v>
      </c>
      <c r="J19" s="216"/>
    </row>
    <row r="20" spans="1:10" ht="23.25" customHeight="1" x14ac:dyDescent="0.2">
      <c r="A20" s="140" t="s">
        <v>297</v>
      </c>
      <c r="B20" s="38" t="s">
        <v>28</v>
      </c>
      <c r="C20" s="62"/>
      <c r="D20" s="63"/>
      <c r="E20" s="214"/>
      <c r="F20" s="215"/>
      <c r="G20" s="214"/>
      <c r="H20" s="215"/>
      <c r="I20" s="214">
        <f>SUMIF(F117:F209,A20,I117:I209)</f>
        <v>0</v>
      </c>
      <c r="J20" s="216"/>
    </row>
    <row r="21" spans="1:10" ht="23.25" customHeight="1" x14ac:dyDescent="0.2">
      <c r="A21" s="2"/>
      <c r="B21" s="48" t="s">
        <v>29</v>
      </c>
      <c r="C21" s="64"/>
      <c r="D21" s="65"/>
      <c r="E21" s="227"/>
      <c r="F21" s="228"/>
      <c r="G21" s="227"/>
      <c r="H21" s="228"/>
      <c r="I21" s="227">
        <f>SUM(I16:J20)</f>
        <v>0</v>
      </c>
      <c r="J21" s="245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12</v>
      </c>
      <c r="F23" s="39" t="s">
        <v>0</v>
      </c>
      <c r="G23" s="243">
        <f>ZakladDPHSniVypocet</f>
        <v>0</v>
      </c>
      <c r="H23" s="244"/>
      <c r="I23" s="244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12</v>
      </c>
      <c r="F24" s="39" t="s">
        <v>0</v>
      </c>
      <c r="G24" s="241">
        <f>A23</f>
        <v>0</v>
      </c>
      <c r="H24" s="242"/>
      <c r="I24" s="242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43">
        <f>ZakladDPHZaklVypocet</f>
        <v>0</v>
      </c>
      <c r="H25" s="244"/>
      <c r="I25" s="244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11">
        <f>A25</f>
        <v>0</v>
      </c>
      <c r="H26" s="212"/>
      <c r="I26" s="212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13">
        <f>CenaCelkem-(ZakladDPHSni+DPHSni+ZakladDPHZakl+DPHZakl)</f>
        <v>0</v>
      </c>
      <c r="H27" s="213"/>
      <c r="I27" s="213"/>
      <c r="J27" s="41" t="str">
        <f t="shared" si="0"/>
        <v>CZK</v>
      </c>
    </row>
    <row r="28" spans="1:10" ht="27.75" hidden="1" customHeight="1" thickBot="1" x14ac:dyDescent="0.25">
      <c r="A28" s="2"/>
      <c r="B28" s="113" t="s">
        <v>23</v>
      </c>
      <c r="C28" s="114"/>
      <c r="D28" s="114"/>
      <c r="E28" s="115"/>
      <c r="F28" s="116"/>
      <c r="G28" s="247">
        <f>ZakladDPHSniVypocet+ZakladDPHZaklVypocet</f>
        <v>0</v>
      </c>
      <c r="H28" s="247"/>
      <c r="I28" s="247"/>
      <c r="J28" s="117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13" t="s">
        <v>35</v>
      </c>
      <c r="C29" s="118"/>
      <c r="D29" s="118"/>
      <c r="E29" s="118"/>
      <c r="F29" s="119"/>
      <c r="G29" s="246">
        <f>A27</f>
        <v>0</v>
      </c>
      <c r="H29" s="246"/>
      <c r="I29" s="246"/>
      <c r="J29" s="120" t="s">
        <v>109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48"/>
      <c r="E34" s="249"/>
      <c r="G34" s="250"/>
      <c r="H34" s="251"/>
      <c r="I34" s="251"/>
      <c r="J34" s="25"/>
    </row>
    <row r="35" spans="1:10" ht="12.75" customHeight="1" x14ac:dyDescent="0.2">
      <c r="A35" s="2"/>
      <c r="B35" s="2"/>
      <c r="D35" s="240" t="s">
        <v>2</v>
      </c>
      <c r="E35" s="240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90" t="s">
        <v>16</v>
      </c>
      <c r="C37" s="91"/>
      <c r="D37" s="91"/>
      <c r="E37" s="91"/>
      <c r="F37" s="92"/>
      <c r="G37" s="92"/>
      <c r="H37" s="92"/>
      <c r="I37" s="92"/>
      <c r="J37" s="93"/>
    </row>
    <row r="38" spans="1:10" ht="25.5" customHeight="1" x14ac:dyDescent="0.2">
      <c r="A38" s="89" t="s">
        <v>37</v>
      </c>
      <c r="B38" s="94" t="s">
        <v>17</v>
      </c>
      <c r="C38" s="95" t="s">
        <v>5</v>
      </c>
      <c r="D38" s="95"/>
      <c r="E38" s="95"/>
      <c r="F38" s="96" t="str">
        <f>B23</f>
        <v>Základ pro sníženou DPH</v>
      </c>
      <c r="G38" s="96" t="str">
        <f>B25</f>
        <v>Základ pro základní DPH</v>
      </c>
      <c r="H38" s="97" t="s">
        <v>18</v>
      </c>
      <c r="I38" s="97" t="s">
        <v>1</v>
      </c>
      <c r="J38" s="98" t="s">
        <v>0</v>
      </c>
    </row>
    <row r="39" spans="1:10" ht="25.5" hidden="1" customHeight="1" x14ac:dyDescent="0.2">
      <c r="A39" s="89">
        <v>1</v>
      </c>
      <c r="B39" s="99" t="s">
        <v>51</v>
      </c>
      <c r="C39" s="252"/>
      <c r="D39" s="252"/>
      <c r="E39" s="252"/>
      <c r="F39" s="100">
        <f>'OVN OVN Naklady'!AE60+'SO 00 1 Pol'!AE32+'SO 01 D.1.1 Pol'!AE851+'SO 01 D.1.4.a Pol'!AE232+'SO 01 D.1.4.c Pol'!AE314+'SO 01 D.1.4.e Pol'!AE268+'SO 01 D.1.4.g Pol'!AE126+'SO 01 D.1.4.h Pol'!AE60+'SO 01 D.1.4.h.1 Pol'!AE36+'SO 01 D.1.4.ch Pol'!AE51+'SO 01.1 1 Pol'!AE36+'SO 01.1 2 Pol'!AE63+'SO 02 2 Pol'!AE70+'SO 03 3 Pol'!AE156+'SO 04 4 Pol'!AE133+'SO 05 5 Pol'!AE159+'SO 06 6 Pol'!AE65+'SO 07 7 Pol'!AE90+'SO 08 8 Pol'!AE79+'SO 09 9 Pol'!AE48+'SO 10 10 Pol'!AE42</f>
        <v>0</v>
      </c>
      <c r="G39" s="101">
        <f>'OVN OVN Naklady'!AF60+'SO 00 1 Pol'!AF32+'SO 01 D.1.1 Pol'!AF851+'SO 01 D.1.4.a Pol'!AF232+'SO 01 D.1.4.c Pol'!AF314+'SO 01 D.1.4.e Pol'!AF268+'SO 01 D.1.4.g Pol'!AF126+'SO 01 D.1.4.h Pol'!AF60+'SO 01 D.1.4.h.1 Pol'!AF36+'SO 01 D.1.4.ch Pol'!AF51+'SO 01.1 1 Pol'!AF36+'SO 01.1 2 Pol'!AF63+'SO 02 2 Pol'!AF70+'SO 03 3 Pol'!AF156+'SO 04 4 Pol'!AF133+'SO 05 5 Pol'!AF159+'SO 06 6 Pol'!AF65+'SO 07 7 Pol'!AF90+'SO 08 8 Pol'!AF79+'SO 09 9 Pol'!AF48+'SO 10 10 Pol'!AF42</f>
        <v>0</v>
      </c>
      <c r="H39" s="102">
        <f t="shared" ref="H39:H74" si="1">(F39*SazbaDPH1/100)+(G39*SazbaDPH2/100)</f>
        <v>0</v>
      </c>
      <c r="I39" s="102">
        <f>F39+G39+H39</f>
        <v>0</v>
      </c>
      <c r="J39" s="103" t="str">
        <f>IF(CenaCelkemVypocet=0,"",I39/CenaCelkemVypocet*100)</f>
        <v/>
      </c>
    </row>
    <row r="40" spans="1:10" ht="25.5" customHeight="1" x14ac:dyDescent="0.2">
      <c r="A40" s="89">
        <v>2</v>
      </c>
      <c r="B40" s="104"/>
      <c r="C40" s="253" t="s">
        <v>52</v>
      </c>
      <c r="D40" s="253"/>
      <c r="E40" s="253"/>
      <c r="F40" s="105">
        <f>'OVN OVN Naklady'!AE60</f>
        <v>0</v>
      </c>
      <c r="G40" s="106">
        <f>'OVN OVN Naklady'!AF60</f>
        <v>0</v>
      </c>
      <c r="H40" s="106">
        <f t="shared" si="1"/>
        <v>0</v>
      </c>
      <c r="I40" s="106">
        <f>F40+G40+H40</f>
        <v>0</v>
      </c>
      <c r="J40" s="107" t="str">
        <f>IF(CenaCelkemVypocet=0,"",I40/CenaCelkemVypocet*100)</f>
        <v/>
      </c>
    </row>
    <row r="41" spans="1:10" ht="25.5" customHeight="1" x14ac:dyDescent="0.2">
      <c r="A41" s="89">
        <v>3</v>
      </c>
      <c r="B41" s="108" t="s">
        <v>53</v>
      </c>
      <c r="C41" s="252" t="s">
        <v>54</v>
      </c>
      <c r="D41" s="252"/>
      <c r="E41" s="252"/>
      <c r="F41" s="109">
        <f>'OVN OVN Naklady'!AE60</f>
        <v>0</v>
      </c>
      <c r="G41" s="102">
        <f>'OVN OVN Naklady'!AF60</f>
        <v>0</v>
      </c>
      <c r="H41" s="102">
        <f t="shared" si="1"/>
        <v>0</v>
      </c>
      <c r="I41" s="102">
        <f>F41+G41+H41</f>
        <v>0</v>
      </c>
      <c r="J41" s="103" t="str">
        <f>IF(CenaCelkemVypocet=0,"",I41/CenaCelkemVypocet*100)</f>
        <v/>
      </c>
    </row>
    <row r="42" spans="1:10" ht="25.5" customHeight="1" x14ac:dyDescent="0.2">
      <c r="A42" s="89">
        <v>2</v>
      </c>
      <c r="B42" s="104"/>
      <c r="C42" s="253" t="s">
        <v>55</v>
      </c>
      <c r="D42" s="253"/>
      <c r="E42" s="253"/>
      <c r="F42" s="105"/>
      <c r="G42" s="106"/>
      <c r="H42" s="106">
        <f t="shared" si="1"/>
        <v>0</v>
      </c>
      <c r="I42" s="106"/>
      <c r="J42" s="107"/>
    </row>
    <row r="43" spans="1:10" ht="25.5" customHeight="1" x14ac:dyDescent="0.2">
      <c r="A43" s="89">
        <v>2</v>
      </c>
      <c r="B43" s="104" t="s">
        <v>56</v>
      </c>
      <c r="C43" s="253" t="s">
        <v>57</v>
      </c>
      <c r="D43" s="253"/>
      <c r="E43" s="253"/>
      <c r="F43" s="105">
        <f>'SO 00 1 Pol'!AE32</f>
        <v>0</v>
      </c>
      <c r="G43" s="106">
        <f>'SO 00 1 Pol'!AF32</f>
        <v>0</v>
      </c>
      <c r="H43" s="106">
        <f t="shared" si="1"/>
        <v>0</v>
      </c>
      <c r="I43" s="106">
        <f t="shared" ref="I43:I74" si="2">F43+G43+H43</f>
        <v>0</v>
      </c>
      <c r="J43" s="107" t="str">
        <f t="shared" ref="J43:J74" si="3">IF(CenaCelkemVypocet=0,"",I43/CenaCelkemVypocet*100)</f>
        <v/>
      </c>
    </row>
    <row r="44" spans="1:10" ht="25.5" customHeight="1" x14ac:dyDescent="0.2">
      <c r="A44" s="89">
        <v>3</v>
      </c>
      <c r="B44" s="108" t="s">
        <v>58</v>
      </c>
      <c r="C44" s="252" t="s">
        <v>57</v>
      </c>
      <c r="D44" s="252"/>
      <c r="E44" s="252"/>
      <c r="F44" s="109">
        <f>'SO 00 1 Pol'!AE32</f>
        <v>0</v>
      </c>
      <c r="G44" s="102">
        <f>'SO 00 1 Pol'!AF32</f>
        <v>0</v>
      </c>
      <c r="H44" s="102">
        <f t="shared" si="1"/>
        <v>0</v>
      </c>
      <c r="I44" s="102">
        <f t="shared" si="2"/>
        <v>0</v>
      </c>
      <c r="J44" s="103" t="str">
        <f t="shared" si="3"/>
        <v/>
      </c>
    </row>
    <row r="45" spans="1:10" ht="25.5" customHeight="1" x14ac:dyDescent="0.2">
      <c r="A45" s="89">
        <v>2</v>
      </c>
      <c r="B45" s="104" t="s">
        <v>59</v>
      </c>
      <c r="C45" s="253" t="s">
        <v>60</v>
      </c>
      <c r="D45" s="253"/>
      <c r="E45" s="253"/>
      <c r="F45" s="105">
        <f>'SO 01 D.1.1 Pol'!AE851+'SO 01 D.1.4.a Pol'!AE232+'SO 01 D.1.4.c Pol'!AE314+'SO 01 D.1.4.e Pol'!AE268+'SO 01 D.1.4.g Pol'!AE126+'SO 01 D.1.4.h Pol'!AE60+'SO 01 D.1.4.h.1 Pol'!AE36+'SO 01 D.1.4.ch Pol'!AE51</f>
        <v>0</v>
      </c>
      <c r="G45" s="106">
        <f>'SO 01 D.1.1 Pol'!AF851+'SO 01 D.1.4.a Pol'!AF232+'SO 01 D.1.4.c Pol'!AF314+'SO 01 D.1.4.e Pol'!AF268+'SO 01 D.1.4.g Pol'!AF126+'SO 01 D.1.4.h Pol'!AF60+'SO 01 D.1.4.h.1 Pol'!AF36+'SO 01 D.1.4.ch Pol'!AF51</f>
        <v>0</v>
      </c>
      <c r="H45" s="106">
        <f t="shared" si="1"/>
        <v>0</v>
      </c>
      <c r="I45" s="106">
        <f t="shared" si="2"/>
        <v>0</v>
      </c>
      <c r="J45" s="107" t="str">
        <f t="shared" si="3"/>
        <v/>
      </c>
    </row>
    <row r="46" spans="1:10" ht="25.5" customHeight="1" x14ac:dyDescent="0.2">
      <c r="A46" s="89">
        <v>3</v>
      </c>
      <c r="B46" s="108" t="s">
        <v>61</v>
      </c>
      <c r="C46" s="252" t="s">
        <v>62</v>
      </c>
      <c r="D46" s="252"/>
      <c r="E46" s="252"/>
      <c r="F46" s="109">
        <f>'SO 01 D.1.1 Pol'!AE851</f>
        <v>0</v>
      </c>
      <c r="G46" s="102">
        <f>'SO 01 D.1.1 Pol'!AF851</f>
        <v>0</v>
      </c>
      <c r="H46" s="102">
        <f t="shared" si="1"/>
        <v>0</v>
      </c>
      <c r="I46" s="102">
        <f t="shared" si="2"/>
        <v>0</v>
      </c>
      <c r="J46" s="103" t="str">
        <f t="shared" si="3"/>
        <v/>
      </c>
    </row>
    <row r="47" spans="1:10" ht="25.5" customHeight="1" x14ac:dyDescent="0.2">
      <c r="A47" s="89">
        <v>3</v>
      </c>
      <c r="B47" s="108" t="s">
        <v>63</v>
      </c>
      <c r="C47" s="252" t="s">
        <v>64</v>
      </c>
      <c r="D47" s="252"/>
      <c r="E47" s="252"/>
      <c r="F47" s="109">
        <f>'SO 01 D.1.4.a Pol'!AE232</f>
        <v>0</v>
      </c>
      <c r="G47" s="102">
        <f>'SO 01 D.1.4.a Pol'!AF232</f>
        <v>0</v>
      </c>
      <c r="H47" s="102">
        <f t="shared" si="1"/>
        <v>0</v>
      </c>
      <c r="I47" s="102">
        <f t="shared" si="2"/>
        <v>0</v>
      </c>
      <c r="J47" s="103" t="str">
        <f t="shared" si="3"/>
        <v/>
      </c>
    </row>
    <row r="48" spans="1:10" ht="25.5" customHeight="1" x14ac:dyDescent="0.2">
      <c r="A48" s="89">
        <v>3</v>
      </c>
      <c r="B48" s="108" t="s">
        <v>65</v>
      </c>
      <c r="C48" s="252" t="s">
        <v>66</v>
      </c>
      <c r="D48" s="252"/>
      <c r="E48" s="252"/>
      <c r="F48" s="109">
        <f>'SO 01 D.1.4.c Pol'!AE314</f>
        <v>0</v>
      </c>
      <c r="G48" s="102">
        <f>'SO 01 D.1.4.c Pol'!AF314</f>
        <v>0</v>
      </c>
      <c r="H48" s="102">
        <f t="shared" si="1"/>
        <v>0</v>
      </c>
      <c r="I48" s="102">
        <f t="shared" si="2"/>
        <v>0</v>
      </c>
      <c r="J48" s="103" t="str">
        <f t="shared" si="3"/>
        <v/>
      </c>
    </row>
    <row r="49" spans="1:10" ht="25.5" customHeight="1" x14ac:dyDescent="0.2">
      <c r="A49" s="89">
        <v>3</v>
      </c>
      <c r="B49" s="108" t="s">
        <v>67</v>
      </c>
      <c r="C49" s="252" t="s">
        <v>68</v>
      </c>
      <c r="D49" s="252"/>
      <c r="E49" s="252"/>
      <c r="F49" s="109">
        <f>'SO 01 D.1.4.e Pol'!AE268</f>
        <v>0</v>
      </c>
      <c r="G49" s="102">
        <f>'SO 01 D.1.4.e Pol'!AF268</f>
        <v>0</v>
      </c>
      <c r="H49" s="102">
        <f t="shared" si="1"/>
        <v>0</v>
      </c>
      <c r="I49" s="102">
        <f t="shared" si="2"/>
        <v>0</v>
      </c>
      <c r="J49" s="103" t="str">
        <f t="shared" si="3"/>
        <v/>
      </c>
    </row>
    <row r="50" spans="1:10" ht="25.5" customHeight="1" x14ac:dyDescent="0.2">
      <c r="A50" s="89">
        <v>3</v>
      </c>
      <c r="B50" s="108" t="s">
        <v>69</v>
      </c>
      <c r="C50" s="252" t="s">
        <v>70</v>
      </c>
      <c r="D50" s="252"/>
      <c r="E50" s="252"/>
      <c r="F50" s="109">
        <f>'SO 01 D.1.4.g Pol'!AE126</f>
        <v>0</v>
      </c>
      <c r="G50" s="102">
        <f>'SO 01 D.1.4.g Pol'!AF126</f>
        <v>0</v>
      </c>
      <c r="H50" s="102">
        <f t="shared" si="1"/>
        <v>0</v>
      </c>
      <c r="I50" s="102">
        <f t="shared" si="2"/>
        <v>0</v>
      </c>
      <c r="J50" s="103" t="str">
        <f t="shared" si="3"/>
        <v/>
      </c>
    </row>
    <row r="51" spans="1:10" ht="25.5" customHeight="1" x14ac:dyDescent="0.2">
      <c r="A51" s="89">
        <v>3</v>
      </c>
      <c r="B51" s="108" t="s">
        <v>71</v>
      </c>
      <c r="C51" s="252" t="s">
        <v>72</v>
      </c>
      <c r="D51" s="252"/>
      <c r="E51" s="252"/>
      <c r="F51" s="109">
        <f>'SO 01 D.1.4.h Pol'!AE60</f>
        <v>0</v>
      </c>
      <c r="G51" s="102">
        <f>'SO 01 D.1.4.h Pol'!AF60</f>
        <v>0</v>
      </c>
      <c r="H51" s="102">
        <f t="shared" si="1"/>
        <v>0</v>
      </c>
      <c r="I51" s="102">
        <f t="shared" si="2"/>
        <v>0</v>
      </c>
      <c r="J51" s="103" t="str">
        <f t="shared" si="3"/>
        <v/>
      </c>
    </row>
    <row r="52" spans="1:10" ht="25.5" customHeight="1" x14ac:dyDescent="0.2">
      <c r="A52" s="89">
        <v>3</v>
      </c>
      <c r="B52" s="108" t="s">
        <v>73</v>
      </c>
      <c r="C52" s="252" t="s">
        <v>74</v>
      </c>
      <c r="D52" s="252"/>
      <c r="E52" s="252"/>
      <c r="F52" s="109">
        <f>'SO 01 D.1.4.h.1 Pol'!AE36</f>
        <v>0</v>
      </c>
      <c r="G52" s="102">
        <f>'SO 01 D.1.4.h.1 Pol'!AF36</f>
        <v>0</v>
      </c>
      <c r="H52" s="102">
        <f t="shared" si="1"/>
        <v>0</v>
      </c>
      <c r="I52" s="102">
        <f t="shared" si="2"/>
        <v>0</v>
      </c>
      <c r="J52" s="103" t="str">
        <f t="shared" si="3"/>
        <v/>
      </c>
    </row>
    <row r="53" spans="1:10" ht="25.5" customHeight="1" x14ac:dyDescent="0.2">
      <c r="A53" s="89">
        <v>3</v>
      </c>
      <c r="B53" s="108" t="s">
        <v>75</v>
      </c>
      <c r="C53" s="252" t="s">
        <v>76</v>
      </c>
      <c r="D53" s="252"/>
      <c r="E53" s="252"/>
      <c r="F53" s="109">
        <f>'SO 01 D.1.4.ch Pol'!AE51</f>
        <v>0</v>
      </c>
      <c r="G53" s="102">
        <f>'SO 01 D.1.4.ch Pol'!AF51</f>
        <v>0</v>
      </c>
      <c r="H53" s="102">
        <f t="shared" si="1"/>
        <v>0</v>
      </c>
      <c r="I53" s="102">
        <f t="shared" si="2"/>
        <v>0</v>
      </c>
      <c r="J53" s="103" t="str">
        <f t="shared" si="3"/>
        <v/>
      </c>
    </row>
    <row r="54" spans="1:10" ht="25.5" customHeight="1" x14ac:dyDescent="0.2">
      <c r="A54" s="89">
        <v>2</v>
      </c>
      <c r="B54" s="104" t="s">
        <v>77</v>
      </c>
      <c r="C54" s="253" t="s">
        <v>78</v>
      </c>
      <c r="D54" s="253"/>
      <c r="E54" s="253"/>
      <c r="F54" s="105">
        <f>'SO 01.1 1 Pol'!AE36+'SO 01.1 2 Pol'!AE63</f>
        <v>0</v>
      </c>
      <c r="G54" s="106">
        <f>'SO 01.1 1 Pol'!AF36+'SO 01.1 2 Pol'!AF63</f>
        <v>0</v>
      </c>
      <c r="H54" s="106">
        <f t="shared" si="1"/>
        <v>0</v>
      </c>
      <c r="I54" s="106">
        <f t="shared" si="2"/>
        <v>0</v>
      </c>
      <c r="J54" s="107" t="str">
        <f t="shared" si="3"/>
        <v/>
      </c>
    </row>
    <row r="55" spans="1:10" ht="25.5" customHeight="1" x14ac:dyDescent="0.2">
      <c r="A55" s="89">
        <v>3</v>
      </c>
      <c r="B55" s="108" t="s">
        <v>58</v>
      </c>
      <c r="C55" s="252" t="s">
        <v>79</v>
      </c>
      <c r="D55" s="252"/>
      <c r="E55" s="252"/>
      <c r="F55" s="109">
        <f>'SO 01.1 1 Pol'!AE36</f>
        <v>0</v>
      </c>
      <c r="G55" s="102">
        <f>'SO 01.1 1 Pol'!AF36</f>
        <v>0</v>
      </c>
      <c r="H55" s="102">
        <f t="shared" si="1"/>
        <v>0</v>
      </c>
      <c r="I55" s="102">
        <f t="shared" si="2"/>
        <v>0</v>
      </c>
      <c r="J55" s="103" t="str">
        <f t="shared" si="3"/>
        <v/>
      </c>
    </row>
    <row r="56" spans="1:10" ht="25.5" customHeight="1" x14ac:dyDescent="0.2">
      <c r="A56" s="89">
        <v>3</v>
      </c>
      <c r="B56" s="108" t="s">
        <v>80</v>
      </c>
      <c r="C56" s="252" t="s">
        <v>81</v>
      </c>
      <c r="D56" s="252"/>
      <c r="E56" s="252"/>
      <c r="F56" s="109">
        <f>'SO 01.1 2 Pol'!AE63</f>
        <v>0</v>
      </c>
      <c r="G56" s="102">
        <f>'SO 01.1 2 Pol'!AF63</f>
        <v>0</v>
      </c>
      <c r="H56" s="102">
        <f t="shared" si="1"/>
        <v>0</v>
      </c>
      <c r="I56" s="102">
        <f t="shared" si="2"/>
        <v>0</v>
      </c>
      <c r="J56" s="103" t="str">
        <f t="shared" si="3"/>
        <v/>
      </c>
    </row>
    <row r="57" spans="1:10" ht="25.5" customHeight="1" x14ac:dyDescent="0.2">
      <c r="A57" s="89">
        <v>2</v>
      </c>
      <c r="B57" s="104" t="s">
        <v>82</v>
      </c>
      <c r="C57" s="253" t="s">
        <v>83</v>
      </c>
      <c r="D57" s="253"/>
      <c r="E57" s="253"/>
      <c r="F57" s="105">
        <f>'SO 02 2 Pol'!AE70</f>
        <v>0</v>
      </c>
      <c r="G57" s="106">
        <f>'SO 02 2 Pol'!AF70</f>
        <v>0</v>
      </c>
      <c r="H57" s="106">
        <f t="shared" si="1"/>
        <v>0</v>
      </c>
      <c r="I57" s="106">
        <f t="shared" si="2"/>
        <v>0</v>
      </c>
      <c r="J57" s="107" t="str">
        <f t="shared" si="3"/>
        <v/>
      </c>
    </row>
    <row r="58" spans="1:10" ht="25.5" customHeight="1" x14ac:dyDescent="0.2">
      <c r="A58" s="89">
        <v>3</v>
      </c>
      <c r="B58" s="108" t="s">
        <v>80</v>
      </c>
      <c r="C58" s="252" t="s">
        <v>83</v>
      </c>
      <c r="D58" s="252"/>
      <c r="E58" s="252"/>
      <c r="F58" s="109">
        <f>'SO 02 2 Pol'!AE70</f>
        <v>0</v>
      </c>
      <c r="G58" s="102">
        <f>'SO 02 2 Pol'!AF70</f>
        <v>0</v>
      </c>
      <c r="H58" s="102">
        <f t="shared" si="1"/>
        <v>0</v>
      </c>
      <c r="I58" s="102">
        <f t="shared" si="2"/>
        <v>0</v>
      </c>
      <c r="J58" s="103" t="str">
        <f t="shared" si="3"/>
        <v/>
      </c>
    </row>
    <row r="59" spans="1:10" ht="25.5" customHeight="1" x14ac:dyDescent="0.2">
      <c r="A59" s="89">
        <v>2</v>
      </c>
      <c r="B59" s="104" t="s">
        <v>84</v>
      </c>
      <c r="C59" s="253" t="s">
        <v>85</v>
      </c>
      <c r="D59" s="253"/>
      <c r="E59" s="253"/>
      <c r="F59" s="105">
        <f>'SO 03 3 Pol'!AE156</f>
        <v>0</v>
      </c>
      <c r="G59" s="106">
        <f>'SO 03 3 Pol'!AF156</f>
        <v>0</v>
      </c>
      <c r="H59" s="106">
        <f t="shared" si="1"/>
        <v>0</v>
      </c>
      <c r="I59" s="106">
        <f t="shared" si="2"/>
        <v>0</v>
      </c>
      <c r="J59" s="107" t="str">
        <f t="shared" si="3"/>
        <v/>
      </c>
    </row>
    <row r="60" spans="1:10" ht="25.5" customHeight="1" x14ac:dyDescent="0.2">
      <c r="A60" s="89">
        <v>3</v>
      </c>
      <c r="B60" s="108" t="s">
        <v>86</v>
      </c>
      <c r="C60" s="252" t="s">
        <v>85</v>
      </c>
      <c r="D60" s="252"/>
      <c r="E60" s="252"/>
      <c r="F60" s="109">
        <f>'SO 03 3 Pol'!AE156</f>
        <v>0</v>
      </c>
      <c r="G60" s="102">
        <f>'SO 03 3 Pol'!AF156</f>
        <v>0</v>
      </c>
      <c r="H60" s="102">
        <f t="shared" si="1"/>
        <v>0</v>
      </c>
      <c r="I60" s="102">
        <f t="shared" si="2"/>
        <v>0</v>
      </c>
      <c r="J60" s="103" t="str">
        <f t="shared" si="3"/>
        <v/>
      </c>
    </row>
    <row r="61" spans="1:10" ht="25.5" customHeight="1" x14ac:dyDescent="0.2">
      <c r="A61" s="89">
        <v>2</v>
      </c>
      <c r="B61" s="104" t="s">
        <v>87</v>
      </c>
      <c r="C61" s="253" t="s">
        <v>88</v>
      </c>
      <c r="D61" s="253"/>
      <c r="E61" s="253"/>
      <c r="F61" s="105">
        <f>'SO 04 4 Pol'!AE133</f>
        <v>0</v>
      </c>
      <c r="G61" s="106">
        <f>'SO 04 4 Pol'!AF133</f>
        <v>0</v>
      </c>
      <c r="H61" s="106">
        <f t="shared" si="1"/>
        <v>0</v>
      </c>
      <c r="I61" s="106">
        <f t="shared" si="2"/>
        <v>0</v>
      </c>
      <c r="J61" s="107" t="str">
        <f t="shared" si="3"/>
        <v/>
      </c>
    </row>
    <row r="62" spans="1:10" ht="25.5" customHeight="1" x14ac:dyDescent="0.2">
      <c r="A62" s="89">
        <v>3</v>
      </c>
      <c r="B62" s="108" t="s">
        <v>89</v>
      </c>
      <c r="C62" s="252" t="s">
        <v>88</v>
      </c>
      <c r="D62" s="252"/>
      <c r="E62" s="252"/>
      <c r="F62" s="109">
        <f>'SO 04 4 Pol'!AE133</f>
        <v>0</v>
      </c>
      <c r="G62" s="102">
        <f>'SO 04 4 Pol'!AF133</f>
        <v>0</v>
      </c>
      <c r="H62" s="102">
        <f t="shared" si="1"/>
        <v>0</v>
      </c>
      <c r="I62" s="102">
        <f t="shared" si="2"/>
        <v>0</v>
      </c>
      <c r="J62" s="103" t="str">
        <f t="shared" si="3"/>
        <v/>
      </c>
    </row>
    <row r="63" spans="1:10" ht="25.5" customHeight="1" x14ac:dyDescent="0.2">
      <c r="A63" s="89">
        <v>2</v>
      </c>
      <c r="B63" s="104" t="s">
        <v>90</v>
      </c>
      <c r="C63" s="253" t="s">
        <v>91</v>
      </c>
      <c r="D63" s="253"/>
      <c r="E63" s="253"/>
      <c r="F63" s="105">
        <f>'SO 05 5 Pol'!AE159</f>
        <v>0</v>
      </c>
      <c r="G63" s="106">
        <f>'SO 05 5 Pol'!AF159</f>
        <v>0</v>
      </c>
      <c r="H63" s="106">
        <f t="shared" si="1"/>
        <v>0</v>
      </c>
      <c r="I63" s="106">
        <f t="shared" si="2"/>
        <v>0</v>
      </c>
      <c r="J63" s="107" t="str">
        <f t="shared" si="3"/>
        <v/>
      </c>
    </row>
    <row r="64" spans="1:10" ht="25.5" customHeight="1" x14ac:dyDescent="0.2">
      <c r="A64" s="89">
        <v>3</v>
      </c>
      <c r="B64" s="108" t="s">
        <v>92</v>
      </c>
      <c r="C64" s="252" t="s">
        <v>91</v>
      </c>
      <c r="D64" s="252"/>
      <c r="E64" s="252"/>
      <c r="F64" s="109">
        <f>'SO 05 5 Pol'!AE159</f>
        <v>0</v>
      </c>
      <c r="G64" s="102">
        <f>'SO 05 5 Pol'!AF159</f>
        <v>0</v>
      </c>
      <c r="H64" s="102">
        <f t="shared" si="1"/>
        <v>0</v>
      </c>
      <c r="I64" s="102">
        <f t="shared" si="2"/>
        <v>0</v>
      </c>
      <c r="J64" s="103" t="str">
        <f t="shared" si="3"/>
        <v/>
      </c>
    </row>
    <row r="65" spans="1:10" ht="25.5" customHeight="1" x14ac:dyDescent="0.2">
      <c r="A65" s="89">
        <v>2</v>
      </c>
      <c r="B65" s="104" t="s">
        <v>93</v>
      </c>
      <c r="C65" s="253" t="s">
        <v>94</v>
      </c>
      <c r="D65" s="253"/>
      <c r="E65" s="253"/>
      <c r="F65" s="105">
        <f>'SO 06 6 Pol'!AE65</f>
        <v>0</v>
      </c>
      <c r="G65" s="106">
        <f>'SO 06 6 Pol'!AF65</f>
        <v>0</v>
      </c>
      <c r="H65" s="106">
        <f t="shared" si="1"/>
        <v>0</v>
      </c>
      <c r="I65" s="106">
        <f t="shared" si="2"/>
        <v>0</v>
      </c>
      <c r="J65" s="107" t="str">
        <f t="shared" si="3"/>
        <v/>
      </c>
    </row>
    <row r="66" spans="1:10" ht="25.5" customHeight="1" x14ac:dyDescent="0.2">
      <c r="A66" s="89">
        <v>3</v>
      </c>
      <c r="B66" s="108" t="s">
        <v>95</v>
      </c>
      <c r="C66" s="252" t="s">
        <v>94</v>
      </c>
      <c r="D66" s="252"/>
      <c r="E66" s="252"/>
      <c r="F66" s="109">
        <f>'SO 06 6 Pol'!AE65</f>
        <v>0</v>
      </c>
      <c r="G66" s="102">
        <f>'SO 06 6 Pol'!AF65</f>
        <v>0</v>
      </c>
      <c r="H66" s="102">
        <f t="shared" si="1"/>
        <v>0</v>
      </c>
      <c r="I66" s="102">
        <f t="shared" si="2"/>
        <v>0</v>
      </c>
      <c r="J66" s="103" t="str">
        <f t="shared" si="3"/>
        <v/>
      </c>
    </row>
    <row r="67" spans="1:10" ht="25.5" customHeight="1" x14ac:dyDescent="0.2">
      <c r="A67" s="89">
        <v>2</v>
      </c>
      <c r="B67" s="104" t="s">
        <v>96</v>
      </c>
      <c r="C67" s="253" t="s">
        <v>97</v>
      </c>
      <c r="D67" s="253"/>
      <c r="E67" s="253"/>
      <c r="F67" s="105">
        <f>'SO 07 7 Pol'!AE90</f>
        <v>0</v>
      </c>
      <c r="G67" s="106">
        <f>'SO 07 7 Pol'!AF90</f>
        <v>0</v>
      </c>
      <c r="H67" s="106">
        <f t="shared" si="1"/>
        <v>0</v>
      </c>
      <c r="I67" s="106">
        <f t="shared" si="2"/>
        <v>0</v>
      </c>
      <c r="J67" s="107" t="str">
        <f t="shared" si="3"/>
        <v/>
      </c>
    </row>
    <row r="68" spans="1:10" ht="25.5" customHeight="1" x14ac:dyDescent="0.2">
      <c r="A68" s="89">
        <v>3</v>
      </c>
      <c r="B68" s="108" t="s">
        <v>98</v>
      </c>
      <c r="C68" s="252" t="s">
        <v>97</v>
      </c>
      <c r="D68" s="252"/>
      <c r="E68" s="252"/>
      <c r="F68" s="109">
        <f>'SO 07 7 Pol'!AE90</f>
        <v>0</v>
      </c>
      <c r="G68" s="102">
        <f>'SO 07 7 Pol'!AF90</f>
        <v>0</v>
      </c>
      <c r="H68" s="102">
        <f t="shared" si="1"/>
        <v>0</v>
      </c>
      <c r="I68" s="102">
        <f t="shared" si="2"/>
        <v>0</v>
      </c>
      <c r="J68" s="103" t="str">
        <f t="shared" si="3"/>
        <v/>
      </c>
    </row>
    <row r="69" spans="1:10" ht="25.5" customHeight="1" x14ac:dyDescent="0.2">
      <c r="A69" s="89">
        <v>2</v>
      </c>
      <c r="B69" s="104" t="s">
        <v>99</v>
      </c>
      <c r="C69" s="253" t="s">
        <v>100</v>
      </c>
      <c r="D69" s="253"/>
      <c r="E69" s="253"/>
      <c r="F69" s="105">
        <f>'SO 08 8 Pol'!AE79</f>
        <v>0</v>
      </c>
      <c r="G69" s="106">
        <f>'SO 08 8 Pol'!AF79</f>
        <v>0</v>
      </c>
      <c r="H69" s="106">
        <f t="shared" si="1"/>
        <v>0</v>
      </c>
      <c r="I69" s="106">
        <f t="shared" si="2"/>
        <v>0</v>
      </c>
      <c r="J69" s="107" t="str">
        <f t="shared" si="3"/>
        <v/>
      </c>
    </row>
    <row r="70" spans="1:10" ht="25.5" customHeight="1" x14ac:dyDescent="0.2">
      <c r="A70" s="89">
        <v>3</v>
      </c>
      <c r="B70" s="108" t="s">
        <v>101</v>
      </c>
      <c r="C70" s="252" t="s">
        <v>100</v>
      </c>
      <c r="D70" s="252"/>
      <c r="E70" s="252"/>
      <c r="F70" s="109">
        <f>'SO 08 8 Pol'!AE79</f>
        <v>0</v>
      </c>
      <c r="G70" s="102">
        <f>'SO 08 8 Pol'!AF79</f>
        <v>0</v>
      </c>
      <c r="H70" s="102">
        <f t="shared" si="1"/>
        <v>0</v>
      </c>
      <c r="I70" s="102">
        <f t="shared" si="2"/>
        <v>0</v>
      </c>
      <c r="J70" s="103" t="str">
        <f t="shared" si="3"/>
        <v/>
      </c>
    </row>
    <row r="71" spans="1:10" ht="25.5" customHeight="1" x14ac:dyDescent="0.2">
      <c r="A71" s="89">
        <v>2</v>
      </c>
      <c r="B71" s="104" t="s">
        <v>102</v>
      </c>
      <c r="C71" s="253" t="s">
        <v>103</v>
      </c>
      <c r="D71" s="253"/>
      <c r="E71" s="253"/>
      <c r="F71" s="105">
        <f>'SO 09 9 Pol'!AE48</f>
        <v>0</v>
      </c>
      <c r="G71" s="106">
        <f>'SO 09 9 Pol'!AF48</f>
        <v>0</v>
      </c>
      <c r="H71" s="106">
        <f t="shared" si="1"/>
        <v>0</v>
      </c>
      <c r="I71" s="106">
        <f t="shared" si="2"/>
        <v>0</v>
      </c>
      <c r="J71" s="107" t="str">
        <f t="shared" si="3"/>
        <v/>
      </c>
    </row>
    <row r="72" spans="1:10" ht="25.5" customHeight="1" x14ac:dyDescent="0.2">
      <c r="A72" s="89">
        <v>3</v>
      </c>
      <c r="B72" s="108" t="s">
        <v>104</v>
      </c>
      <c r="C72" s="252" t="s">
        <v>103</v>
      </c>
      <c r="D72" s="252"/>
      <c r="E72" s="252"/>
      <c r="F72" s="109">
        <f>'SO 09 9 Pol'!AE48</f>
        <v>0</v>
      </c>
      <c r="G72" s="102">
        <f>'SO 09 9 Pol'!AF48</f>
        <v>0</v>
      </c>
      <c r="H72" s="102">
        <f t="shared" si="1"/>
        <v>0</v>
      </c>
      <c r="I72" s="102">
        <f t="shared" si="2"/>
        <v>0</v>
      </c>
      <c r="J72" s="103" t="str">
        <f t="shared" si="3"/>
        <v/>
      </c>
    </row>
    <row r="73" spans="1:10" ht="25.5" customHeight="1" x14ac:dyDescent="0.2">
      <c r="A73" s="89">
        <v>2</v>
      </c>
      <c r="B73" s="104" t="s">
        <v>105</v>
      </c>
      <c r="C73" s="253" t="s">
        <v>106</v>
      </c>
      <c r="D73" s="253"/>
      <c r="E73" s="253"/>
      <c r="F73" s="105">
        <f>'SO 10 10 Pol'!AE42</f>
        <v>0</v>
      </c>
      <c r="G73" s="106">
        <f>'SO 10 10 Pol'!AF42</f>
        <v>0</v>
      </c>
      <c r="H73" s="106">
        <f t="shared" si="1"/>
        <v>0</v>
      </c>
      <c r="I73" s="106">
        <f t="shared" si="2"/>
        <v>0</v>
      </c>
      <c r="J73" s="107" t="str">
        <f t="shared" si="3"/>
        <v/>
      </c>
    </row>
    <row r="74" spans="1:10" ht="25.5" customHeight="1" x14ac:dyDescent="0.2">
      <c r="A74" s="89">
        <v>3</v>
      </c>
      <c r="B74" s="108" t="s">
        <v>107</v>
      </c>
      <c r="C74" s="252" t="s">
        <v>106</v>
      </c>
      <c r="D74" s="252"/>
      <c r="E74" s="252"/>
      <c r="F74" s="109">
        <f>'SO 10 10 Pol'!AE42</f>
        <v>0</v>
      </c>
      <c r="G74" s="102">
        <f>'SO 10 10 Pol'!AF42</f>
        <v>0</v>
      </c>
      <c r="H74" s="102">
        <f t="shared" si="1"/>
        <v>0</v>
      </c>
      <c r="I74" s="102">
        <f t="shared" si="2"/>
        <v>0</v>
      </c>
      <c r="J74" s="103" t="str">
        <f t="shared" si="3"/>
        <v/>
      </c>
    </row>
    <row r="75" spans="1:10" ht="25.5" customHeight="1" x14ac:dyDescent="0.2">
      <c r="A75" s="89"/>
      <c r="B75" s="254" t="s">
        <v>108</v>
      </c>
      <c r="C75" s="255"/>
      <c r="D75" s="255"/>
      <c r="E75" s="256"/>
      <c r="F75" s="110">
        <f>SUMIF(A39:A74,"=1",F39:F74)</f>
        <v>0</v>
      </c>
      <c r="G75" s="111">
        <f>SUMIF(A39:A74,"=1",G39:G74)</f>
        <v>0</v>
      </c>
      <c r="H75" s="111">
        <f>SUMIF(A39:A74,"=1",H39:H74)</f>
        <v>0</v>
      </c>
      <c r="I75" s="111">
        <f>SUMIF(A39:A74,"=1",I39:I74)</f>
        <v>0</v>
      </c>
      <c r="J75" s="112">
        <f>SUMIF(A39:A74,"=1",J39:J74)</f>
        <v>0</v>
      </c>
    </row>
    <row r="77" spans="1:10" x14ac:dyDescent="0.2">
      <c r="A77" t="s">
        <v>110</v>
      </c>
      <c r="B77" t="s">
        <v>111</v>
      </c>
    </row>
    <row r="78" spans="1:10" x14ac:dyDescent="0.2">
      <c r="A78" t="s">
        <v>112</v>
      </c>
      <c r="B78" t="s">
        <v>113</v>
      </c>
    </row>
    <row r="79" spans="1:10" x14ac:dyDescent="0.2">
      <c r="A79" t="s">
        <v>114</v>
      </c>
      <c r="B79" t="s">
        <v>115</v>
      </c>
    </row>
    <row r="80" spans="1:10" x14ac:dyDescent="0.2">
      <c r="A80" t="s">
        <v>112</v>
      </c>
      <c r="B80" t="s">
        <v>116</v>
      </c>
    </row>
    <row r="81" spans="1:2" x14ac:dyDescent="0.2">
      <c r="A81" t="s">
        <v>114</v>
      </c>
      <c r="B81" t="s">
        <v>117</v>
      </c>
    </row>
    <row r="82" spans="1:2" x14ac:dyDescent="0.2">
      <c r="A82" t="s">
        <v>112</v>
      </c>
      <c r="B82" t="s">
        <v>118</v>
      </c>
    </row>
    <row r="83" spans="1:2" x14ac:dyDescent="0.2">
      <c r="A83" t="s">
        <v>114</v>
      </c>
      <c r="B83" t="s">
        <v>119</v>
      </c>
    </row>
    <row r="84" spans="1:2" x14ac:dyDescent="0.2">
      <c r="A84" t="s">
        <v>114</v>
      </c>
      <c r="B84" t="s">
        <v>120</v>
      </c>
    </row>
    <row r="85" spans="1:2" x14ac:dyDescent="0.2">
      <c r="A85" t="s">
        <v>114</v>
      </c>
      <c r="B85" t="s">
        <v>121</v>
      </c>
    </row>
    <row r="86" spans="1:2" x14ac:dyDescent="0.2">
      <c r="A86" t="s">
        <v>114</v>
      </c>
      <c r="B86" t="s">
        <v>122</v>
      </c>
    </row>
    <row r="87" spans="1:2" x14ac:dyDescent="0.2">
      <c r="A87" t="s">
        <v>114</v>
      </c>
      <c r="B87" t="s">
        <v>123</v>
      </c>
    </row>
    <row r="88" spans="1:2" x14ac:dyDescent="0.2">
      <c r="A88" t="s">
        <v>114</v>
      </c>
      <c r="B88" t="s">
        <v>124</v>
      </c>
    </row>
    <row r="89" spans="1:2" x14ac:dyDescent="0.2">
      <c r="A89" t="s">
        <v>114</v>
      </c>
      <c r="B89" t="s">
        <v>125</v>
      </c>
    </row>
    <row r="90" spans="1:2" x14ac:dyDescent="0.2">
      <c r="A90" t="s">
        <v>114</v>
      </c>
      <c r="B90" t="s">
        <v>126</v>
      </c>
    </row>
    <row r="91" spans="1:2" x14ac:dyDescent="0.2">
      <c r="A91" t="s">
        <v>112</v>
      </c>
      <c r="B91" t="s">
        <v>127</v>
      </c>
    </row>
    <row r="92" spans="1:2" x14ac:dyDescent="0.2">
      <c r="A92" t="s">
        <v>114</v>
      </c>
      <c r="B92" t="s">
        <v>128</v>
      </c>
    </row>
    <row r="93" spans="1:2" x14ac:dyDescent="0.2">
      <c r="A93" t="s">
        <v>114</v>
      </c>
      <c r="B93" t="s">
        <v>129</v>
      </c>
    </row>
    <row r="94" spans="1:2" x14ac:dyDescent="0.2">
      <c r="A94" t="s">
        <v>112</v>
      </c>
      <c r="B94" t="s">
        <v>130</v>
      </c>
    </row>
    <row r="95" spans="1:2" x14ac:dyDescent="0.2">
      <c r="A95" t="s">
        <v>114</v>
      </c>
      <c r="B95" t="s">
        <v>131</v>
      </c>
    </row>
    <row r="96" spans="1:2" x14ac:dyDescent="0.2">
      <c r="A96" t="s">
        <v>112</v>
      </c>
      <c r="B96" t="s">
        <v>132</v>
      </c>
    </row>
    <row r="97" spans="1:2" x14ac:dyDescent="0.2">
      <c r="A97" t="s">
        <v>114</v>
      </c>
      <c r="B97" t="s">
        <v>133</v>
      </c>
    </row>
    <row r="98" spans="1:2" x14ac:dyDescent="0.2">
      <c r="A98" t="s">
        <v>112</v>
      </c>
      <c r="B98" t="s">
        <v>134</v>
      </c>
    </row>
    <row r="99" spans="1:2" x14ac:dyDescent="0.2">
      <c r="A99" t="s">
        <v>114</v>
      </c>
      <c r="B99" t="s">
        <v>135</v>
      </c>
    </row>
    <row r="100" spans="1:2" x14ac:dyDescent="0.2">
      <c r="A100" t="s">
        <v>112</v>
      </c>
      <c r="B100" t="s">
        <v>136</v>
      </c>
    </row>
    <row r="101" spans="1:2" x14ac:dyDescent="0.2">
      <c r="A101" t="s">
        <v>114</v>
      </c>
      <c r="B101" t="s">
        <v>137</v>
      </c>
    </row>
    <row r="102" spans="1:2" x14ac:dyDescent="0.2">
      <c r="A102" t="s">
        <v>112</v>
      </c>
      <c r="B102" t="s">
        <v>138</v>
      </c>
    </row>
    <row r="103" spans="1:2" x14ac:dyDescent="0.2">
      <c r="A103" t="s">
        <v>114</v>
      </c>
      <c r="B103" t="s">
        <v>139</v>
      </c>
    </row>
    <row r="104" spans="1:2" x14ac:dyDescent="0.2">
      <c r="A104" t="s">
        <v>112</v>
      </c>
      <c r="B104" t="s">
        <v>140</v>
      </c>
    </row>
    <row r="105" spans="1:2" x14ac:dyDescent="0.2">
      <c r="A105" t="s">
        <v>114</v>
      </c>
      <c r="B105" t="s">
        <v>141</v>
      </c>
    </row>
    <row r="106" spans="1:2" x14ac:dyDescent="0.2">
      <c r="A106" t="s">
        <v>112</v>
      </c>
      <c r="B106" t="s">
        <v>142</v>
      </c>
    </row>
    <row r="107" spans="1:2" x14ac:dyDescent="0.2">
      <c r="A107" t="s">
        <v>114</v>
      </c>
      <c r="B107" t="s">
        <v>143</v>
      </c>
    </row>
    <row r="108" spans="1:2" x14ac:dyDescent="0.2">
      <c r="A108" t="s">
        <v>112</v>
      </c>
      <c r="B108" t="s">
        <v>144</v>
      </c>
    </row>
    <row r="109" spans="1:2" x14ac:dyDescent="0.2">
      <c r="A109" t="s">
        <v>114</v>
      </c>
      <c r="B109" t="s">
        <v>145</v>
      </c>
    </row>
    <row r="110" spans="1:2" x14ac:dyDescent="0.2">
      <c r="A110" t="s">
        <v>112</v>
      </c>
      <c r="B110" t="s">
        <v>146</v>
      </c>
    </row>
    <row r="111" spans="1:2" x14ac:dyDescent="0.2">
      <c r="A111" t="s">
        <v>114</v>
      </c>
      <c r="B111" t="s">
        <v>147</v>
      </c>
    </row>
    <row r="114" spans="1:10" ht="15.75" x14ac:dyDescent="0.25">
      <c r="B114" s="121" t="s">
        <v>148</v>
      </c>
    </row>
    <row r="116" spans="1:10" ht="25.5" customHeight="1" x14ac:dyDescent="0.2">
      <c r="A116" s="123"/>
      <c r="B116" s="126" t="s">
        <v>17</v>
      </c>
      <c r="C116" s="126" t="s">
        <v>5</v>
      </c>
      <c r="D116" s="127"/>
      <c r="E116" s="127"/>
      <c r="F116" s="128" t="s">
        <v>149</v>
      </c>
      <c r="G116" s="128"/>
      <c r="H116" s="128"/>
      <c r="I116" s="128" t="s">
        <v>29</v>
      </c>
      <c r="J116" s="128" t="s">
        <v>0</v>
      </c>
    </row>
    <row r="117" spans="1:10" ht="36.75" customHeight="1" x14ac:dyDescent="0.2">
      <c r="A117" s="124"/>
      <c r="B117" s="129" t="s">
        <v>150</v>
      </c>
      <c r="C117" s="257" t="s">
        <v>151</v>
      </c>
      <c r="D117" s="258"/>
      <c r="E117" s="258"/>
      <c r="F117" s="136" t="s">
        <v>24</v>
      </c>
      <c r="G117" s="137"/>
      <c r="H117" s="137"/>
      <c r="I117" s="137">
        <f>'SO 01 D.1.4.e Pol'!G8</f>
        <v>0</v>
      </c>
      <c r="J117" s="133" t="str">
        <f>IF(I210=0,"",I117/I210*100)</f>
        <v/>
      </c>
    </row>
    <row r="118" spans="1:10" ht="36.75" customHeight="1" x14ac:dyDescent="0.2">
      <c r="A118" s="124"/>
      <c r="B118" s="129" t="s">
        <v>150</v>
      </c>
      <c r="C118" s="257" t="s">
        <v>152</v>
      </c>
      <c r="D118" s="258"/>
      <c r="E118" s="258"/>
      <c r="F118" s="136" t="s">
        <v>24</v>
      </c>
      <c r="G118" s="137"/>
      <c r="H118" s="137"/>
      <c r="I118" s="137">
        <f>'SO 01 D.1.4.h.1 Pol'!G8</f>
        <v>0</v>
      </c>
      <c r="J118" s="133" t="str">
        <f>IF(I210=0,"",I118/I210*100)</f>
        <v/>
      </c>
    </row>
    <row r="119" spans="1:10" ht="36.75" customHeight="1" x14ac:dyDescent="0.2">
      <c r="A119" s="124"/>
      <c r="B119" s="129" t="s">
        <v>150</v>
      </c>
      <c r="C119" s="257" t="s">
        <v>153</v>
      </c>
      <c r="D119" s="258"/>
      <c r="E119" s="258"/>
      <c r="F119" s="136" t="s">
        <v>24</v>
      </c>
      <c r="G119" s="137"/>
      <c r="H119" s="137"/>
      <c r="I119" s="137">
        <f>'SO 01 D.1.4.ch Pol'!G8</f>
        <v>0</v>
      </c>
      <c r="J119" s="133" t="str">
        <f>IF(I210=0,"",I119/I210*100)</f>
        <v/>
      </c>
    </row>
    <row r="120" spans="1:10" ht="36.75" customHeight="1" x14ac:dyDescent="0.2">
      <c r="A120" s="124"/>
      <c r="B120" s="129" t="s">
        <v>150</v>
      </c>
      <c r="C120" s="257" t="s">
        <v>154</v>
      </c>
      <c r="D120" s="258"/>
      <c r="E120" s="258"/>
      <c r="F120" s="136" t="s">
        <v>24</v>
      </c>
      <c r="G120" s="137"/>
      <c r="H120" s="137"/>
      <c r="I120" s="137">
        <f>'SO 01 D.1.4.g Pol'!G8+'SO 06 6 Pol'!G8</f>
        <v>0</v>
      </c>
      <c r="J120" s="133" t="str">
        <f>IF(I210=0,"",I120/I210*100)</f>
        <v/>
      </c>
    </row>
    <row r="121" spans="1:10" ht="36.75" customHeight="1" x14ac:dyDescent="0.2">
      <c r="A121" s="124"/>
      <c r="B121" s="129" t="s">
        <v>150</v>
      </c>
      <c r="C121" s="257" t="s">
        <v>155</v>
      </c>
      <c r="D121" s="258"/>
      <c r="E121" s="258"/>
      <c r="F121" s="136" t="s">
        <v>24</v>
      </c>
      <c r="G121" s="137"/>
      <c r="H121" s="137"/>
      <c r="I121" s="137">
        <f>'SO 01 D.1.4.h Pol'!G8</f>
        <v>0</v>
      </c>
      <c r="J121" s="133" t="str">
        <f>IF(I210=0,"",I121/I210*100)</f>
        <v/>
      </c>
    </row>
    <row r="122" spans="1:10" ht="36.75" customHeight="1" x14ac:dyDescent="0.2">
      <c r="A122" s="124"/>
      <c r="B122" s="129" t="s">
        <v>150</v>
      </c>
      <c r="C122" s="257" t="s">
        <v>156</v>
      </c>
      <c r="D122" s="258"/>
      <c r="E122" s="258"/>
      <c r="F122" s="136" t="s">
        <v>24</v>
      </c>
      <c r="G122" s="137"/>
      <c r="H122" s="137"/>
      <c r="I122" s="137">
        <f>'SO 01 D.1.4.a Pol'!G8</f>
        <v>0</v>
      </c>
      <c r="J122" s="133" t="str">
        <f>IF(I210=0,"",I122/I210*100)</f>
        <v/>
      </c>
    </row>
    <row r="123" spans="1:10" ht="36.75" customHeight="1" x14ac:dyDescent="0.2">
      <c r="A123" s="124"/>
      <c r="B123" s="129" t="s">
        <v>157</v>
      </c>
      <c r="C123" s="257" t="s">
        <v>158</v>
      </c>
      <c r="D123" s="258"/>
      <c r="E123" s="258"/>
      <c r="F123" s="136" t="s">
        <v>24</v>
      </c>
      <c r="G123" s="137"/>
      <c r="H123" s="137"/>
      <c r="I123" s="137">
        <f>'SO 01 D.1.4.e Pol'!G88</f>
        <v>0</v>
      </c>
      <c r="J123" s="133" t="str">
        <f>IF(I210=0,"",I123/I210*100)</f>
        <v/>
      </c>
    </row>
    <row r="124" spans="1:10" ht="36.75" customHeight="1" x14ac:dyDescent="0.2">
      <c r="A124" s="124"/>
      <c r="B124" s="129" t="s">
        <v>157</v>
      </c>
      <c r="C124" s="257" t="s">
        <v>159</v>
      </c>
      <c r="D124" s="258"/>
      <c r="E124" s="258"/>
      <c r="F124" s="136" t="s">
        <v>24</v>
      </c>
      <c r="G124" s="137"/>
      <c r="H124" s="137"/>
      <c r="I124" s="137">
        <f>'SO 01 D.1.4.h.1 Pol'!G24</f>
        <v>0</v>
      </c>
      <c r="J124" s="133" t="str">
        <f>IF(I210=0,"",I124/I210*100)</f>
        <v/>
      </c>
    </row>
    <row r="125" spans="1:10" ht="36.75" customHeight="1" x14ac:dyDescent="0.2">
      <c r="A125" s="124"/>
      <c r="B125" s="129" t="s">
        <v>157</v>
      </c>
      <c r="C125" s="257" t="s">
        <v>160</v>
      </c>
      <c r="D125" s="258"/>
      <c r="E125" s="258"/>
      <c r="F125" s="136" t="s">
        <v>24</v>
      </c>
      <c r="G125" s="137"/>
      <c r="H125" s="137"/>
      <c r="I125" s="137">
        <f>'SO 01 D.1.4.ch Pol'!G25</f>
        <v>0</v>
      </c>
      <c r="J125" s="133" t="str">
        <f>IF(I210=0,"",I125/I210*100)</f>
        <v/>
      </c>
    </row>
    <row r="126" spans="1:10" ht="36.75" customHeight="1" x14ac:dyDescent="0.2">
      <c r="A126" s="124"/>
      <c r="B126" s="129" t="s">
        <v>157</v>
      </c>
      <c r="C126" s="257" t="s">
        <v>161</v>
      </c>
      <c r="D126" s="258"/>
      <c r="E126" s="258"/>
      <c r="F126" s="136" t="s">
        <v>24</v>
      </c>
      <c r="G126" s="137"/>
      <c r="H126" s="137"/>
      <c r="I126" s="137">
        <f>'SO 01 D.1.4.h Pol'!G20</f>
        <v>0</v>
      </c>
      <c r="J126" s="133" t="str">
        <f>IF(I210=0,"",I126/I210*100)</f>
        <v/>
      </c>
    </row>
    <row r="127" spans="1:10" ht="36.75" customHeight="1" x14ac:dyDescent="0.2">
      <c r="A127" s="124"/>
      <c r="B127" s="129" t="s">
        <v>157</v>
      </c>
      <c r="C127" s="257" t="s">
        <v>162</v>
      </c>
      <c r="D127" s="258"/>
      <c r="E127" s="258"/>
      <c r="F127" s="136" t="s">
        <v>24</v>
      </c>
      <c r="G127" s="137"/>
      <c r="H127" s="137"/>
      <c r="I127" s="137">
        <f>'SO 01 D.1.4.a Pol'!G79</f>
        <v>0</v>
      </c>
      <c r="J127" s="133" t="str">
        <f>IF(I210=0,"",I127/I210*100)</f>
        <v/>
      </c>
    </row>
    <row r="128" spans="1:10" ht="36.75" customHeight="1" x14ac:dyDescent="0.2">
      <c r="A128" s="124"/>
      <c r="B128" s="129" t="s">
        <v>157</v>
      </c>
      <c r="C128" s="257" t="s">
        <v>163</v>
      </c>
      <c r="D128" s="258"/>
      <c r="E128" s="258"/>
      <c r="F128" s="136" t="s">
        <v>24</v>
      </c>
      <c r="G128" s="137"/>
      <c r="H128" s="137"/>
      <c r="I128" s="137">
        <f>'SO 01 D.1.4.g Pol'!G30</f>
        <v>0</v>
      </c>
      <c r="J128" s="133" t="str">
        <f>IF(I210=0,"",I128/I210*100)</f>
        <v/>
      </c>
    </row>
    <row r="129" spans="1:10" ht="36.75" customHeight="1" x14ac:dyDescent="0.2">
      <c r="A129" s="124"/>
      <c r="B129" s="129" t="s">
        <v>164</v>
      </c>
      <c r="C129" s="257" t="s">
        <v>165</v>
      </c>
      <c r="D129" s="258"/>
      <c r="E129" s="258"/>
      <c r="F129" s="136" t="s">
        <v>24</v>
      </c>
      <c r="G129" s="137"/>
      <c r="H129" s="137"/>
      <c r="I129" s="137">
        <f>'SO 01 D.1.4.e Pol'!G124</f>
        <v>0</v>
      </c>
      <c r="J129" s="133" t="str">
        <f>IF(I210=0,"",I129/I210*100)</f>
        <v/>
      </c>
    </row>
    <row r="130" spans="1:10" ht="36.75" customHeight="1" x14ac:dyDescent="0.2">
      <c r="A130" s="124"/>
      <c r="B130" s="129" t="s">
        <v>164</v>
      </c>
      <c r="C130" s="257" t="s">
        <v>166</v>
      </c>
      <c r="D130" s="258"/>
      <c r="E130" s="258"/>
      <c r="F130" s="136" t="s">
        <v>24</v>
      </c>
      <c r="G130" s="137"/>
      <c r="H130" s="137"/>
      <c r="I130" s="137">
        <f>'SO 06 6 Pol'!G11</f>
        <v>0</v>
      </c>
      <c r="J130" s="133" t="str">
        <f>IF(I210=0,"",I130/I210*100)</f>
        <v/>
      </c>
    </row>
    <row r="131" spans="1:10" ht="36.75" customHeight="1" x14ac:dyDescent="0.2">
      <c r="A131" s="124"/>
      <c r="B131" s="129" t="s">
        <v>164</v>
      </c>
      <c r="C131" s="257" t="s">
        <v>167</v>
      </c>
      <c r="D131" s="258"/>
      <c r="E131" s="258"/>
      <c r="F131" s="136" t="s">
        <v>24</v>
      </c>
      <c r="G131" s="137"/>
      <c r="H131" s="137"/>
      <c r="I131" s="137">
        <f>'SO 01 D.1.4.h Pol'!G29</f>
        <v>0</v>
      </c>
      <c r="J131" s="133" t="str">
        <f>IF(I210=0,"",I131/I210*100)</f>
        <v/>
      </c>
    </row>
    <row r="132" spans="1:10" ht="36.75" customHeight="1" x14ac:dyDescent="0.2">
      <c r="A132" s="124"/>
      <c r="B132" s="129" t="s">
        <v>164</v>
      </c>
      <c r="C132" s="257" t="s">
        <v>168</v>
      </c>
      <c r="D132" s="258"/>
      <c r="E132" s="258"/>
      <c r="F132" s="136" t="s">
        <v>24</v>
      </c>
      <c r="G132" s="137"/>
      <c r="H132" s="137"/>
      <c r="I132" s="137">
        <f>'SO 01 D.1.4.a Pol'!G89</f>
        <v>0</v>
      </c>
      <c r="J132" s="133" t="str">
        <f>IF(I210=0,"",I132/I210*100)</f>
        <v/>
      </c>
    </row>
    <row r="133" spans="1:10" ht="36.75" customHeight="1" x14ac:dyDescent="0.2">
      <c r="A133" s="124"/>
      <c r="B133" s="129" t="s">
        <v>164</v>
      </c>
      <c r="C133" s="257" t="s">
        <v>169</v>
      </c>
      <c r="D133" s="258"/>
      <c r="E133" s="258"/>
      <c r="F133" s="136" t="s">
        <v>24</v>
      </c>
      <c r="G133" s="137"/>
      <c r="H133" s="137"/>
      <c r="I133" s="137">
        <f>'SO 01 D.1.4.ch Pol'!G38</f>
        <v>0</v>
      </c>
      <c r="J133" s="133" t="str">
        <f>IF(I210=0,"",I133/I210*100)</f>
        <v/>
      </c>
    </row>
    <row r="134" spans="1:10" ht="36.75" customHeight="1" x14ac:dyDescent="0.2">
      <c r="A134" s="124"/>
      <c r="B134" s="129" t="s">
        <v>170</v>
      </c>
      <c r="C134" s="257" t="s">
        <v>171</v>
      </c>
      <c r="D134" s="258"/>
      <c r="E134" s="258"/>
      <c r="F134" s="136" t="s">
        <v>24</v>
      </c>
      <c r="G134" s="137"/>
      <c r="H134" s="137"/>
      <c r="I134" s="137">
        <f>'SO 01 D.1.4.e Pol'!G138</f>
        <v>0</v>
      </c>
      <c r="J134" s="133" t="str">
        <f>IF(I210=0,"",I134/I210*100)</f>
        <v/>
      </c>
    </row>
    <row r="135" spans="1:10" ht="36.75" customHeight="1" x14ac:dyDescent="0.2">
      <c r="A135" s="124"/>
      <c r="B135" s="129" t="s">
        <v>170</v>
      </c>
      <c r="C135" s="257" t="s">
        <v>172</v>
      </c>
      <c r="D135" s="258"/>
      <c r="E135" s="258"/>
      <c r="F135" s="136" t="s">
        <v>24</v>
      </c>
      <c r="G135" s="137"/>
      <c r="H135" s="137"/>
      <c r="I135" s="137">
        <f>'SO 01 D.1.4.a Pol'!G99</f>
        <v>0</v>
      </c>
      <c r="J135" s="133" t="str">
        <f>IF(I210=0,"",I135/I210*100)</f>
        <v/>
      </c>
    </row>
    <row r="136" spans="1:10" ht="36.75" customHeight="1" x14ac:dyDescent="0.2">
      <c r="A136" s="124"/>
      <c r="B136" s="129" t="s">
        <v>170</v>
      </c>
      <c r="C136" s="257" t="s">
        <v>173</v>
      </c>
      <c r="D136" s="258"/>
      <c r="E136" s="258"/>
      <c r="F136" s="136" t="s">
        <v>24</v>
      </c>
      <c r="G136" s="137"/>
      <c r="H136" s="137"/>
      <c r="I136" s="137">
        <f>'SO 01 D.1.4.h Pol'!G43</f>
        <v>0</v>
      </c>
      <c r="J136" s="133" t="str">
        <f>IF(I210=0,"",I136/I210*100)</f>
        <v/>
      </c>
    </row>
    <row r="137" spans="1:10" ht="36.75" customHeight="1" x14ac:dyDescent="0.2">
      <c r="A137" s="124"/>
      <c r="B137" s="129" t="s">
        <v>170</v>
      </c>
      <c r="C137" s="257" t="s">
        <v>174</v>
      </c>
      <c r="D137" s="258"/>
      <c r="E137" s="258"/>
      <c r="F137" s="136" t="s">
        <v>24</v>
      </c>
      <c r="G137" s="137"/>
      <c r="H137" s="137"/>
      <c r="I137" s="137">
        <f>'SO 01 D.1.4.ch Pol'!G43</f>
        <v>0</v>
      </c>
      <c r="J137" s="133" t="str">
        <f>IF(I210=0,"",I137/I210*100)</f>
        <v/>
      </c>
    </row>
    <row r="138" spans="1:10" ht="36.75" customHeight="1" x14ac:dyDescent="0.2">
      <c r="A138" s="124"/>
      <c r="B138" s="129" t="s">
        <v>170</v>
      </c>
      <c r="C138" s="257" t="s">
        <v>175</v>
      </c>
      <c r="D138" s="258"/>
      <c r="E138" s="258"/>
      <c r="F138" s="136" t="s">
        <v>24</v>
      </c>
      <c r="G138" s="137"/>
      <c r="H138" s="137"/>
      <c r="I138" s="137">
        <f>'SO 01 D.1.4.g Pol'!G52</f>
        <v>0</v>
      </c>
      <c r="J138" s="133" t="str">
        <f>IF(I210=0,"",I138/I210*100)</f>
        <v/>
      </c>
    </row>
    <row r="139" spans="1:10" ht="36.75" customHeight="1" x14ac:dyDescent="0.2">
      <c r="A139" s="124"/>
      <c r="B139" s="129" t="s">
        <v>176</v>
      </c>
      <c r="C139" s="257" t="s">
        <v>177</v>
      </c>
      <c r="D139" s="258"/>
      <c r="E139" s="258"/>
      <c r="F139" s="136" t="s">
        <v>24</v>
      </c>
      <c r="G139" s="137"/>
      <c r="H139" s="137"/>
      <c r="I139" s="137">
        <f>'SO 01 D.1.4.e Pol'!G154</f>
        <v>0</v>
      </c>
      <c r="J139" s="133" t="str">
        <f>IF(I210=0,"",I139/I210*100)</f>
        <v/>
      </c>
    </row>
    <row r="140" spans="1:10" ht="36.75" customHeight="1" x14ac:dyDescent="0.2">
      <c r="A140" s="124"/>
      <c r="B140" s="129" t="s">
        <v>176</v>
      </c>
      <c r="C140" s="257" t="s">
        <v>178</v>
      </c>
      <c r="D140" s="258"/>
      <c r="E140" s="258"/>
      <c r="F140" s="136" t="s">
        <v>24</v>
      </c>
      <c r="G140" s="137"/>
      <c r="H140" s="137"/>
      <c r="I140" s="137">
        <f>'SO 01 D.1.4.h Pol'!G54</f>
        <v>0</v>
      </c>
      <c r="J140" s="133" t="str">
        <f>IF(I210=0,"",I140/I210*100)</f>
        <v/>
      </c>
    </row>
    <row r="141" spans="1:10" ht="36.75" customHeight="1" x14ac:dyDescent="0.2">
      <c r="A141" s="124"/>
      <c r="B141" s="129" t="s">
        <v>176</v>
      </c>
      <c r="C141" s="257" t="s">
        <v>179</v>
      </c>
      <c r="D141" s="258"/>
      <c r="E141" s="258"/>
      <c r="F141" s="136" t="s">
        <v>24</v>
      </c>
      <c r="G141" s="137"/>
      <c r="H141" s="137"/>
      <c r="I141" s="137">
        <f>'SO 01 D.1.4.a Pol'!G133</f>
        <v>0</v>
      </c>
      <c r="J141" s="133" t="str">
        <f>IF(I210=0,"",I141/I210*100)</f>
        <v/>
      </c>
    </row>
    <row r="142" spans="1:10" ht="36.75" customHeight="1" x14ac:dyDescent="0.2">
      <c r="A142" s="124"/>
      <c r="B142" s="129" t="s">
        <v>176</v>
      </c>
      <c r="C142" s="257" t="s">
        <v>180</v>
      </c>
      <c r="D142" s="258"/>
      <c r="E142" s="258"/>
      <c r="F142" s="136" t="s">
        <v>24</v>
      </c>
      <c r="G142" s="137"/>
      <c r="H142" s="137"/>
      <c r="I142" s="137">
        <f>'SO 01 D.1.4.g Pol'!G76</f>
        <v>0</v>
      </c>
      <c r="J142" s="133" t="str">
        <f>IF(I210=0,"",I142/I210*100)</f>
        <v/>
      </c>
    </row>
    <row r="143" spans="1:10" ht="36.75" customHeight="1" x14ac:dyDescent="0.2">
      <c r="A143" s="124"/>
      <c r="B143" s="129" t="s">
        <v>181</v>
      </c>
      <c r="C143" s="257" t="s">
        <v>182</v>
      </c>
      <c r="D143" s="258"/>
      <c r="E143" s="258"/>
      <c r="F143" s="136" t="s">
        <v>24</v>
      </c>
      <c r="G143" s="137"/>
      <c r="H143" s="137"/>
      <c r="I143" s="137">
        <f>'SO 01 D.1.4.e Pol'!G159</f>
        <v>0</v>
      </c>
      <c r="J143" s="133" t="str">
        <f>IF(I210=0,"",I143/I210*100)</f>
        <v/>
      </c>
    </row>
    <row r="144" spans="1:10" ht="36.75" customHeight="1" x14ac:dyDescent="0.2">
      <c r="A144" s="124"/>
      <c r="B144" s="129" t="s">
        <v>181</v>
      </c>
      <c r="C144" s="257" t="s">
        <v>183</v>
      </c>
      <c r="D144" s="258"/>
      <c r="E144" s="258"/>
      <c r="F144" s="136" t="s">
        <v>24</v>
      </c>
      <c r="G144" s="137"/>
      <c r="H144" s="137"/>
      <c r="I144" s="137">
        <f>'SO 01 D.1.4.g Pol'!G101</f>
        <v>0</v>
      </c>
      <c r="J144" s="133" t="str">
        <f>IF(I210=0,"",I144/I210*100)</f>
        <v/>
      </c>
    </row>
    <row r="145" spans="1:10" ht="36.75" customHeight="1" x14ac:dyDescent="0.2">
      <c r="A145" s="124"/>
      <c r="B145" s="129" t="s">
        <v>181</v>
      </c>
      <c r="C145" s="257" t="s">
        <v>184</v>
      </c>
      <c r="D145" s="258"/>
      <c r="E145" s="258"/>
      <c r="F145" s="136" t="s">
        <v>24</v>
      </c>
      <c r="G145" s="137"/>
      <c r="H145" s="137"/>
      <c r="I145" s="137">
        <f>'SO 01 D.1.4.ch Pol'!G48</f>
        <v>0</v>
      </c>
      <c r="J145" s="133" t="str">
        <f>IF(I210=0,"",I145/I210*100)</f>
        <v/>
      </c>
    </row>
    <row r="146" spans="1:10" ht="36.75" customHeight="1" x14ac:dyDescent="0.2">
      <c r="A146" s="124"/>
      <c r="B146" s="129" t="s">
        <v>185</v>
      </c>
      <c r="C146" s="257" t="s">
        <v>178</v>
      </c>
      <c r="D146" s="258"/>
      <c r="E146" s="258"/>
      <c r="F146" s="136" t="s">
        <v>24</v>
      </c>
      <c r="G146" s="137"/>
      <c r="H146" s="137"/>
      <c r="I146" s="137">
        <f>'SO 01 D.1.4.g Pol'!G120</f>
        <v>0</v>
      </c>
      <c r="J146" s="133" t="str">
        <f>IF(I210=0,"",I146/I210*100)</f>
        <v/>
      </c>
    </row>
    <row r="147" spans="1:10" ht="36.75" customHeight="1" x14ac:dyDescent="0.2">
      <c r="A147" s="124"/>
      <c r="B147" s="129" t="s">
        <v>186</v>
      </c>
      <c r="C147" s="257" t="s">
        <v>187</v>
      </c>
      <c r="D147" s="258"/>
      <c r="E147" s="258"/>
      <c r="F147" s="136" t="s">
        <v>24</v>
      </c>
      <c r="G147" s="137"/>
      <c r="H147" s="137"/>
      <c r="I147" s="137">
        <f>'SO 01 D.1.4.a Pol'!G164</f>
        <v>0</v>
      </c>
      <c r="J147" s="133" t="str">
        <f>IF(I210=0,"",I147/I210*100)</f>
        <v/>
      </c>
    </row>
    <row r="148" spans="1:10" ht="36.75" customHeight="1" x14ac:dyDescent="0.2">
      <c r="A148" s="124"/>
      <c r="B148" s="129" t="s">
        <v>188</v>
      </c>
      <c r="C148" s="257" t="s">
        <v>189</v>
      </c>
      <c r="D148" s="258"/>
      <c r="E148" s="258"/>
      <c r="F148" s="136" t="s">
        <v>24</v>
      </c>
      <c r="G148" s="137"/>
      <c r="H148" s="137"/>
      <c r="I148" s="137">
        <f>'SO 01 D.1.4.a Pol'!G169</f>
        <v>0</v>
      </c>
      <c r="J148" s="133" t="str">
        <f>IF(I210=0,"",I148/I210*100)</f>
        <v/>
      </c>
    </row>
    <row r="149" spans="1:10" ht="36.75" customHeight="1" x14ac:dyDescent="0.2">
      <c r="A149" s="124"/>
      <c r="B149" s="129" t="s">
        <v>58</v>
      </c>
      <c r="C149" s="257" t="s">
        <v>190</v>
      </c>
      <c r="D149" s="258"/>
      <c r="E149" s="258"/>
      <c r="F149" s="136" t="s">
        <v>24</v>
      </c>
      <c r="G149" s="137"/>
      <c r="H149" s="137"/>
      <c r="I149" s="137">
        <f>'SO 00 1 Pol'!G8+'SO 01 D.1.1 Pol'!G8+'SO 02 2 Pol'!G8+'SO 03 3 Pol'!G8+'SO 04 4 Pol'!G8+'SO 05 5 Pol'!G8+'SO 08 8 Pol'!G8</f>
        <v>0</v>
      </c>
      <c r="J149" s="133" t="str">
        <f>IF(I210=0,"",I149/I210*100)</f>
        <v/>
      </c>
    </row>
    <row r="150" spans="1:10" ht="36.75" customHeight="1" x14ac:dyDescent="0.2">
      <c r="A150" s="124"/>
      <c r="B150" s="129" t="s">
        <v>191</v>
      </c>
      <c r="C150" s="257" t="s">
        <v>192</v>
      </c>
      <c r="D150" s="258"/>
      <c r="E150" s="258"/>
      <c r="F150" s="136" t="s">
        <v>24</v>
      </c>
      <c r="G150" s="137"/>
      <c r="H150" s="137"/>
      <c r="I150" s="137">
        <f>'SO 10 10 Pol'!G8</f>
        <v>0</v>
      </c>
      <c r="J150" s="133" t="str">
        <f>IF(I210=0,"",I150/I210*100)</f>
        <v/>
      </c>
    </row>
    <row r="151" spans="1:10" ht="36.75" customHeight="1" x14ac:dyDescent="0.2">
      <c r="A151" s="124"/>
      <c r="B151" s="129" t="s">
        <v>80</v>
      </c>
      <c r="C151" s="257" t="s">
        <v>193</v>
      </c>
      <c r="D151" s="258"/>
      <c r="E151" s="258"/>
      <c r="F151" s="136" t="s">
        <v>24</v>
      </c>
      <c r="G151" s="137"/>
      <c r="H151" s="137"/>
      <c r="I151" s="137">
        <f>'SO 01 D.1.1 Pol'!G106+'SO 02 2 Pol'!G14+'SO 04 4 Pol'!G72+'SO 05 5 Pol'!G92+'SO 08 8 Pol'!G50</f>
        <v>0</v>
      </c>
      <c r="J151" s="133" t="str">
        <f>IF(I210=0,"",I151/I210*100)</f>
        <v/>
      </c>
    </row>
    <row r="152" spans="1:10" ht="36.75" customHeight="1" x14ac:dyDescent="0.2">
      <c r="A152" s="124"/>
      <c r="B152" s="129" t="s">
        <v>86</v>
      </c>
      <c r="C152" s="257" t="s">
        <v>194</v>
      </c>
      <c r="D152" s="258"/>
      <c r="E152" s="258"/>
      <c r="F152" s="136" t="s">
        <v>24</v>
      </c>
      <c r="G152" s="137"/>
      <c r="H152" s="137"/>
      <c r="I152" s="137">
        <f>'SO 02 2 Pol'!G17</f>
        <v>0</v>
      </c>
      <c r="J152" s="133" t="str">
        <f>IF(I210=0,"",I152/I210*100)</f>
        <v/>
      </c>
    </row>
    <row r="153" spans="1:10" ht="36.75" customHeight="1" x14ac:dyDescent="0.2">
      <c r="A153" s="124"/>
      <c r="B153" s="129" t="s">
        <v>195</v>
      </c>
      <c r="C153" s="257" t="s">
        <v>196</v>
      </c>
      <c r="D153" s="258"/>
      <c r="E153" s="258"/>
      <c r="F153" s="136" t="s">
        <v>24</v>
      </c>
      <c r="G153" s="137"/>
      <c r="H153" s="137"/>
      <c r="I153" s="137">
        <f>'SO 01 D.1.1 Pol'!G171</f>
        <v>0</v>
      </c>
      <c r="J153" s="133" t="str">
        <f>IF(I210=0,"",I153/I210*100)</f>
        <v/>
      </c>
    </row>
    <row r="154" spans="1:10" ht="36.75" customHeight="1" x14ac:dyDescent="0.2">
      <c r="A154" s="124"/>
      <c r="B154" s="129" t="s">
        <v>197</v>
      </c>
      <c r="C154" s="257" t="s">
        <v>198</v>
      </c>
      <c r="D154" s="258"/>
      <c r="E154" s="258"/>
      <c r="F154" s="136" t="s">
        <v>24</v>
      </c>
      <c r="G154" s="137"/>
      <c r="H154" s="137"/>
      <c r="I154" s="137">
        <f>'SO 01 D.1.1 Pol'!G181</f>
        <v>0</v>
      </c>
      <c r="J154" s="133" t="str">
        <f>IF(I210=0,"",I154/I210*100)</f>
        <v/>
      </c>
    </row>
    <row r="155" spans="1:10" ht="36.75" customHeight="1" x14ac:dyDescent="0.2">
      <c r="A155" s="124"/>
      <c r="B155" s="129" t="s">
        <v>89</v>
      </c>
      <c r="C155" s="257" t="s">
        <v>199</v>
      </c>
      <c r="D155" s="258"/>
      <c r="E155" s="258"/>
      <c r="F155" s="136" t="s">
        <v>24</v>
      </c>
      <c r="G155" s="137"/>
      <c r="H155" s="137"/>
      <c r="I155" s="137">
        <f>'SO 04 4 Pol'!G75+'SO 05 5 Pol'!G107</f>
        <v>0</v>
      </c>
      <c r="J155" s="133" t="str">
        <f>IF(I210=0,"",I155/I210*100)</f>
        <v/>
      </c>
    </row>
    <row r="156" spans="1:10" ht="36.75" customHeight="1" x14ac:dyDescent="0.2">
      <c r="A156" s="124"/>
      <c r="B156" s="129" t="s">
        <v>200</v>
      </c>
      <c r="C156" s="257" t="s">
        <v>201</v>
      </c>
      <c r="D156" s="258"/>
      <c r="E156" s="258"/>
      <c r="F156" s="136" t="s">
        <v>24</v>
      </c>
      <c r="G156" s="137"/>
      <c r="H156" s="137"/>
      <c r="I156" s="137">
        <f>'SO 01 D.1.1 Pol'!G203</f>
        <v>0</v>
      </c>
      <c r="J156" s="133" t="str">
        <f>IF(I210=0,"",I156/I210*100)</f>
        <v/>
      </c>
    </row>
    <row r="157" spans="1:10" ht="36.75" customHeight="1" x14ac:dyDescent="0.2">
      <c r="A157" s="124"/>
      <c r="B157" s="129" t="s">
        <v>202</v>
      </c>
      <c r="C157" s="257" t="s">
        <v>203</v>
      </c>
      <c r="D157" s="258"/>
      <c r="E157" s="258"/>
      <c r="F157" s="136" t="s">
        <v>24</v>
      </c>
      <c r="G157" s="137"/>
      <c r="H157" s="137"/>
      <c r="I157" s="137">
        <f>'SO 03 3 Pol'!G50</f>
        <v>0</v>
      </c>
      <c r="J157" s="133" t="str">
        <f>IF(I210=0,"",I157/I210*100)</f>
        <v/>
      </c>
    </row>
    <row r="158" spans="1:10" ht="36.75" customHeight="1" x14ac:dyDescent="0.2">
      <c r="A158" s="124"/>
      <c r="B158" s="129" t="s">
        <v>204</v>
      </c>
      <c r="C158" s="257" t="s">
        <v>205</v>
      </c>
      <c r="D158" s="258"/>
      <c r="E158" s="258"/>
      <c r="F158" s="136" t="s">
        <v>24</v>
      </c>
      <c r="G158" s="137"/>
      <c r="H158" s="137"/>
      <c r="I158" s="137">
        <f>'SO 03 3 Pol'!G66</f>
        <v>0</v>
      </c>
      <c r="J158" s="133" t="str">
        <f>IF(I210=0,"",I158/I210*100)</f>
        <v/>
      </c>
    </row>
    <row r="159" spans="1:10" ht="36.75" customHeight="1" x14ac:dyDescent="0.2">
      <c r="A159" s="124"/>
      <c r="B159" s="129" t="s">
        <v>206</v>
      </c>
      <c r="C159" s="257" t="s">
        <v>207</v>
      </c>
      <c r="D159" s="258"/>
      <c r="E159" s="258"/>
      <c r="F159" s="136" t="s">
        <v>24</v>
      </c>
      <c r="G159" s="137"/>
      <c r="H159" s="137"/>
      <c r="I159" s="137">
        <f>'SO 03 3 Pol'!G92</f>
        <v>0</v>
      </c>
      <c r="J159" s="133" t="str">
        <f>IF(I210=0,"",I159/I210*100)</f>
        <v/>
      </c>
    </row>
    <row r="160" spans="1:10" ht="36.75" customHeight="1" x14ac:dyDescent="0.2">
      <c r="A160" s="124"/>
      <c r="B160" s="129" t="s">
        <v>208</v>
      </c>
      <c r="C160" s="257" t="s">
        <v>209</v>
      </c>
      <c r="D160" s="258"/>
      <c r="E160" s="258"/>
      <c r="F160" s="136" t="s">
        <v>24</v>
      </c>
      <c r="G160" s="137"/>
      <c r="H160" s="137"/>
      <c r="I160" s="137">
        <f>'SO 03 3 Pol'!G109</f>
        <v>0</v>
      </c>
      <c r="J160" s="133" t="str">
        <f>IF(I210=0,"",I160/I210*100)</f>
        <v/>
      </c>
    </row>
    <row r="161" spans="1:10" ht="36.75" customHeight="1" x14ac:dyDescent="0.2">
      <c r="A161" s="124"/>
      <c r="B161" s="129" t="s">
        <v>210</v>
      </c>
      <c r="C161" s="257" t="s">
        <v>211</v>
      </c>
      <c r="D161" s="258"/>
      <c r="E161" s="258"/>
      <c r="F161" s="136" t="s">
        <v>24</v>
      </c>
      <c r="G161" s="137"/>
      <c r="H161" s="137"/>
      <c r="I161" s="137">
        <f>'SO 01 D.1.1 Pol'!G209</f>
        <v>0</v>
      </c>
      <c r="J161" s="133" t="str">
        <f>IF(I210=0,"",I161/I210*100)</f>
        <v/>
      </c>
    </row>
    <row r="162" spans="1:10" ht="36.75" customHeight="1" x14ac:dyDescent="0.2">
      <c r="A162" s="124"/>
      <c r="B162" s="129" t="s">
        <v>212</v>
      </c>
      <c r="C162" s="257" t="s">
        <v>213</v>
      </c>
      <c r="D162" s="258"/>
      <c r="E162" s="258"/>
      <c r="F162" s="136" t="s">
        <v>24</v>
      </c>
      <c r="G162" s="137"/>
      <c r="H162" s="137"/>
      <c r="I162" s="137">
        <f>'SO 01 D.1.1 Pol'!G213</f>
        <v>0</v>
      </c>
      <c r="J162" s="133" t="str">
        <f>IF(I210=0,"",I162/I210*100)</f>
        <v/>
      </c>
    </row>
    <row r="163" spans="1:10" ht="36.75" customHeight="1" x14ac:dyDescent="0.2">
      <c r="A163" s="124"/>
      <c r="B163" s="129" t="s">
        <v>214</v>
      </c>
      <c r="C163" s="257" t="s">
        <v>215</v>
      </c>
      <c r="D163" s="258"/>
      <c r="E163" s="258"/>
      <c r="F163" s="136" t="s">
        <v>24</v>
      </c>
      <c r="G163" s="137"/>
      <c r="H163" s="137"/>
      <c r="I163" s="137">
        <f>'SO 01 D.1.1 Pol'!G237</f>
        <v>0</v>
      </c>
      <c r="J163" s="133" t="str">
        <f>IF(I210=0,"",I163/I210*100)</f>
        <v/>
      </c>
    </row>
    <row r="164" spans="1:10" ht="36.75" customHeight="1" x14ac:dyDescent="0.2">
      <c r="A164" s="124"/>
      <c r="B164" s="129" t="s">
        <v>101</v>
      </c>
      <c r="C164" s="257" t="s">
        <v>216</v>
      </c>
      <c r="D164" s="258"/>
      <c r="E164" s="258"/>
      <c r="F164" s="136" t="s">
        <v>24</v>
      </c>
      <c r="G164" s="137"/>
      <c r="H164" s="137"/>
      <c r="I164" s="137">
        <f>'SO 04 4 Pol'!G79+'SO 05 5 Pol'!G112</f>
        <v>0</v>
      </c>
      <c r="J164" s="133" t="str">
        <f>IF(I210=0,"",I164/I210*100)</f>
        <v/>
      </c>
    </row>
    <row r="165" spans="1:10" ht="36.75" customHeight="1" x14ac:dyDescent="0.2">
      <c r="A165" s="124"/>
      <c r="B165" s="129" t="s">
        <v>217</v>
      </c>
      <c r="C165" s="257" t="s">
        <v>218</v>
      </c>
      <c r="D165" s="258"/>
      <c r="E165" s="258"/>
      <c r="F165" s="136" t="s">
        <v>24</v>
      </c>
      <c r="G165" s="137"/>
      <c r="H165" s="137"/>
      <c r="I165" s="137">
        <f>'SO 05 5 Pol'!G145</f>
        <v>0</v>
      </c>
      <c r="J165" s="133" t="str">
        <f>IF(I210=0,"",I165/I210*100)</f>
        <v/>
      </c>
    </row>
    <row r="166" spans="1:10" ht="36.75" customHeight="1" x14ac:dyDescent="0.2">
      <c r="A166" s="124"/>
      <c r="B166" s="129" t="s">
        <v>104</v>
      </c>
      <c r="C166" s="257" t="s">
        <v>219</v>
      </c>
      <c r="D166" s="258"/>
      <c r="E166" s="258"/>
      <c r="F166" s="136" t="s">
        <v>24</v>
      </c>
      <c r="G166" s="137"/>
      <c r="H166" s="137"/>
      <c r="I166" s="137">
        <f>'SO 00 1 Pol'!G16+'SO 03 3 Pol'!G119+'SO 04 4 Pol'!G125</f>
        <v>0</v>
      </c>
      <c r="J166" s="133" t="str">
        <f>IF(I210=0,"",I166/I210*100)</f>
        <v/>
      </c>
    </row>
    <row r="167" spans="1:10" ht="36.75" customHeight="1" x14ac:dyDescent="0.2">
      <c r="A167" s="124"/>
      <c r="B167" s="129" t="s">
        <v>220</v>
      </c>
      <c r="C167" s="257" t="s">
        <v>100</v>
      </c>
      <c r="D167" s="258"/>
      <c r="E167" s="258"/>
      <c r="F167" s="136" t="s">
        <v>24</v>
      </c>
      <c r="G167" s="137"/>
      <c r="H167" s="137"/>
      <c r="I167" s="137">
        <f>'SO 08 8 Pol'!G56</f>
        <v>0</v>
      </c>
      <c r="J167" s="133" t="str">
        <f>IF(I210=0,"",I167/I210*100)</f>
        <v/>
      </c>
    </row>
    <row r="168" spans="1:10" ht="36.75" customHeight="1" x14ac:dyDescent="0.2">
      <c r="A168" s="124"/>
      <c r="B168" s="129" t="s">
        <v>221</v>
      </c>
      <c r="C168" s="257" t="s">
        <v>222</v>
      </c>
      <c r="D168" s="258"/>
      <c r="E168" s="258"/>
      <c r="F168" s="136" t="s">
        <v>24</v>
      </c>
      <c r="G168" s="137"/>
      <c r="H168" s="137"/>
      <c r="I168" s="137">
        <f>'SO 03 3 Pol'!G123</f>
        <v>0</v>
      </c>
      <c r="J168" s="133" t="str">
        <f>IF(I210=0,"",I168/I210*100)</f>
        <v/>
      </c>
    </row>
    <row r="169" spans="1:10" ht="36.75" customHeight="1" x14ac:dyDescent="0.2">
      <c r="A169" s="124"/>
      <c r="B169" s="129" t="s">
        <v>223</v>
      </c>
      <c r="C169" s="257" t="s">
        <v>224</v>
      </c>
      <c r="D169" s="258"/>
      <c r="E169" s="258"/>
      <c r="F169" s="136" t="s">
        <v>24</v>
      </c>
      <c r="G169" s="137"/>
      <c r="H169" s="137"/>
      <c r="I169" s="137">
        <f>'SO 01 D.1.1 Pol'!G241</f>
        <v>0</v>
      </c>
      <c r="J169" s="133" t="str">
        <f>IF(I210=0,"",I169/I210*100)</f>
        <v/>
      </c>
    </row>
    <row r="170" spans="1:10" ht="36.75" customHeight="1" x14ac:dyDescent="0.2">
      <c r="A170" s="124"/>
      <c r="B170" s="129" t="s">
        <v>225</v>
      </c>
      <c r="C170" s="257" t="s">
        <v>226</v>
      </c>
      <c r="D170" s="258"/>
      <c r="E170" s="258"/>
      <c r="F170" s="136" t="s">
        <v>24</v>
      </c>
      <c r="G170" s="137"/>
      <c r="H170" s="137"/>
      <c r="I170" s="137">
        <f>'SO 01 D.1.1 Pol'!G258</f>
        <v>0</v>
      </c>
      <c r="J170" s="133" t="str">
        <f>IF(I210=0,"",I170/I210*100)</f>
        <v/>
      </c>
    </row>
    <row r="171" spans="1:10" ht="36.75" customHeight="1" x14ac:dyDescent="0.2">
      <c r="A171" s="124"/>
      <c r="B171" s="129" t="s">
        <v>227</v>
      </c>
      <c r="C171" s="257" t="s">
        <v>228</v>
      </c>
      <c r="D171" s="258"/>
      <c r="E171" s="258"/>
      <c r="F171" s="136" t="s">
        <v>24</v>
      </c>
      <c r="G171" s="137"/>
      <c r="H171" s="137"/>
      <c r="I171" s="137">
        <f>'SO 01 D.1.1 Pol'!G271</f>
        <v>0</v>
      </c>
      <c r="J171" s="133" t="str">
        <f>IF(I210=0,"",I171/I210*100)</f>
        <v/>
      </c>
    </row>
    <row r="172" spans="1:10" ht="36.75" customHeight="1" x14ac:dyDescent="0.2">
      <c r="A172" s="124"/>
      <c r="B172" s="129" t="s">
        <v>229</v>
      </c>
      <c r="C172" s="257" t="s">
        <v>230</v>
      </c>
      <c r="D172" s="258"/>
      <c r="E172" s="258"/>
      <c r="F172" s="136" t="s">
        <v>24</v>
      </c>
      <c r="G172" s="137"/>
      <c r="H172" s="137"/>
      <c r="I172" s="137">
        <f>'SO 01 D.1.1 Pol'!G284+'SO 02 2 Pol'!G57+'SO 03 3 Pol'!G152+'SO 04 4 Pol'!G128+'SO 05 5 Pol'!G154+'SO 08 8 Pol'!G75+'SO 10 10 Pol'!G39</f>
        <v>0</v>
      </c>
      <c r="J172" s="133" t="str">
        <f>IF(I210=0,"",I172/I210*100)</f>
        <v/>
      </c>
    </row>
    <row r="173" spans="1:10" ht="36.75" customHeight="1" x14ac:dyDescent="0.2">
      <c r="A173" s="124"/>
      <c r="B173" s="129" t="s">
        <v>231</v>
      </c>
      <c r="C173" s="257" t="s">
        <v>232</v>
      </c>
      <c r="D173" s="258"/>
      <c r="E173" s="258"/>
      <c r="F173" s="136" t="s">
        <v>24</v>
      </c>
      <c r="G173" s="137"/>
      <c r="H173" s="137"/>
      <c r="I173" s="137">
        <f>'SO 01 D.1.4.c Pol'!G8</f>
        <v>0</v>
      </c>
      <c r="J173" s="133" t="str">
        <f>IF(I210=0,"",I173/I210*100)</f>
        <v/>
      </c>
    </row>
    <row r="174" spans="1:10" ht="36.75" customHeight="1" x14ac:dyDescent="0.2">
      <c r="A174" s="124"/>
      <c r="B174" s="129" t="s">
        <v>233</v>
      </c>
      <c r="C174" s="257" t="s">
        <v>232</v>
      </c>
      <c r="D174" s="258"/>
      <c r="E174" s="258"/>
      <c r="F174" s="136" t="s">
        <v>24</v>
      </c>
      <c r="G174" s="137"/>
      <c r="H174" s="137"/>
      <c r="I174" s="137">
        <f>'SO 01 D.1.4.c Pol'!G57</f>
        <v>0</v>
      </c>
      <c r="J174" s="133" t="str">
        <f>IF(I210=0,"",I174/I210*100)</f>
        <v/>
      </c>
    </row>
    <row r="175" spans="1:10" ht="36.75" customHeight="1" x14ac:dyDescent="0.2">
      <c r="A175" s="124"/>
      <c r="B175" s="129" t="s">
        <v>234</v>
      </c>
      <c r="C175" s="257" t="s">
        <v>232</v>
      </c>
      <c r="D175" s="258"/>
      <c r="E175" s="258"/>
      <c r="F175" s="136" t="s">
        <v>24</v>
      </c>
      <c r="G175" s="137"/>
      <c r="H175" s="137"/>
      <c r="I175" s="137">
        <f>'SO 01 D.1.4.c Pol'!G86</f>
        <v>0</v>
      </c>
      <c r="J175" s="133" t="str">
        <f>IF(I210=0,"",I175/I210*100)</f>
        <v/>
      </c>
    </row>
    <row r="176" spans="1:10" ht="36.75" customHeight="1" x14ac:dyDescent="0.2">
      <c r="A176" s="124"/>
      <c r="B176" s="129" t="s">
        <v>235</v>
      </c>
      <c r="C176" s="257" t="s">
        <v>236</v>
      </c>
      <c r="D176" s="258"/>
      <c r="E176" s="258"/>
      <c r="F176" s="136" t="s">
        <v>25</v>
      </c>
      <c r="G176" s="137"/>
      <c r="H176" s="137"/>
      <c r="I176" s="137">
        <f>'SO 01 D.1.1 Pol'!G287</f>
        <v>0</v>
      </c>
      <c r="J176" s="133" t="str">
        <f>IF(I210=0,"",I176/I210*100)</f>
        <v/>
      </c>
    </row>
    <row r="177" spans="1:10" ht="36.75" customHeight="1" x14ac:dyDescent="0.2">
      <c r="A177" s="124"/>
      <c r="B177" s="129" t="s">
        <v>237</v>
      </c>
      <c r="C177" s="257" t="s">
        <v>238</v>
      </c>
      <c r="D177" s="258"/>
      <c r="E177" s="258"/>
      <c r="F177" s="136" t="s">
        <v>25</v>
      </c>
      <c r="G177" s="137"/>
      <c r="H177" s="137"/>
      <c r="I177" s="137">
        <f>'SO 01 D.1.1 Pol'!G341</f>
        <v>0</v>
      </c>
      <c r="J177" s="133" t="str">
        <f>IF(I210=0,"",I177/I210*100)</f>
        <v/>
      </c>
    </row>
    <row r="178" spans="1:10" ht="36.75" customHeight="1" x14ac:dyDescent="0.2">
      <c r="A178" s="124"/>
      <c r="B178" s="129" t="s">
        <v>239</v>
      </c>
      <c r="C178" s="257" t="s">
        <v>240</v>
      </c>
      <c r="D178" s="258"/>
      <c r="E178" s="258"/>
      <c r="F178" s="136" t="s">
        <v>25</v>
      </c>
      <c r="G178" s="137"/>
      <c r="H178" s="137"/>
      <c r="I178" s="137">
        <f>'SO 01 D.1.1 Pol'!G379</f>
        <v>0</v>
      </c>
      <c r="J178" s="133" t="str">
        <f>IF(I210=0,"",I178/I210*100)</f>
        <v/>
      </c>
    </row>
    <row r="179" spans="1:10" ht="36.75" customHeight="1" x14ac:dyDescent="0.2">
      <c r="A179" s="124"/>
      <c r="B179" s="129" t="s">
        <v>241</v>
      </c>
      <c r="C179" s="257" t="s">
        <v>242</v>
      </c>
      <c r="D179" s="258"/>
      <c r="E179" s="258"/>
      <c r="F179" s="136" t="s">
        <v>25</v>
      </c>
      <c r="G179" s="137"/>
      <c r="H179" s="137"/>
      <c r="I179" s="137">
        <f>'SO 01 D.1.1 Pol'!G438</f>
        <v>0</v>
      </c>
      <c r="J179" s="133" t="str">
        <f>IF(I210=0,"",I179/I210*100)</f>
        <v/>
      </c>
    </row>
    <row r="180" spans="1:10" ht="36.75" customHeight="1" x14ac:dyDescent="0.2">
      <c r="A180" s="124"/>
      <c r="B180" s="129" t="s">
        <v>243</v>
      </c>
      <c r="C180" s="257" t="s">
        <v>244</v>
      </c>
      <c r="D180" s="258"/>
      <c r="E180" s="258"/>
      <c r="F180" s="136" t="s">
        <v>25</v>
      </c>
      <c r="G180" s="137"/>
      <c r="H180" s="137"/>
      <c r="I180" s="137">
        <f>'SO 01 D.1.1 Pol'!G447</f>
        <v>0</v>
      </c>
      <c r="J180" s="133" t="str">
        <f>IF(I210=0,"",I180/I210*100)</f>
        <v/>
      </c>
    </row>
    <row r="181" spans="1:10" ht="36.75" customHeight="1" x14ac:dyDescent="0.2">
      <c r="A181" s="124"/>
      <c r="B181" s="129" t="s">
        <v>245</v>
      </c>
      <c r="C181" s="257" t="s">
        <v>246</v>
      </c>
      <c r="D181" s="258"/>
      <c r="E181" s="258"/>
      <c r="F181" s="136" t="s">
        <v>25</v>
      </c>
      <c r="G181" s="137"/>
      <c r="H181" s="137"/>
      <c r="I181" s="137">
        <f>'SO 07 7 Pol'!G8+'SO 09 9 Pol'!G8</f>
        <v>0</v>
      </c>
      <c r="J181" s="133" t="str">
        <f>IF(I210=0,"",I181/I210*100)</f>
        <v/>
      </c>
    </row>
    <row r="182" spans="1:10" ht="36.75" customHeight="1" x14ac:dyDescent="0.2">
      <c r="A182" s="124"/>
      <c r="B182" s="129" t="s">
        <v>247</v>
      </c>
      <c r="C182" s="257" t="s">
        <v>248</v>
      </c>
      <c r="D182" s="258"/>
      <c r="E182" s="258"/>
      <c r="F182" s="136" t="s">
        <v>25</v>
      </c>
      <c r="G182" s="137"/>
      <c r="H182" s="137"/>
      <c r="I182" s="137">
        <f>'SO 09 9 Pol'!G15</f>
        <v>0</v>
      </c>
      <c r="J182" s="133" t="str">
        <f>IF(I210=0,"",I182/I210*100)</f>
        <v/>
      </c>
    </row>
    <row r="183" spans="1:10" ht="36.75" customHeight="1" x14ac:dyDescent="0.2">
      <c r="A183" s="124"/>
      <c r="B183" s="129" t="s">
        <v>247</v>
      </c>
      <c r="C183" s="257" t="s">
        <v>249</v>
      </c>
      <c r="D183" s="258"/>
      <c r="E183" s="258"/>
      <c r="F183" s="136" t="s">
        <v>25</v>
      </c>
      <c r="G183" s="137"/>
      <c r="H183" s="137"/>
      <c r="I183" s="137">
        <f>'SO 07 7 Pol'!G20</f>
        <v>0</v>
      </c>
      <c r="J183" s="133" t="str">
        <f>IF(I210=0,"",I183/I210*100)</f>
        <v/>
      </c>
    </row>
    <row r="184" spans="1:10" ht="36.75" customHeight="1" x14ac:dyDescent="0.2">
      <c r="A184" s="124"/>
      <c r="B184" s="129" t="s">
        <v>250</v>
      </c>
      <c r="C184" s="257" t="s">
        <v>251</v>
      </c>
      <c r="D184" s="258"/>
      <c r="E184" s="258"/>
      <c r="F184" s="136" t="s">
        <v>25</v>
      </c>
      <c r="G184" s="137"/>
      <c r="H184" s="137"/>
      <c r="I184" s="137">
        <f>'SO 07 7 Pol'!G37+'SO 09 9 Pol'!G26</f>
        <v>0</v>
      </c>
      <c r="J184" s="133" t="str">
        <f>IF(I210=0,"",I184/I210*100)</f>
        <v/>
      </c>
    </row>
    <row r="185" spans="1:10" ht="36.75" customHeight="1" x14ac:dyDescent="0.2">
      <c r="A185" s="124"/>
      <c r="B185" s="129" t="s">
        <v>252</v>
      </c>
      <c r="C185" s="257" t="s">
        <v>253</v>
      </c>
      <c r="D185" s="258"/>
      <c r="E185" s="258"/>
      <c r="F185" s="136" t="s">
        <v>25</v>
      </c>
      <c r="G185" s="137"/>
      <c r="H185" s="137"/>
      <c r="I185" s="137">
        <f>'SO 01 D.1.1 Pol'!G481</f>
        <v>0</v>
      </c>
      <c r="J185" s="133" t="str">
        <f>IF(I210=0,"",I185/I210*100)</f>
        <v/>
      </c>
    </row>
    <row r="186" spans="1:10" ht="36.75" customHeight="1" x14ac:dyDescent="0.2">
      <c r="A186" s="124"/>
      <c r="B186" s="129" t="s">
        <v>254</v>
      </c>
      <c r="C186" s="257" t="s">
        <v>255</v>
      </c>
      <c r="D186" s="258"/>
      <c r="E186" s="258"/>
      <c r="F186" s="136" t="s">
        <v>25</v>
      </c>
      <c r="G186" s="137"/>
      <c r="H186" s="137"/>
      <c r="I186" s="137">
        <f>'SO 01 D.1.1 Pol'!G489</f>
        <v>0</v>
      </c>
      <c r="J186" s="133" t="str">
        <f>IF(I210=0,"",I186/I210*100)</f>
        <v/>
      </c>
    </row>
    <row r="187" spans="1:10" ht="36.75" customHeight="1" x14ac:dyDescent="0.2">
      <c r="A187" s="124"/>
      <c r="B187" s="129" t="s">
        <v>256</v>
      </c>
      <c r="C187" s="257" t="s">
        <v>257</v>
      </c>
      <c r="D187" s="258"/>
      <c r="E187" s="258"/>
      <c r="F187" s="136" t="s">
        <v>25</v>
      </c>
      <c r="G187" s="137"/>
      <c r="H187" s="137"/>
      <c r="I187" s="137">
        <f>'SO 01 D.1.1 Pol'!G506</f>
        <v>0</v>
      </c>
      <c r="J187" s="133" t="str">
        <f>IF(I210=0,"",I187/I210*100)</f>
        <v/>
      </c>
    </row>
    <row r="188" spans="1:10" ht="36.75" customHeight="1" x14ac:dyDescent="0.2">
      <c r="A188" s="124"/>
      <c r="B188" s="129" t="s">
        <v>258</v>
      </c>
      <c r="C188" s="257" t="s">
        <v>259</v>
      </c>
      <c r="D188" s="258"/>
      <c r="E188" s="258"/>
      <c r="F188" s="136" t="s">
        <v>25</v>
      </c>
      <c r="G188" s="137"/>
      <c r="H188" s="137"/>
      <c r="I188" s="137">
        <f>'SO 01 D.1.1 Pol'!G532</f>
        <v>0</v>
      </c>
      <c r="J188" s="133" t="str">
        <f>IF(I210=0,"",I188/I210*100)</f>
        <v/>
      </c>
    </row>
    <row r="189" spans="1:10" ht="36.75" customHeight="1" x14ac:dyDescent="0.2">
      <c r="A189" s="124"/>
      <c r="B189" s="129" t="s">
        <v>258</v>
      </c>
      <c r="C189" s="257" t="s">
        <v>260</v>
      </c>
      <c r="D189" s="258"/>
      <c r="E189" s="258"/>
      <c r="F189" s="136" t="s">
        <v>25</v>
      </c>
      <c r="G189" s="137"/>
      <c r="H189" s="137"/>
      <c r="I189" s="137">
        <f>'SO 01.1 1 Pol'!G8</f>
        <v>0</v>
      </c>
      <c r="J189" s="133" t="str">
        <f>IF(I210=0,"",I189/I210*100)</f>
        <v/>
      </c>
    </row>
    <row r="190" spans="1:10" ht="36.75" customHeight="1" x14ac:dyDescent="0.2">
      <c r="A190" s="124"/>
      <c r="B190" s="129" t="s">
        <v>258</v>
      </c>
      <c r="C190" s="257" t="s">
        <v>261</v>
      </c>
      <c r="D190" s="258"/>
      <c r="E190" s="258"/>
      <c r="F190" s="136" t="s">
        <v>25</v>
      </c>
      <c r="G190" s="137"/>
      <c r="H190" s="137"/>
      <c r="I190" s="137">
        <f>'SO 01.1 2 Pol'!G8</f>
        <v>0</v>
      </c>
      <c r="J190" s="133" t="str">
        <f>IF(I210=0,"",I190/I210*100)</f>
        <v/>
      </c>
    </row>
    <row r="191" spans="1:10" ht="36.75" customHeight="1" x14ac:dyDescent="0.2">
      <c r="A191" s="124"/>
      <c r="B191" s="129" t="s">
        <v>262</v>
      </c>
      <c r="C191" s="257" t="s">
        <v>263</v>
      </c>
      <c r="D191" s="258"/>
      <c r="E191" s="258"/>
      <c r="F191" s="136" t="s">
        <v>25</v>
      </c>
      <c r="G191" s="137"/>
      <c r="H191" s="137"/>
      <c r="I191" s="137">
        <f>'SO 01 D.1.1 Pol'!G675</f>
        <v>0</v>
      </c>
      <c r="J191" s="133" t="str">
        <f>IF(I210=0,"",I191/I210*100)</f>
        <v/>
      </c>
    </row>
    <row r="192" spans="1:10" ht="36.75" customHeight="1" x14ac:dyDescent="0.2">
      <c r="A192" s="124"/>
      <c r="B192" s="129" t="s">
        <v>264</v>
      </c>
      <c r="C192" s="257" t="s">
        <v>265</v>
      </c>
      <c r="D192" s="258"/>
      <c r="E192" s="258"/>
      <c r="F192" s="136" t="s">
        <v>25</v>
      </c>
      <c r="G192" s="137"/>
      <c r="H192" s="137"/>
      <c r="I192" s="137">
        <f>'SO 01 D.1.1 Pol'!G735</f>
        <v>0</v>
      </c>
      <c r="J192" s="133" t="str">
        <f>IF(I210=0,"",I192/I210*100)</f>
        <v/>
      </c>
    </row>
    <row r="193" spans="1:10" ht="36.75" customHeight="1" x14ac:dyDescent="0.2">
      <c r="A193" s="124"/>
      <c r="B193" s="129" t="s">
        <v>266</v>
      </c>
      <c r="C193" s="257" t="s">
        <v>267</v>
      </c>
      <c r="D193" s="258"/>
      <c r="E193" s="258"/>
      <c r="F193" s="136" t="s">
        <v>25</v>
      </c>
      <c r="G193" s="137"/>
      <c r="H193" s="137"/>
      <c r="I193" s="137">
        <f>'SO 01 D.1.1 Pol'!G767</f>
        <v>0</v>
      </c>
      <c r="J193" s="133" t="str">
        <f>IF(I210=0,"",I193/I210*100)</f>
        <v/>
      </c>
    </row>
    <row r="194" spans="1:10" ht="36.75" customHeight="1" x14ac:dyDescent="0.2">
      <c r="A194" s="124"/>
      <c r="B194" s="129" t="s">
        <v>268</v>
      </c>
      <c r="C194" s="257" t="s">
        <v>269</v>
      </c>
      <c r="D194" s="258"/>
      <c r="E194" s="258"/>
      <c r="F194" s="136" t="s">
        <v>25</v>
      </c>
      <c r="G194" s="137"/>
      <c r="H194" s="137"/>
      <c r="I194" s="137">
        <f>'SO 01 D.1.1 Pol'!G793</f>
        <v>0</v>
      </c>
      <c r="J194" s="133" t="str">
        <f>IF(I210=0,"",I194/I210*100)</f>
        <v/>
      </c>
    </row>
    <row r="195" spans="1:10" ht="36.75" customHeight="1" x14ac:dyDescent="0.2">
      <c r="A195" s="124"/>
      <c r="B195" s="129" t="s">
        <v>270</v>
      </c>
      <c r="C195" s="257" t="s">
        <v>271</v>
      </c>
      <c r="D195" s="258"/>
      <c r="E195" s="258"/>
      <c r="F195" s="136" t="s">
        <v>25</v>
      </c>
      <c r="G195" s="137"/>
      <c r="H195" s="137"/>
      <c r="I195" s="137">
        <f>'SO 02 2 Pol'!G60</f>
        <v>0</v>
      </c>
      <c r="J195" s="133" t="str">
        <f>IF(I210=0,"",I195/I210*100)</f>
        <v/>
      </c>
    </row>
    <row r="196" spans="1:10" ht="36.75" customHeight="1" x14ac:dyDescent="0.2">
      <c r="A196" s="124"/>
      <c r="B196" s="129" t="s">
        <v>272</v>
      </c>
      <c r="C196" s="257" t="s">
        <v>273</v>
      </c>
      <c r="D196" s="258"/>
      <c r="E196" s="258"/>
      <c r="F196" s="136" t="s">
        <v>25</v>
      </c>
      <c r="G196" s="137"/>
      <c r="H196" s="137"/>
      <c r="I196" s="137">
        <f>'SO 01 D.1.1 Pol'!G814</f>
        <v>0</v>
      </c>
      <c r="J196" s="133" t="str">
        <f>IF(I210=0,"",I196/I210*100)</f>
        <v/>
      </c>
    </row>
    <row r="197" spans="1:10" ht="36.75" customHeight="1" x14ac:dyDescent="0.2">
      <c r="A197" s="124"/>
      <c r="B197" s="129" t="s">
        <v>274</v>
      </c>
      <c r="C197" s="257" t="s">
        <v>275</v>
      </c>
      <c r="D197" s="258"/>
      <c r="E197" s="258"/>
      <c r="F197" s="136" t="s">
        <v>25</v>
      </c>
      <c r="G197" s="137"/>
      <c r="H197" s="137"/>
      <c r="I197" s="137">
        <f>'SO 01 D.1.1 Pol'!G836</f>
        <v>0</v>
      </c>
      <c r="J197" s="133" t="str">
        <f>IF(I210=0,"",I197/I210*100)</f>
        <v/>
      </c>
    </row>
    <row r="198" spans="1:10" ht="36.75" customHeight="1" x14ac:dyDescent="0.2">
      <c r="A198" s="124"/>
      <c r="B198" s="129" t="s">
        <v>276</v>
      </c>
      <c r="C198" s="257" t="s">
        <v>277</v>
      </c>
      <c r="D198" s="258"/>
      <c r="E198" s="258"/>
      <c r="F198" s="136" t="s">
        <v>25</v>
      </c>
      <c r="G198" s="137"/>
      <c r="H198" s="137"/>
      <c r="I198" s="137">
        <f>'SO 01 D.1.4.c Pol'!G115</f>
        <v>0</v>
      </c>
      <c r="J198" s="133" t="str">
        <f>IF(I210=0,"",I198/I210*100)</f>
        <v/>
      </c>
    </row>
    <row r="199" spans="1:10" ht="36.75" customHeight="1" x14ac:dyDescent="0.2">
      <c r="A199" s="124"/>
      <c r="B199" s="129" t="s">
        <v>278</v>
      </c>
      <c r="C199" s="257" t="s">
        <v>279</v>
      </c>
      <c r="D199" s="258"/>
      <c r="E199" s="258"/>
      <c r="F199" s="136" t="s">
        <v>25</v>
      </c>
      <c r="G199" s="137"/>
      <c r="H199" s="137"/>
      <c r="I199" s="137">
        <f>'SO 01 D.1.4.c Pol'!G130</f>
        <v>0</v>
      </c>
      <c r="J199" s="133" t="str">
        <f>IF(I210=0,"",I199/I210*100)</f>
        <v/>
      </c>
    </row>
    <row r="200" spans="1:10" ht="36.75" customHeight="1" x14ac:dyDescent="0.2">
      <c r="A200" s="124"/>
      <c r="B200" s="129" t="s">
        <v>280</v>
      </c>
      <c r="C200" s="257" t="s">
        <v>281</v>
      </c>
      <c r="D200" s="258"/>
      <c r="E200" s="258"/>
      <c r="F200" s="136" t="s">
        <v>26</v>
      </c>
      <c r="G200" s="137"/>
      <c r="H200" s="137"/>
      <c r="I200" s="137">
        <f>'SO 01 D.1.1 Pol'!G846</f>
        <v>0</v>
      </c>
      <c r="J200" s="133" t="str">
        <f>IF(I210=0,"",I200/I210*100)</f>
        <v/>
      </c>
    </row>
    <row r="201" spans="1:10" ht="36.75" customHeight="1" x14ac:dyDescent="0.2">
      <c r="A201" s="124"/>
      <c r="B201" s="129" t="s">
        <v>282</v>
      </c>
      <c r="C201" s="257" t="s">
        <v>283</v>
      </c>
      <c r="D201" s="258"/>
      <c r="E201" s="258"/>
      <c r="F201" s="136" t="s">
        <v>26</v>
      </c>
      <c r="G201" s="137"/>
      <c r="H201" s="137"/>
      <c r="I201" s="137">
        <f>'SO 06 6 Pol'!G15+'SO 07 7 Pol'!G51+'SO 09 9 Pol'!G32</f>
        <v>0</v>
      </c>
      <c r="J201" s="133" t="str">
        <f>IF(I210=0,"",I201/I210*100)</f>
        <v/>
      </c>
    </row>
    <row r="202" spans="1:10" ht="36.75" customHeight="1" x14ac:dyDescent="0.2">
      <c r="A202" s="124"/>
      <c r="B202" s="129" t="s">
        <v>284</v>
      </c>
      <c r="C202" s="257" t="s">
        <v>285</v>
      </c>
      <c r="D202" s="258"/>
      <c r="E202" s="258"/>
      <c r="F202" s="136" t="s">
        <v>26</v>
      </c>
      <c r="G202" s="137"/>
      <c r="H202" s="137"/>
      <c r="I202" s="137">
        <f>'SO 01 D.1.4.c Pol'!G189</f>
        <v>0</v>
      </c>
      <c r="J202" s="133" t="str">
        <f>IF(I210=0,"",I202/I210*100)</f>
        <v/>
      </c>
    </row>
    <row r="203" spans="1:10" ht="36.75" customHeight="1" x14ac:dyDescent="0.2">
      <c r="A203" s="124"/>
      <c r="B203" s="129" t="s">
        <v>286</v>
      </c>
      <c r="C203" s="257" t="s">
        <v>287</v>
      </c>
      <c r="D203" s="258"/>
      <c r="E203" s="258"/>
      <c r="F203" s="136" t="s">
        <v>288</v>
      </c>
      <c r="G203" s="137"/>
      <c r="H203" s="137"/>
      <c r="I203" s="137">
        <f>'SO 00 1 Pol'!G18+'SO 06 6 Pol'!G52+'SO 07 7 Pol'!G80</f>
        <v>0</v>
      </c>
      <c r="J203" s="133" t="str">
        <f>IF(I210=0,"",I203/I210*100)</f>
        <v/>
      </c>
    </row>
    <row r="204" spans="1:10" ht="36.75" customHeight="1" x14ac:dyDescent="0.2">
      <c r="A204" s="124"/>
      <c r="B204" s="129" t="s">
        <v>289</v>
      </c>
      <c r="C204" s="257" t="s">
        <v>290</v>
      </c>
      <c r="D204" s="258"/>
      <c r="E204" s="258"/>
      <c r="F204" s="136" t="s">
        <v>288</v>
      </c>
      <c r="G204" s="137"/>
      <c r="H204" s="137"/>
      <c r="I204" s="137">
        <f>'SO 01 D.1.4.c Pol'!G199</f>
        <v>0</v>
      </c>
      <c r="J204" s="133" t="str">
        <f>IF(I210=0,"",I204/I210*100)</f>
        <v/>
      </c>
    </row>
    <row r="205" spans="1:10" ht="36.75" customHeight="1" x14ac:dyDescent="0.2">
      <c r="A205" s="124"/>
      <c r="B205" s="129" t="s">
        <v>291</v>
      </c>
      <c r="C205" s="257" t="s">
        <v>292</v>
      </c>
      <c r="D205" s="258"/>
      <c r="E205" s="258"/>
      <c r="F205" s="136" t="s">
        <v>288</v>
      </c>
      <c r="G205" s="137"/>
      <c r="H205" s="137"/>
      <c r="I205" s="137">
        <f>'SO 00 1 Pol'!G25+'SO 06 6 Pol'!G55+'SO 07 7 Pol'!G82</f>
        <v>0</v>
      </c>
      <c r="J205" s="133" t="str">
        <f>IF(I210=0,"",I205/I210*100)</f>
        <v/>
      </c>
    </row>
    <row r="206" spans="1:10" ht="36.75" customHeight="1" x14ac:dyDescent="0.2">
      <c r="A206" s="124"/>
      <c r="B206" s="129" t="s">
        <v>293</v>
      </c>
      <c r="C206" s="257" t="s">
        <v>294</v>
      </c>
      <c r="D206" s="258"/>
      <c r="E206" s="258"/>
      <c r="F206" s="136" t="s">
        <v>295</v>
      </c>
      <c r="G206" s="137"/>
      <c r="H206" s="137"/>
      <c r="I206" s="137">
        <f>'SO 01 D.1.4.a Pol'!G212</f>
        <v>0</v>
      </c>
      <c r="J206" s="133" t="str">
        <f>IF(I210=0,"",I206/I210*100)</f>
        <v/>
      </c>
    </row>
    <row r="207" spans="1:10" ht="36.75" customHeight="1" x14ac:dyDescent="0.2">
      <c r="A207" s="124"/>
      <c r="B207" s="129" t="s">
        <v>296</v>
      </c>
      <c r="C207" s="257" t="s">
        <v>28</v>
      </c>
      <c r="D207" s="258"/>
      <c r="E207" s="258"/>
      <c r="F207" s="136" t="s">
        <v>295</v>
      </c>
      <c r="G207" s="137"/>
      <c r="H207" s="137"/>
      <c r="I207" s="137">
        <f>'SO 01 D.1.4.c Pol'!G303</f>
        <v>0</v>
      </c>
      <c r="J207" s="133" t="str">
        <f>IF(I210=0,"",I207/I210*100)</f>
        <v/>
      </c>
    </row>
    <row r="208" spans="1:10" ht="36.75" customHeight="1" x14ac:dyDescent="0.2">
      <c r="A208" s="124"/>
      <c r="B208" s="129" t="s">
        <v>295</v>
      </c>
      <c r="C208" s="257" t="s">
        <v>27</v>
      </c>
      <c r="D208" s="258"/>
      <c r="E208" s="258"/>
      <c r="F208" s="136" t="s">
        <v>295</v>
      </c>
      <c r="G208" s="137"/>
      <c r="H208" s="137"/>
      <c r="I208" s="137">
        <f>'OVN OVN Naklady'!G8</f>
        <v>0</v>
      </c>
      <c r="J208" s="133" t="str">
        <f>IF(I210=0,"",I208/I210*100)</f>
        <v/>
      </c>
    </row>
    <row r="209" spans="1:10" ht="36.75" customHeight="1" x14ac:dyDescent="0.2">
      <c r="A209" s="124"/>
      <c r="B209" s="129" t="s">
        <v>297</v>
      </c>
      <c r="C209" s="257" t="s">
        <v>28</v>
      </c>
      <c r="D209" s="258"/>
      <c r="E209" s="258"/>
      <c r="F209" s="136" t="s">
        <v>297</v>
      </c>
      <c r="G209" s="137"/>
      <c r="H209" s="137"/>
      <c r="I209" s="137">
        <f>'OVN OVN Naklady'!G31</f>
        <v>0</v>
      </c>
      <c r="J209" s="133" t="str">
        <f>IF(I210=0,"",I209/I210*100)</f>
        <v/>
      </c>
    </row>
    <row r="210" spans="1:10" ht="25.5" customHeight="1" x14ac:dyDescent="0.2">
      <c r="A210" s="125"/>
      <c r="B210" s="130" t="s">
        <v>1</v>
      </c>
      <c r="C210" s="131"/>
      <c r="D210" s="132"/>
      <c r="E210" s="132"/>
      <c r="F210" s="138"/>
      <c r="G210" s="139"/>
      <c r="H210" s="139"/>
      <c r="I210" s="139">
        <f>SUM(I117:I209)</f>
        <v>0</v>
      </c>
      <c r="J210" s="134">
        <f>SUM(J117:J209)</f>
        <v>0</v>
      </c>
    </row>
    <row r="211" spans="1:10" x14ac:dyDescent="0.2">
      <c r="F211" s="88"/>
      <c r="G211" s="88"/>
      <c r="H211" s="88"/>
      <c r="I211" s="88"/>
      <c r="J211" s="135"/>
    </row>
    <row r="212" spans="1:10" x14ac:dyDescent="0.2">
      <c r="F212" s="88"/>
      <c r="G212" s="88"/>
      <c r="H212" s="88"/>
      <c r="I212" s="88"/>
      <c r="J212" s="135"/>
    </row>
    <row r="213" spans="1:10" x14ac:dyDescent="0.2">
      <c r="F213" s="88"/>
      <c r="G213" s="88"/>
      <c r="H213" s="88"/>
      <c r="I213" s="88"/>
      <c r="J213" s="135"/>
    </row>
  </sheetData>
  <sheetProtection algorithmName="SHA-512" hashValue="OcI7j0PJBfuxx9MM/uX4J+4eq9LVoF+1xNAQGxxADeLTt/5iMKFp3sJHoAxxnq2jdr+3CMocoaDc7xz/4m5Abw==" saltValue="npFU64lSi7gefLrqZ12tWA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71">
    <mergeCell ref="C205:E205"/>
    <mergeCell ref="C206:E206"/>
    <mergeCell ref="C207:E207"/>
    <mergeCell ref="C208:E208"/>
    <mergeCell ref="C209:E209"/>
    <mergeCell ref="C200:E200"/>
    <mergeCell ref="C201:E201"/>
    <mergeCell ref="C202:E202"/>
    <mergeCell ref="C203:E203"/>
    <mergeCell ref="C204:E204"/>
    <mergeCell ref="C195:E195"/>
    <mergeCell ref="C196:E196"/>
    <mergeCell ref="C197:E197"/>
    <mergeCell ref="C198:E198"/>
    <mergeCell ref="C199:E199"/>
    <mergeCell ref="C190:E190"/>
    <mergeCell ref="C191:E191"/>
    <mergeCell ref="C192:E192"/>
    <mergeCell ref="C193:E193"/>
    <mergeCell ref="C194:E194"/>
    <mergeCell ref="C185:E185"/>
    <mergeCell ref="C186:E186"/>
    <mergeCell ref="C187:E187"/>
    <mergeCell ref="C188:E188"/>
    <mergeCell ref="C189:E189"/>
    <mergeCell ref="C180:E180"/>
    <mergeCell ref="C181:E181"/>
    <mergeCell ref="C182:E182"/>
    <mergeCell ref="C183:E183"/>
    <mergeCell ref="C184:E184"/>
    <mergeCell ref="C175:E175"/>
    <mergeCell ref="C176:E176"/>
    <mergeCell ref="C177:E177"/>
    <mergeCell ref="C178:E178"/>
    <mergeCell ref="C179:E179"/>
    <mergeCell ref="C170:E170"/>
    <mergeCell ref="C171:E171"/>
    <mergeCell ref="C172:E172"/>
    <mergeCell ref="C173:E173"/>
    <mergeCell ref="C174:E174"/>
    <mergeCell ref="C165:E165"/>
    <mergeCell ref="C166:E166"/>
    <mergeCell ref="C167:E167"/>
    <mergeCell ref="C168:E168"/>
    <mergeCell ref="C169:E169"/>
    <mergeCell ref="C160:E160"/>
    <mergeCell ref="C161:E161"/>
    <mergeCell ref="C162:E162"/>
    <mergeCell ref="C163:E163"/>
    <mergeCell ref="C164:E164"/>
    <mergeCell ref="C155:E155"/>
    <mergeCell ref="C156:E156"/>
    <mergeCell ref="C157:E157"/>
    <mergeCell ref="C158:E158"/>
    <mergeCell ref="C159:E159"/>
    <mergeCell ref="C150:E150"/>
    <mergeCell ref="C151:E151"/>
    <mergeCell ref="C152:E152"/>
    <mergeCell ref="C153:E153"/>
    <mergeCell ref="C154:E154"/>
    <mergeCell ref="C145:E145"/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74:E74"/>
    <mergeCell ref="B75:E75"/>
    <mergeCell ref="C117:E117"/>
    <mergeCell ref="C118:E118"/>
    <mergeCell ref="C119:E119"/>
    <mergeCell ref="C69:E69"/>
    <mergeCell ref="C70:E70"/>
    <mergeCell ref="C71:E71"/>
    <mergeCell ref="C72:E72"/>
    <mergeCell ref="C73:E73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1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9041A-7909-46CA-87C0-C902A97E2FC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93</v>
      </c>
      <c r="C3" s="266" t="s">
        <v>94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95</v>
      </c>
      <c r="C4" s="269" t="s">
        <v>94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154</v>
      </c>
      <c r="D8" s="166"/>
      <c r="E8" s="167"/>
      <c r="F8" s="168"/>
      <c r="G8" s="168">
        <f>SUMIF(AG9:AG10,"&lt;&gt;NOR",G9:G10)</f>
        <v>0</v>
      </c>
      <c r="H8" s="168"/>
      <c r="I8" s="168">
        <f>SUM(I9:I10)</f>
        <v>0</v>
      </c>
      <c r="J8" s="168"/>
      <c r="K8" s="168">
        <f>SUM(K9:K10)</f>
        <v>0</v>
      </c>
      <c r="L8" s="168"/>
      <c r="M8" s="168">
        <f>SUM(M9:M10)</f>
        <v>0</v>
      </c>
      <c r="N8" s="167"/>
      <c r="O8" s="167">
        <f>SUM(O9:O10)</f>
        <v>0.38</v>
      </c>
      <c r="P8" s="167"/>
      <c r="Q8" s="167">
        <f>SUM(Q9:Q10)</f>
        <v>0</v>
      </c>
      <c r="R8" s="168"/>
      <c r="S8" s="168"/>
      <c r="T8" s="169"/>
      <c r="U8" s="163"/>
      <c r="V8" s="163">
        <f>SUM(V9:V10)</f>
        <v>12.75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2859</v>
      </c>
      <c r="C9" s="187" t="s">
        <v>2860</v>
      </c>
      <c r="D9" s="173" t="s">
        <v>407</v>
      </c>
      <c r="E9" s="174">
        <v>220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1.7099999999999999E-3</v>
      </c>
      <c r="O9" s="174">
        <f>ROUND(E9*N9,2)</f>
        <v>0.38</v>
      </c>
      <c r="P9" s="174">
        <v>0</v>
      </c>
      <c r="Q9" s="174">
        <f>ROUND(E9*P9,2)</f>
        <v>0</v>
      </c>
      <c r="R9" s="176" t="s">
        <v>2201</v>
      </c>
      <c r="S9" s="176" t="s">
        <v>331</v>
      </c>
      <c r="T9" s="177" t="s">
        <v>331</v>
      </c>
      <c r="U9" s="159">
        <v>5.7939999999999998E-2</v>
      </c>
      <c r="V9" s="159">
        <f>ROUND(E9*U9,2)</f>
        <v>12.75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1377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188" t="s">
        <v>2861</v>
      </c>
      <c r="D10" s="161"/>
      <c r="E10" s="162">
        <v>220</v>
      </c>
      <c r="F10" s="159"/>
      <c r="G10" s="159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344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x14ac:dyDescent="0.2">
      <c r="A11" s="164" t="s">
        <v>326</v>
      </c>
      <c r="B11" s="165" t="s">
        <v>164</v>
      </c>
      <c r="C11" s="186" t="s">
        <v>166</v>
      </c>
      <c r="D11" s="166"/>
      <c r="E11" s="167"/>
      <c r="F11" s="168"/>
      <c r="G11" s="168">
        <f>SUMIF(AG12:AG14,"&lt;&gt;NOR",G12:G14)</f>
        <v>0</v>
      </c>
      <c r="H11" s="168"/>
      <c r="I11" s="168">
        <f>SUM(I12:I14)</f>
        <v>0</v>
      </c>
      <c r="J11" s="168"/>
      <c r="K11" s="168">
        <f>SUM(K12:K14)</f>
        <v>0</v>
      </c>
      <c r="L11" s="168"/>
      <c r="M11" s="168">
        <f>SUM(M12:M14)</f>
        <v>0</v>
      </c>
      <c r="N11" s="167"/>
      <c r="O11" s="167">
        <f>SUM(O12:O14)</f>
        <v>0</v>
      </c>
      <c r="P11" s="167"/>
      <c r="Q11" s="167">
        <f>SUM(Q12:Q14)</f>
        <v>0</v>
      </c>
      <c r="R11" s="168"/>
      <c r="S11" s="168"/>
      <c r="T11" s="169"/>
      <c r="U11" s="163"/>
      <c r="V11" s="163">
        <f>SUM(V12:V14)</f>
        <v>1.45</v>
      </c>
      <c r="W11" s="163"/>
      <c r="X11" s="163"/>
      <c r="Y11" s="163"/>
      <c r="AG11" t="s">
        <v>327</v>
      </c>
    </row>
    <row r="12" spans="1:60" outlineLevel="1" x14ac:dyDescent="0.2">
      <c r="A12" s="179">
        <v>2</v>
      </c>
      <c r="B12" s="180" t="s">
        <v>2862</v>
      </c>
      <c r="C12" s="189" t="s">
        <v>2863</v>
      </c>
      <c r="D12" s="181" t="s">
        <v>434</v>
      </c>
      <c r="E12" s="182">
        <v>1</v>
      </c>
      <c r="F12" s="183"/>
      <c r="G12" s="184">
        <f>ROUND(E12*F12,2)</f>
        <v>0</v>
      </c>
      <c r="H12" s="183"/>
      <c r="I12" s="184">
        <f>ROUND(E12*H12,2)</f>
        <v>0</v>
      </c>
      <c r="J12" s="183"/>
      <c r="K12" s="184">
        <f>ROUND(E12*J12,2)</f>
        <v>0</v>
      </c>
      <c r="L12" s="184">
        <v>21</v>
      </c>
      <c r="M12" s="184">
        <f>G12*(1+L12/100)</f>
        <v>0</v>
      </c>
      <c r="N12" s="182">
        <v>0</v>
      </c>
      <c r="O12" s="182">
        <f>ROUND(E12*N12,2)</f>
        <v>0</v>
      </c>
      <c r="P12" s="182">
        <v>0</v>
      </c>
      <c r="Q12" s="182">
        <f>ROUND(E12*P12,2)</f>
        <v>0</v>
      </c>
      <c r="R12" s="184" t="s">
        <v>2201</v>
      </c>
      <c r="S12" s="184" t="s">
        <v>331</v>
      </c>
      <c r="T12" s="185" t="s">
        <v>331</v>
      </c>
      <c r="U12" s="159">
        <v>1.45</v>
      </c>
      <c r="V12" s="159">
        <f>ROUND(E12*U12,2)</f>
        <v>1.45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3</v>
      </c>
      <c r="B13" s="180" t="s">
        <v>2864</v>
      </c>
      <c r="C13" s="189" t="s">
        <v>2865</v>
      </c>
      <c r="D13" s="181" t="s">
        <v>434</v>
      </c>
      <c r="E13" s="182">
        <v>1</v>
      </c>
      <c r="F13" s="183"/>
      <c r="G13" s="184">
        <f>ROUND(E13*F13,2)</f>
        <v>0</v>
      </c>
      <c r="H13" s="183"/>
      <c r="I13" s="184">
        <f>ROUND(E13*H13,2)</f>
        <v>0</v>
      </c>
      <c r="J13" s="183"/>
      <c r="K13" s="184">
        <f>ROUND(E13*J13,2)</f>
        <v>0</v>
      </c>
      <c r="L13" s="184">
        <v>21</v>
      </c>
      <c r="M13" s="184">
        <f>G13*(1+L13/100)</f>
        <v>0</v>
      </c>
      <c r="N13" s="182">
        <v>0</v>
      </c>
      <c r="O13" s="182">
        <f>ROUND(E13*N13,2)</f>
        <v>0</v>
      </c>
      <c r="P13" s="182">
        <v>0</v>
      </c>
      <c r="Q13" s="182">
        <f>ROUND(E13*P13,2)</f>
        <v>0</v>
      </c>
      <c r="R13" s="184"/>
      <c r="S13" s="184" t="s">
        <v>364</v>
      </c>
      <c r="T13" s="185" t="s">
        <v>332</v>
      </c>
      <c r="U13" s="159">
        <v>0</v>
      </c>
      <c r="V13" s="159">
        <f>ROUND(E13*U13,2)</f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423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ht="22.5" outlineLevel="1" x14ac:dyDescent="0.2">
      <c r="A14" s="179">
        <v>4</v>
      </c>
      <c r="B14" s="180" t="s">
        <v>2866</v>
      </c>
      <c r="C14" s="189" t="s">
        <v>2867</v>
      </c>
      <c r="D14" s="181" t="s">
        <v>434</v>
      </c>
      <c r="E14" s="182">
        <v>1</v>
      </c>
      <c r="F14" s="183"/>
      <c r="G14" s="184">
        <f>ROUND(E14*F14,2)</f>
        <v>0</v>
      </c>
      <c r="H14" s="183"/>
      <c r="I14" s="184">
        <f>ROUND(E14*H14,2)</f>
        <v>0</v>
      </c>
      <c r="J14" s="183"/>
      <c r="K14" s="184">
        <f>ROUND(E14*J14,2)</f>
        <v>0</v>
      </c>
      <c r="L14" s="184">
        <v>21</v>
      </c>
      <c r="M14" s="184">
        <f>G14*(1+L14/100)</f>
        <v>0</v>
      </c>
      <c r="N14" s="182">
        <v>6.4999999999999997E-4</v>
      </c>
      <c r="O14" s="182">
        <f>ROUND(E14*N14,2)</f>
        <v>0</v>
      </c>
      <c r="P14" s="182">
        <v>0</v>
      </c>
      <c r="Q14" s="182">
        <f>ROUND(E14*P14,2)</f>
        <v>0</v>
      </c>
      <c r="R14" s="184" t="s">
        <v>563</v>
      </c>
      <c r="S14" s="184" t="s">
        <v>331</v>
      </c>
      <c r="T14" s="185" t="s">
        <v>331</v>
      </c>
      <c r="U14" s="159">
        <v>0</v>
      </c>
      <c r="V14" s="159">
        <f>ROUND(E14*U14,2)</f>
        <v>0</v>
      </c>
      <c r="W14" s="159"/>
      <c r="X14" s="159" t="s">
        <v>564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565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x14ac:dyDescent="0.2">
      <c r="A15" s="164" t="s">
        <v>326</v>
      </c>
      <c r="B15" s="165" t="s">
        <v>282</v>
      </c>
      <c r="C15" s="186" t="s">
        <v>283</v>
      </c>
      <c r="D15" s="166"/>
      <c r="E15" s="167"/>
      <c r="F15" s="168"/>
      <c r="G15" s="168">
        <f>SUMIF(AG16:AG51,"&lt;&gt;NOR",G16:G51)</f>
        <v>0</v>
      </c>
      <c r="H15" s="168"/>
      <c r="I15" s="168">
        <f>SUM(I16:I51)</f>
        <v>0</v>
      </c>
      <c r="J15" s="168"/>
      <c r="K15" s="168">
        <f>SUM(K16:K51)</f>
        <v>0</v>
      </c>
      <c r="L15" s="168"/>
      <c r="M15" s="168">
        <f>SUM(M16:M51)</f>
        <v>0</v>
      </c>
      <c r="N15" s="167"/>
      <c r="O15" s="167">
        <f>SUM(O16:O51)</f>
        <v>53.180000000000007</v>
      </c>
      <c r="P15" s="167"/>
      <c r="Q15" s="167">
        <f>SUM(Q16:Q51)</f>
        <v>0</v>
      </c>
      <c r="R15" s="168"/>
      <c r="S15" s="168"/>
      <c r="T15" s="169"/>
      <c r="U15" s="163"/>
      <c r="V15" s="163">
        <f>SUM(V16:V51)</f>
        <v>118.93</v>
      </c>
      <c r="W15" s="163"/>
      <c r="X15" s="163"/>
      <c r="Y15" s="163"/>
      <c r="AG15" t="s">
        <v>327</v>
      </c>
    </row>
    <row r="16" spans="1:60" ht="22.5" outlineLevel="1" x14ac:dyDescent="0.2">
      <c r="A16" s="171">
        <v>5</v>
      </c>
      <c r="B16" s="172" t="s">
        <v>2868</v>
      </c>
      <c r="C16" s="187" t="s">
        <v>2869</v>
      </c>
      <c r="D16" s="173" t="s">
        <v>407</v>
      </c>
      <c r="E16" s="174">
        <v>40</v>
      </c>
      <c r="F16" s="175"/>
      <c r="G16" s="176">
        <f>ROUND(E16*F16,2)</f>
        <v>0</v>
      </c>
      <c r="H16" s="175"/>
      <c r="I16" s="176">
        <f>ROUND(E16*H16,2)</f>
        <v>0</v>
      </c>
      <c r="J16" s="175"/>
      <c r="K16" s="176">
        <f>ROUND(E16*J16,2)</f>
        <v>0</v>
      </c>
      <c r="L16" s="176">
        <v>21</v>
      </c>
      <c r="M16" s="176">
        <f>G16*(1+L16/100)</f>
        <v>0</v>
      </c>
      <c r="N16" s="174">
        <v>7.2999999999999996E-4</v>
      </c>
      <c r="O16" s="174">
        <f>ROUND(E16*N16,2)</f>
        <v>0.03</v>
      </c>
      <c r="P16" s="174">
        <v>0</v>
      </c>
      <c r="Q16" s="174">
        <f>ROUND(E16*P16,2)</f>
        <v>0</v>
      </c>
      <c r="R16" s="176" t="s">
        <v>2870</v>
      </c>
      <c r="S16" s="176" t="s">
        <v>331</v>
      </c>
      <c r="T16" s="177" t="s">
        <v>331</v>
      </c>
      <c r="U16" s="159">
        <v>0.10100000000000001</v>
      </c>
      <c r="V16" s="159">
        <f>ROUND(E16*U16,2)</f>
        <v>4.04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423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263" t="s">
        <v>2871</v>
      </c>
      <c r="D17" s="264"/>
      <c r="E17" s="264"/>
      <c r="F17" s="264"/>
      <c r="G17" s="264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336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2" x14ac:dyDescent="0.2">
      <c r="A18" s="155"/>
      <c r="B18" s="156"/>
      <c r="C18" s="188" t="s">
        <v>2479</v>
      </c>
      <c r="D18" s="161"/>
      <c r="E18" s="162">
        <v>40</v>
      </c>
      <c r="F18" s="159"/>
      <c r="G18" s="159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344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33.75" outlineLevel="1" x14ac:dyDescent="0.2">
      <c r="A19" s="171">
        <v>6</v>
      </c>
      <c r="B19" s="172" t="s">
        <v>2872</v>
      </c>
      <c r="C19" s="187" t="s">
        <v>2873</v>
      </c>
      <c r="D19" s="173" t="s">
        <v>407</v>
      </c>
      <c r="E19" s="174">
        <v>10</v>
      </c>
      <c r="F19" s="175"/>
      <c r="G19" s="176">
        <f>ROUND(E19*F19,2)</f>
        <v>0</v>
      </c>
      <c r="H19" s="175"/>
      <c r="I19" s="176">
        <f>ROUND(E19*H19,2)</f>
        <v>0</v>
      </c>
      <c r="J19" s="175"/>
      <c r="K19" s="176">
        <f>ROUND(E19*J19,2)</f>
        <v>0</v>
      </c>
      <c r="L19" s="176">
        <v>21</v>
      </c>
      <c r="M19" s="176">
        <f>G19*(1+L19/100)</f>
        <v>0</v>
      </c>
      <c r="N19" s="174">
        <v>0.26579999999999998</v>
      </c>
      <c r="O19" s="174">
        <f>ROUND(E19*N19,2)</f>
        <v>2.66</v>
      </c>
      <c r="P19" s="174">
        <v>0</v>
      </c>
      <c r="Q19" s="174">
        <f>ROUND(E19*P19,2)</f>
        <v>0</v>
      </c>
      <c r="R19" s="176" t="s">
        <v>421</v>
      </c>
      <c r="S19" s="176" t="s">
        <v>331</v>
      </c>
      <c r="T19" s="177" t="s">
        <v>331</v>
      </c>
      <c r="U19" s="159">
        <v>0.33704000000000001</v>
      </c>
      <c r="V19" s="159">
        <f>ROUND(E19*U19,2)</f>
        <v>3.37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423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274" t="s">
        <v>2636</v>
      </c>
      <c r="D20" s="275"/>
      <c r="E20" s="275"/>
      <c r="F20" s="275"/>
      <c r="G20" s="275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430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188" t="s">
        <v>107</v>
      </c>
      <c r="D21" s="161"/>
      <c r="E21" s="162">
        <v>10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1">
        <v>7</v>
      </c>
      <c r="B22" s="172" t="s">
        <v>2874</v>
      </c>
      <c r="C22" s="187" t="s">
        <v>2875</v>
      </c>
      <c r="D22" s="173" t="s">
        <v>2302</v>
      </c>
      <c r="E22" s="174">
        <v>0.15636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3.4209999999999997E-2</v>
      </c>
      <c r="O22" s="174">
        <f>ROUND(E22*N22,2)</f>
        <v>0.01</v>
      </c>
      <c r="P22" s="174">
        <v>0</v>
      </c>
      <c r="Q22" s="174">
        <f>ROUND(E22*P22,2)</f>
        <v>0</v>
      </c>
      <c r="R22" s="176"/>
      <c r="S22" s="176" t="s">
        <v>331</v>
      </c>
      <c r="T22" s="177" t="s">
        <v>331</v>
      </c>
      <c r="U22" s="159">
        <v>4.9800000000000004</v>
      </c>
      <c r="V22" s="159">
        <f>ROUND(E22*U22,2)</f>
        <v>0.78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188" t="s">
        <v>2876</v>
      </c>
      <c r="D23" s="161"/>
      <c r="E23" s="162">
        <v>0.15636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8</v>
      </c>
      <c r="B24" s="172" t="s">
        <v>2877</v>
      </c>
      <c r="C24" s="187" t="s">
        <v>2878</v>
      </c>
      <c r="D24" s="173" t="s">
        <v>420</v>
      </c>
      <c r="E24" s="174">
        <v>20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/>
      <c r="S24" s="176" t="s">
        <v>331</v>
      </c>
      <c r="T24" s="177" t="s">
        <v>331</v>
      </c>
      <c r="U24" s="159">
        <v>0.495</v>
      </c>
      <c r="V24" s="159">
        <f>ROUND(E24*U24,2)</f>
        <v>9.9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2" x14ac:dyDescent="0.2">
      <c r="A25" s="155"/>
      <c r="B25" s="156"/>
      <c r="C25" s="188" t="s">
        <v>2277</v>
      </c>
      <c r="D25" s="161"/>
      <c r="E25" s="162">
        <v>20</v>
      </c>
      <c r="F25" s="159"/>
      <c r="G25" s="159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344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1">
        <v>9</v>
      </c>
      <c r="B26" s="172" t="s">
        <v>2879</v>
      </c>
      <c r="C26" s="187" t="s">
        <v>2880</v>
      </c>
      <c r="D26" s="173" t="s">
        <v>407</v>
      </c>
      <c r="E26" s="174">
        <v>80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/>
      <c r="S26" s="176" t="s">
        <v>331</v>
      </c>
      <c r="T26" s="177" t="s">
        <v>331</v>
      </c>
      <c r="U26" s="159">
        <v>0.14499999999999999</v>
      </c>
      <c r="V26" s="159">
        <f>ROUND(E26*U26,2)</f>
        <v>11.6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423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2881</v>
      </c>
      <c r="D27" s="161"/>
      <c r="E27" s="162">
        <v>80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1">
        <v>10</v>
      </c>
      <c r="B28" s="172" t="s">
        <v>2882</v>
      </c>
      <c r="C28" s="187" t="s">
        <v>2883</v>
      </c>
      <c r="D28" s="173" t="s">
        <v>407</v>
      </c>
      <c r="E28" s="174">
        <v>10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0</v>
      </c>
      <c r="O28" s="174">
        <f>ROUND(E28*N28,2)</f>
        <v>0</v>
      </c>
      <c r="P28" s="174">
        <v>0</v>
      </c>
      <c r="Q28" s="174">
        <f>ROUND(E28*P28,2)</f>
        <v>0</v>
      </c>
      <c r="R28" s="176"/>
      <c r="S28" s="176" t="s">
        <v>331</v>
      </c>
      <c r="T28" s="177" t="s">
        <v>331</v>
      </c>
      <c r="U28" s="159">
        <v>0.123</v>
      </c>
      <c r="V28" s="159">
        <f>ROUND(E28*U28,2)</f>
        <v>1.23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107</v>
      </c>
      <c r="D29" s="161"/>
      <c r="E29" s="162">
        <v>10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1">
        <v>11</v>
      </c>
      <c r="B30" s="172" t="s">
        <v>2884</v>
      </c>
      <c r="C30" s="187" t="s">
        <v>2885</v>
      </c>
      <c r="D30" s="173" t="s">
        <v>407</v>
      </c>
      <c r="E30" s="174">
        <v>116.36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/>
      <c r="S30" s="176" t="s">
        <v>331</v>
      </c>
      <c r="T30" s="177" t="s">
        <v>331</v>
      </c>
      <c r="U30" s="159">
        <v>0.1022</v>
      </c>
      <c r="V30" s="159">
        <f>ROUND(E30*U30,2)</f>
        <v>11.89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423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188" t="s">
        <v>2886</v>
      </c>
      <c r="D31" s="161"/>
      <c r="E31" s="162">
        <v>116.36</v>
      </c>
      <c r="F31" s="159"/>
      <c r="G31" s="159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344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1">
        <v>12</v>
      </c>
      <c r="B32" s="172" t="s">
        <v>2887</v>
      </c>
      <c r="C32" s="187" t="s">
        <v>2888</v>
      </c>
      <c r="D32" s="173" t="s">
        <v>407</v>
      </c>
      <c r="E32" s="174">
        <v>40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</v>
      </c>
      <c r="O32" s="174">
        <f>ROUND(E32*N32,2)</f>
        <v>0</v>
      </c>
      <c r="P32" s="174">
        <v>0</v>
      </c>
      <c r="Q32" s="174">
        <f>ROUND(E32*P32,2)</f>
        <v>0</v>
      </c>
      <c r="R32" s="176"/>
      <c r="S32" s="176" t="s">
        <v>331</v>
      </c>
      <c r="T32" s="177" t="s">
        <v>331</v>
      </c>
      <c r="U32" s="159">
        <v>0.17519999999999999</v>
      </c>
      <c r="V32" s="159">
        <f>ROUND(E32*U32,2)</f>
        <v>7.01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423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188" t="s">
        <v>2479</v>
      </c>
      <c r="D33" s="161"/>
      <c r="E33" s="162">
        <v>40</v>
      </c>
      <c r="F33" s="159"/>
      <c r="G33" s="159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344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13</v>
      </c>
      <c r="B34" s="172" t="s">
        <v>2889</v>
      </c>
      <c r="C34" s="187" t="s">
        <v>2890</v>
      </c>
      <c r="D34" s="173" t="s">
        <v>407</v>
      </c>
      <c r="E34" s="174">
        <v>156.36000000000001</v>
      </c>
      <c r="F34" s="175"/>
      <c r="G34" s="176">
        <f>ROUND(E34*F34,2)</f>
        <v>0</v>
      </c>
      <c r="H34" s="175"/>
      <c r="I34" s="176">
        <f>ROUND(E34*H34,2)</f>
        <v>0</v>
      </c>
      <c r="J34" s="175"/>
      <c r="K34" s="176">
        <f>ROUND(E34*J34,2)</f>
        <v>0</v>
      </c>
      <c r="L34" s="176">
        <v>21</v>
      </c>
      <c r="M34" s="176">
        <f>G34*(1+L34/100)</f>
        <v>0</v>
      </c>
      <c r="N34" s="174">
        <v>0.20474999999999999</v>
      </c>
      <c r="O34" s="174">
        <f>ROUND(E34*N34,2)</f>
        <v>32.01</v>
      </c>
      <c r="P34" s="174">
        <v>0</v>
      </c>
      <c r="Q34" s="174">
        <f>ROUND(E34*P34,2)</f>
        <v>0</v>
      </c>
      <c r="R34" s="176"/>
      <c r="S34" s="176" t="s">
        <v>331</v>
      </c>
      <c r="T34" s="177" t="s">
        <v>331</v>
      </c>
      <c r="U34" s="159">
        <v>9.8000000000000004E-2</v>
      </c>
      <c r="V34" s="159">
        <f>ROUND(E34*U34,2)</f>
        <v>15.32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423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188" t="s">
        <v>2891</v>
      </c>
      <c r="D35" s="161"/>
      <c r="E35" s="162">
        <v>156.36000000000001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1">
        <v>14</v>
      </c>
      <c r="B36" s="172" t="s">
        <v>2892</v>
      </c>
      <c r="C36" s="187" t="s">
        <v>2893</v>
      </c>
      <c r="D36" s="173" t="s">
        <v>407</v>
      </c>
      <c r="E36" s="174">
        <v>156.36000000000001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6.0000000000000002E-5</v>
      </c>
      <c r="O36" s="174">
        <f>ROUND(E36*N36,2)</f>
        <v>0.01</v>
      </c>
      <c r="P36" s="174">
        <v>0</v>
      </c>
      <c r="Q36" s="174">
        <f>ROUND(E36*P36,2)</f>
        <v>0</v>
      </c>
      <c r="R36" s="176"/>
      <c r="S36" s="176" t="s">
        <v>331</v>
      </c>
      <c r="T36" s="177" t="s">
        <v>331</v>
      </c>
      <c r="U36" s="159">
        <v>2.5999999999999999E-2</v>
      </c>
      <c r="V36" s="159">
        <f>ROUND(E36*U36,2)</f>
        <v>4.07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423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188" t="s">
        <v>2891</v>
      </c>
      <c r="D37" s="161"/>
      <c r="E37" s="162">
        <v>156.36000000000001</v>
      </c>
      <c r="F37" s="159"/>
      <c r="G37" s="159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344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1">
        <v>15</v>
      </c>
      <c r="B38" s="172" t="s">
        <v>2894</v>
      </c>
      <c r="C38" s="187" t="s">
        <v>2895</v>
      </c>
      <c r="D38" s="173" t="s">
        <v>407</v>
      </c>
      <c r="E38" s="174">
        <v>116.36</v>
      </c>
      <c r="F38" s="175"/>
      <c r="G38" s="176">
        <f>ROUND(E38*F38,2)</f>
        <v>0</v>
      </c>
      <c r="H38" s="175"/>
      <c r="I38" s="176">
        <f>ROUND(E38*H38,2)</f>
        <v>0</v>
      </c>
      <c r="J38" s="175"/>
      <c r="K38" s="176">
        <f>ROUND(E38*J38,2)</f>
        <v>0</v>
      </c>
      <c r="L38" s="176">
        <v>21</v>
      </c>
      <c r="M38" s="176">
        <f>G38*(1+L38/100)</f>
        <v>0</v>
      </c>
      <c r="N38" s="174">
        <v>0</v>
      </c>
      <c r="O38" s="174">
        <f>ROUND(E38*N38,2)</f>
        <v>0</v>
      </c>
      <c r="P38" s="174">
        <v>0</v>
      </c>
      <c r="Q38" s="174">
        <f>ROUND(E38*P38,2)</f>
        <v>0</v>
      </c>
      <c r="R38" s="176"/>
      <c r="S38" s="176" t="s">
        <v>331</v>
      </c>
      <c r="T38" s="177" t="s">
        <v>331</v>
      </c>
      <c r="U38" s="159">
        <v>0.16200000000000001</v>
      </c>
      <c r="V38" s="159">
        <f>ROUND(E38*U38,2)</f>
        <v>18.850000000000001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423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2" x14ac:dyDescent="0.2">
      <c r="A39" s="155"/>
      <c r="B39" s="156"/>
      <c r="C39" s="188" t="s">
        <v>2886</v>
      </c>
      <c r="D39" s="161"/>
      <c r="E39" s="162">
        <v>116.36</v>
      </c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16</v>
      </c>
      <c r="B40" s="172" t="s">
        <v>2896</v>
      </c>
      <c r="C40" s="187" t="s">
        <v>2897</v>
      </c>
      <c r="D40" s="173" t="s">
        <v>407</v>
      </c>
      <c r="E40" s="174">
        <v>40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/>
      <c r="S40" s="176" t="s">
        <v>331</v>
      </c>
      <c r="T40" s="177" t="s">
        <v>331</v>
      </c>
      <c r="U40" s="159">
        <v>0.28100000000000003</v>
      </c>
      <c r="V40" s="159">
        <f>ROUND(E40*U40,2)</f>
        <v>11.24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188" t="s">
        <v>2479</v>
      </c>
      <c r="D41" s="161"/>
      <c r="E41" s="162">
        <v>40</v>
      </c>
      <c r="F41" s="159"/>
      <c r="G41" s="159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344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1">
        <v>17</v>
      </c>
      <c r="B42" s="172" t="s">
        <v>2898</v>
      </c>
      <c r="C42" s="187" t="s">
        <v>2899</v>
      </c>
      <c r="D42" s="173" t="s">
        <v>420</v>
      </c>
      <c r="E42" s="174">
        <v>105</v>
      </c>
      <c r="F42" s="175"/>
      <c r="G42" s="176">
        <f>ROUND(E42*F42,2)</f>
        <v>0</v>
      </c>
      <c r="H42" s="175"/>
      <c r="I42" s="176">
        <f>ROUND(E42*H42,2)</f>
        <v>0</v>
      </c>
      <c r="J42" s="175"/>
      <c r="K42" s="176">
        <f>ROUND(E42*J42,2)</f>
        <v>0</v>
      </c>
      <c r="L42" s="176">
        <v>21</v>
      </c>
      <c r="M42" s="176">
        <f>G42*(1+L42/100)</f>
        <v>0</v>
      </c>
      <c r="N42" s="174">
        <v>0</v>
      </c>
      <c r="O42" s="174">
        <f>ROUND(E42*N42,2)</f>
        <v>0</v>
      </c>
      <c r="P42" s="174">
        <v>0</v>
      </c>
      <c r="Q42" s="174">
        <f>ROUND(E42*P42,2)</f>
        <v>0</v>
      </c>
      <c r="R42" s="176"/>
      <c r="S42" s="176" t="s">
        <v>331</v>
      </c>
      <c r="T42" s="177" t="s">
        <v>331</v>
      </c>
      <c r="U42" s="159">
        <v>0.129</v>
      </c>
      <c r="V42" s="159">
        <f>ROUND(E42*U42,2)</f>
        <v>13.55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423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2" x14ac:dyDescent="0.2">
      <c r="A43" s="155"/>
      <c r="B43" s="156"/>
      <c r="C43" s="188" t="s">
        <v>745</v>
      </c>
      <c r="D43" s="161"/>
      <c r="E43" s="162">
        <v>105</v>
      </c>
      <c r="F43" s="159"/>
      <c r="G43" s="159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344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1">
        <v>18</v>
      </c>
      <c r="B44" s="172" t="s">
        <v>2900</v>
      </c>
      <c r="C44" s="187" t="s">
        <v>2901</v>
      </c>
      <c r="D44" s="173" t="s">
        <v>420</v>
      </c>
      <c r="E44" s="174">
        <v>20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0.46166000000000001</v>
      </c>
      <c r="O44" s="174">
        <f>ROUND(E44*N44,2)</f>
        <v>9.23</v>
      </c>
      <c r="P44" s="174">
        <v>0</v>
      </c>
      <c r="Q44" s="174">
        <f>ROUND(E44*P44,2)</f>
        <v>0</v>
      </c>
      <c r="R44" s="176"/>
      <c r="S44" s="176" t="s">
        <v>331</v>
      </c>
      <c r="T44" s="177" t="s">
        <v>331</v>
      </c>
      <c r="U44" s="159">
        <v>0.15210000000000001</v>
      </c>
      <c r="V44" s="159">
        <f>ROUND(E44*U44,2)</f>
        <v>3.04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423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188" t="s">
        <v>2277</v>
      </c>
      <c r="D45" s="161"/>
      <c r="E45" s="162">
        <v>20</v>
      </c>
      <c r="F45" s="159"/>
      <c r="G45" s="159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344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1">
        <v>19</v>
      </c>
      <c r="B46" s="172" t="s">
        <v>2902</v>
      </c>
      <c r="C46" s="187" t="s">
        <v>2903</v>
      </c>
      <c r="D46" s="173" t="s">
        <v>420</v>
      </c>
      <c r="E46" s="174">
        <v>20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0.46166000000000001</v>
      </c>
      <c r="O46" s="174">
        <f>ROUND(E46*N46,2)</f>
        <v>9.23</v>
      </c>
      <c r="P46" s="174">
        <v>0</v>
      </c>
      <c r="Q46" s="174">
        <f>ROUND(E46*P46,2)</f>
        <v>0</v>
      </c>
      <c r="R46" s="176"/>
      <c r="S46" s="176" t="s">
        <v>364</v>
      </c>
      <c r="T46" s="177" t="s">
        <v>332</v>
      </c>
      <c r="U46" s="159">
        <v>0.15210000000000001</v>
      </c>
      <c r="V46" s="159">
        <f>ROUND(E46*U46,2)</f>
        <v>3.04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423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188" t="s">
        <v>2277</v>
      </c>
      <c r="D47" s="161"/>
      <c r="E47" s="162">
        <v>20</v>
      </c>
      <c r="F47" s="159"/>
      <c r="G47" s="159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344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1">
        <v>20</v>
      </c>
      <c r="B48" s="172" t="s">
        <v>2904</v>
      </c>
      <c r="C48" s="187" t="s">
        <v>2905</v>
      </c>
      <c r="D48" s="173" t="s">
        <v>434</v>
      </c>
      <c r="E48" s="174">
        <v>2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0</v>
      </c>
      <c r="O48" s="174">
        <f>ROUND(E48*N48,2)</f>
        <v>0</v>
      </c>
      <c r="P48" s="174">
        <v>0</v>
      </c>
      <c r="Q48" s="174">
        <f>ROUND(E48*P48,2)</f>
        <v>0</v>
      </c>
      <c r="R48" s="176"/>
      <c r="S48" s="176" t="s">
        <v>364</v>
      </c>
      <c r="T48" s="177" t="s">
        <v>332</v>
      </c>
      <c r="U48" s="159">
        <v>0</v>
      </c>
      <c r="V48" s="159">
        <f>ROUND(E48*U48,2)</f>
        <v>0</v>
      </c>
      <c r="W48" s="159"/>
      <c r="X48" s="159" t="s">
        <v>422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423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263" t="s">
        <v>2906</v>
      </c>
      <c r="D49" s="264"/>
      <c r="E49" s="264"/>
      <c r="F49" s="264"/>
      <c r="G49" s="264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336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1">
        <v>21</v>
      </c>
      <c r="B50" s="172" t="s">
        <v>2907</v>
      </c>
      <c r="C50" s="187" t="s">
        <v>2908</v>
      </c>
      <c r="D50" s="173" t="s">
        <v>434</v>
      </c>
      <c r="E50" s="174">
        <v>1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0</v>
      </c>
      <c r="O50" s="174">
        <f>ROUND(E50*N50,2)</f>
        <v>0</v>
      </c>
      <c r="P50" s="174">
        <v>0</v>
      </c>
      <c r="Q50" s="174">
        <f>ROUND(E50*P50,2)</f>
        <v>0</v>
      </c>
      <c r="R50" s="176"/>
      <c r="S50" s="176" t="s">
        <v>364</v>
      </c>
      <c r="T50" s="177" t="s">
        <v>332</v>
      </c>
      <c r="U50" s="159">
        <v>0</v>
      </c>
      <c r="V50" s="159">
        <f>ROUND(E50*U50,2)</f>
        <v>0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423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63" t="s">
        <v>2909</v>
      </c>
      <c r="D51" s="264"/>
      <c r="E51" s="264"/>
      <c r="F51" s="264"/>
      <c r="G51" s="264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336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x14ac:dyDescent="0.2">
      <c r="A52" s="164" t="s">
        <v>326</v>
      </c>
      <c r="B52" s="165" t="s">
        <v>286</v>
      </c>
      <c r="C52" s="186" t="s">
        <v>287</v>
      </c>
      <c r="D52" s="166"/>
      <c r="E52" s="167"/>
      <c r="F52" s="168"/>
      <c r="G52" s="168">
        <f>SUMIF(AG53:AG54,"&lt;&gt;NOR",G53:G54)</f>
        <v>0</v>
      </c>
      <c r="H52" s="168"/>
      <c r="I52" s="168">
        <f>SUM(I53:I54)</f>
        <v>0</v>
      </c>
      <c r="J52" s="168"/>
      <c r="K52" s="168">
        <f>SUM(K53:K54)</f>
        <v>0</v>
      </c>
      <c r="L52" s="168"/>
      <c r="M52" s="168">
        <f>SUM(M53:M54)</f>
        <v>0</v>
      </c>
      <c r="N52" s="167"/>
      <c r="O52" s="167">
        <f>SUM(O53:O54)</f>
        <v>0</v>
      </c>
      <c r="P52" s="167"/>
      <c r="Q52" s="167">
        <f>SUM(Q53:Q54)</f>
        <v>0</v>
      </c>
      <c r="R52" s="168"/>
      <c r="S52" s="168"/>
      <c r="T52" s="169"/>
      <c r="U52" s="163"/>
      <c r="V52" s="163">
        <f>SUM(V53:V54)</f>
        <v>0</v>
      </c>
      <c r="W52" s="163"/>
      <c r="X52" s="163"/>
      <c r="Y52" s="163"/>
      <c r="AG52" t="s">
        <v>327</v>
      </c>
    </row>
    <row r="53" spans="1:60" ht="22.5" outlineLevel="1" x14ac:dyDescent="0.2">
      <c r="A53" s="179">
        <v>22</v>
      </c>
      <c r="B53" s="180" t="s">
        <v>440</v>
      </c>
      <c r="C53" s="189" t="s">
        <v>441</v>
      </c>
      <c r="D53" s="181" t="s">
        <v>437</v>
      </c>
      <c r="E53" s="182">
        <v>3.65</v>
      </c>
      <c r="F53" s="183"/>
      <c r="G53" s="184">
        <f>ROUND(E53*F53,2)</f>
        <v>0</v>
      </c>
      <c r="H53" s="183"/>
      <c r="I53" s="184">
        <f>ROUND(E53*H53,2)</f>
        <v>0</v>
      </c>
      <c r="J53" s="183"/>
      <c r="K53" s="184">
        <f>ROUND(E53*J53,2)</f>
        <v>0</v>
      </c>
      <c r="L53" s="184">
        <v>21</v>
      </c>
      <c r="M53" s="184">
        <f>G53*(1+L53/100)</f>
        <v>0</v>
      </c>
      <c r="N53" s="182">
        <v>0</v>
      </c>
      <c r="O53" s="182">
        <f>ROUND(E53*N53,2)</f>
        <v>0</v>
      </c>
      <c r="P53" s="182">
        <v>0</v>
      </c>
      <c r="Q53" s="182">
        <f>ROUND(E53*P53,2)</f>
        <v>0</v>
      </c>
      <c r="R53" s="184" t="s">
        <v>438</v>
      </c>
      <c r="S53" s="184" t="s">
        <v>331</v>
      </c>
      <c r="T53" s="185" t="s">
        <v>331</v>
      </c>
      <c r="U53" s="159">
        <v>0</v>
      </c>
      <c r="V53" s="159">
        <f>ROUND(E53*U53,2)</f>
        <v>0</v>
      </c>
      <c r="W53" s="159"/>
      <c r="X53" s="159" t="s">
        <v>422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423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22.5" outlineLevel="1" x14ac:dyDescent="0.2">
      <c r="A54" s="179">
        <v>23</v>
      </c>
      <c r="B54" s="180" t="s">
        <v>443</v>
      </c>
      <c r="C54" s="189" t="s">
        <v>444</v>
      </c>
      <c r="D54" s="181" t="s">
        <v>437</v>
      </c>
      <c r="E54" s="182">
        <v>4.4000000000000004</v>
      </c>
      <c r="F54" s="183"/>
      <c r="G54" s="184">
        <f>ROUND(E54*F54,2)</f>
        <v>0</v>
      </c>
      <c r="H54" s="183"/>
      <c r="I54" s="184">
        <f>ROUND(E54*H54,2)</f>
        <v>0</v>
      </c>
      <c r="J54" s="183"/>
      <c r="K54" s="184">
        <f>ROUND(E54*J54,2)</f>
        <v>0</v>
      </c>
      <c r="L54" s="184">
        <v>21</v>
      </c>
      <c r="M54" s="184">
        <f>G54*(1+L54/100)</f>
        <v>0</v>
      </c>
      <c r="N54" s="182">
        <v>0</v>
      </c>
      <c r="O54" s="182">
        <f>ROUND(E54*N54,2)</f>
        <v>0</v>
      </c>
      <c r="P54" s="182">
        <v>0</v>
      </c>
      <c r="Q54" s="182">
        <f>ROUND(E54*P54,2)</f>
        <v>0</v>
      </c>
      <c r="R54" s="184" t="s">
        <v>438</v>
      </c>
      <c r="S54" s="184" t="s">
        <v>331</v>
      </c>
      <c r="T54" s="185" t="s">
        <v>331</v>
      </c>
      <c r="U54" s="159">
        <v>0</v>
      </c>
      <c r="V54" s="159">
        <f>ROUND(E54*U54,2)</f>
        <v>0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423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x14ac:dyDescent="0.2">
      <c r="A55" s="164" t="s">
        <v>326</v>
      </c>
      <c r="B55" s="165" t="s">
        <v>291</v>
      </c>
      <c r="C55" s="186" t="s">
        <v>292</v>
      </c>
      <c r="D55" s="166"/>
      <c r="E55" s="167"/>
      <c r="F55" s="168"/>
      <c r="G55" s="168">
        <f>SUMIF(AG56:AG63,"&lt;&gt;NOR",G56:G63)</f>
        <v>0</v>
      </c>
      <c r="H55" s="168"/>
      <c r="I55" s="168">
        <f>SUM(I56:I63)</f>
        <v>0</v>
      </c>
      <c r="J55" s="168"/>
      <c r="K55" s="168">
        <f>SUM(K56:K63)</f>
        <v>0</v>
      </c>
      <c r="L55" s="168"/>
      <c r="M55" s="168">
        <f>SUM(M56:M63)</f>
        <v>0</v>
      </c>
      <c r="N55" s="167"/>
      <c r="O55" s="167">
        <f>SUM(O56:O63)</f>
        <v>0</v>
      </c>
      <c r="P55" s="167"/>
      <c r="Q55" s="167">
        <f>SUM(Q56:Q63)</f>
        <v>0</v>
      </c>
      <c r="R55" s="168"/>
      <c r="S55" s="168"/>
      <c r="T55" s="169"/>
      <c r="U55" s="163"/>
      <c r="V55" s="163">
        <f>SUM(V56:V63)</f>
        <v>4.0199999999999996</v>
      </c>
      <c r="W55" s="163"/>
      <c r="X55" s="163"/>
      <c r="Y55" s="163"/>
      <c r="AG55" t="s">
        <v>327</v>
      </c>
    </row>
    <row r="56" spans="1:60" outlineLevel="1" x14ac:dyDescent="0.2">
      <c r="A56" s="171">
        <v>24</v>
      </c>
      <c r="B56" s="172" t="s">
        <v>445</v>
      </c>
      <c r="C56" s="187" t="s">
        <v>446</v>
      </c>
      <c r="D56" s="173" t="s">
        <v>437</v>
      </c>
      <c r="E56" s="174">
        <v>8.0500000000000007</v>
      </c>
      <c r="F56" s="175"/>
      <c r="G56" s="176">
        <f>ROUND(E56*F56,2)</f>
        <v>0</v>
      </c>
      <c r="H56" s="175"/>
      <c r="I56" s="176">
        <f>ROUND(E56*H56,2)</f>
        <v>0</v>
      </c>
      <c r="J56" s="175"/>
      <c r="K56" s="176">
        <f>ROUND(E56*J56,2)</f>
        <v>0</v>
      </c>
      <c r="L56" s="176">
        <v>21</v>
      </c>
      <c r="M56" s="176">
        <f>G56*(1+L56/100)</f>
        <v>0</v>
      </c>
      <c r="N56" s="174">
        <v>0</v>
      </c>
      <c r="O56" s="174">
        <f>ROUND(E56*N56,2)</f>
        <v>0</v>
      </c>
      <c r="P56" s="174">
        <v>0</v>
      </c>
      <c r="Q56" s="174">
        <f>ROUND(E56*P56,2)</f>
        <v>0</v>
      </c>
      <c r="R56" s="176" t="s">
        <v>438</v>
      </c>
      <c r="S56" s="176" t="s">
        <v>331</v>
      </c>
      <c r="T56" s="177" t="s">
        <v>331</v>
      </c>
      <c r="U56" s="159">
        <v>0.49</v>
      </c>
      <c r="V56" s="159">
        <f>ROUND(E56*U56,2)</f>
        <v>3.94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423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2" x14ac:dyDescent="0.2">
      <c r="A57" s="155"/>
      <c r="B57" s="156"/>
      <c r="C57" s="263" t="s">
        <v>449</v>
      </c>
      <c r="D57" s="264"/>
      <c r="E57" s="264"/>
      <c r="F57" s="264"/>
      <c r="G57" s="264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336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2" x14ac:dyDescent="0.2">
      <c r="A58" s="155"/>
      <c r="B58" s="156"/>
      <c r="C58" s="188" t="s">
        <v>2910</v>
      </c>
      <c r="D58" s="161"/>
      <c r="E58" s="162">
        <v>8.0500000000000007</v>
      </c>
      <c r="F58" s="159"/>
      <c r="G58" s="159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344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1">
        <v>25</v>
      </c>
      <c r="B59" s="172" t="s">
        <v>450</v>
      </c>
      <c r="C59" s="187" t="s">
        <v>451</v>
      </c>
      <c r="D59" s="173" t="s">
        <v>437</v>
      </c>
      <c r="E59" s="174">
        <v>72.45</v>
      </c>
      <c r="F59" s="175"/>
      <c r="G59" s="176">
        <f>ROUND(E59*F59,2)</f>
        <v>0</v>
      </c>
      <c r="H59" s="175"/>
      <c r="I59" s="176">
        <f>ROUND(E59*H59,2)</f>
        <v>0</v>
      </c>
      <c r="J59" s="175"/>
      <c r="K59" s="176">
        <f>ROUND(E59*J59,2)</f>
        <v>0</v>
      </c>
      <c r="L59" s="176">
        <v>21</v>
      </c>
      <c r="M59" s="176">
        <f>G59*(1+L59/100)</f>
        <v>0</v>
      </c>
      <c r="N59" s="174">
        <v>0</v>
      </c>
      <c r="O59" s="174">
        <f>ROUND(E59*N59,2)</f>
        <v>0</v>
      </c>
      <c r="P59" s="174">
        <v>0</v>
      </c>
      <c r="Q59" s="174">
        <f>ROUND(E59*P59,2)</f>
        <v>0</v>
      </c>
      <c r="R59" s="176" t="s">
        <v>438</v>
      </c>
      <c r="S59" s="176" t="s">
        <v>331</v>
      </c>
      <c r="T59" s="177" t="s">
        <v>331</v>
      </c>
      <c r="U59" s="159">
        <v>0</v>
      </c>
      <c r="V59" s="159">
        <f>ROUND(E59*U59,2)</f>
        <v>0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423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2" x14ac:dyDescent="0.2">
      <c r="A60" s="155"/>
      <c r="B60" s="156"/>
      <c r="C60" s="188" t="s">
        <v>2911</v>
      </c>
      <c r="D60" s="161"/>
      <c r="E60" s="162">
        <v>72.45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1">
        <v>26</v>
      </c>
      <c r="B61" s="172" t="s">
        <v>452</v>
      </c>
      <c r="C61" s="187" t="s">
        <v>453</v>
      </c>
      <c r="D61" s="173" t="s">
        <v>437</v>
      </c>
      <c r="E61" s="174">
        <v>8.0500000000000007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0</v>
      </c>
      <c r="O61" s="174">
        <f>ROUND(E61*N61,2)</f>
        <v>0</v>
      </c>
      <c r="P61" s="174">
        <v>0</v>
      </c>
      <c r="Q61" s="174">
        <f>ROUND(E61*P61,2)</f>
        <v>0</v>
      </c>
      <c r="R61" s="176" t="s">
        <v>454</v>
      </c>
      <c r="S61" s="176" t="s">
        <v>331</v>
      </c>
      <c r="T61" s="177" t="s">
        <v>331</v>
      </c>
      <c r="U61" s="159">
        <v>0.01</v>
      </c>
      <c r="V61" s="159">
        <f>ROUND(E61*U61,2)</f>
        <v>0.08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274" t="s">
        <v>455</v>
      </c>
      <c r="D62" s="275"/>
      <c r="E62" s="275"/>
      <c r="F62" s="275"/>
      <c r="G62" s="275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430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2910</v>
      </c>
      <c r="D63" s="161"/>
      <c r="E63" s="162">
        <v>8.0500000000000007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x14ac:dyDescent="0.2">
      <c r="A64" s="3"/>
      <c r="B64" s="4"/>
      <c r="C64" s="190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v>12</v>
      </c>
      <c r="AF64">
        <v>21</v>
      </c>
      <c r="AG64" t="s">
        <v>312</v>
      </c>
    </row>
    <row r="65" spans="1:33" x14ac:dyDescent="0.2">
      <c r="A65" s="151"/>
      <c r="B65" s="152" t="s">
        <v>29</v>
      </c>
      <c r="C65" s="191"/>
      <c r="D65" s="153"/>
      <c r="E65" s="154"/>
      <c r="F65" s="154"/>
      <c r="G65" s="170">
        <f>G8+G11+G15+G52+G55</f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AE65">
        <f>SUMIF(L7:L63,AE64,G7:G63)</f>
        <v>0</v>
      </c>
      <c r="AF65">
        <f>SUMIF(L7:L63,AF64,G7:G63)</f>
        <v>0</v>
      </c>
      <c r="AG65" t="s">
        <v>414</v>
      </c>
    </row>
    <row r="66" spans="1:33" x14ac:dyDescent="0.2">
      <c r="C66" s="192"/>
      <c r="D66" s="10"/>
      <c r="AG66" t="s">
        <v>416</v>
      </c>
    </row>
    <row r="67" spans="1:33" x14ac:dyDescent="0.2">
      <c r="D67" s="10"/>
    </row>
    <row r="68" spans="1:33" x14ac:dyDescent="0.2">
      <c r="D68" s="10"/>
    </row>
    <row r="69" spans="1:33" x14ac:dyDescent="0.2">
      <c r="D69" s="10"/>
    </row>
    <row r="70" spans="1:33" x14ac:dyDescent="0.2">
      <c r="D70" s="10"/>
    </row>
    <row r="71" spans="1:33" x14ac:dyDescent="0.2">
      <c r="D71" s="10"/>
    </row>
    <row r="72" spans="1:33" x14ac:dyDescent="0.2">
      <c r="D72" s="10"/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boTq9HSArqI05yCL7LnstJXiVai23US99vEd6UUmRd9ZkhChEtkhYsU8meFPipD2CeHvkx8ZRuik5pyNlDNrA==" saltValue="go/HMwIGUt+XZ9m0zdRs/w==" spinCount="100000" sheet="1" formatRows="0"/>
  <mergeCells count="10">
    <mergeCell ref="C49:G49"/>
    <mergeCell ref="C51:G51"/>
    <mergeCell ref="C57:G57"/>
    <mergeCell ref="C62:G62"/>
    <mergeCell ref="A1:G1"/>
    <mergeCell ref="C2:G2"/>
    <mergeCell ref="C3:G3"/>
    <mergeCell ref="C4:G4"/>
    <mergeCell ref="C17:G17"/>
    <mergeCell ref="C20:G2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EF02-5D51-495D-AE13-3BDB4D54D96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96</v>
      </c>
      <c r="C3" s="266" t="s">
        <v>97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98</v>
      </c>
      <c r="C4" s="269" t="s">
        <v>97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245</v>
      </c>
      <c r="C8" s="186" t="s">
        <v>246</v>
      </c>
      <c r="D8" s="166"/>
      <c r="E8" s="167"/>
      <c r="F8" s="168"/>
      <c r="G8" s="168">
        <f>SUMIF(AG9:AG19,"&lt;&gt;NOR",G9:G19)</f>
        <v>0</v>
      </c>
      <c r="H8" s="168"/>
      <c r="I8" s="168">
        <f>SUM(I9:I19)</f>
        <v>0</v>
      </c>
      <c r="J8" s="168"/>
      <c r="K8" s="168">
        <f>SUM(K9:K19)</f>
        <v>0</v>
      </c>
      <c r="L8" s="168"/>
      <c r="M8" s="168">
        <f>SUM(M9:M19)</f>
        <v>0</v>
      </c>
      <c r="N8" s="167"/>
      <c r="O8" s="167">
        <f>SUM(O9:O19)</f>
        <v>0</v>
      </c>
      <c r="P8" s="167"/>
      <c r="Q8" s="167">
        <f>SUM(Q9:Q19)</f>
        <v>0</v>
      </c>
      <c r="R8" s="168"/>
      <c r="S8" s="168"/>
      <c r="T8" s="169"/>
      <c r="U8" s="163"/>
      <c r="V8" s="163">
        <f>SUM(V9:V19)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2912</v>
      </c>
      <c r="C9" s="189" t="s">
        <v>2913</v>
      </c>
      <c r="D9" s="181" t="s">
        <v>407</v>
      </c>
      <c r="E9" s="182">
        <v>80</v>
      </c>
      <c r="F9" s="183"/>
      <c r="G9" s="184">
        <f t="shared" ref="G9:G19" si="0">ROUND(E9*F9,2)</f>
        <v>0</v>
      </c>
      <c r="H9" s="183"/>
      <c r="I9" s="184">
        <f t="shared" ref="I9:I19" si="1">ROUND(E9*H9,2)</f>
        <v>0</v>
      </c>
      <c r="J9" s="183"/>
      <c r="K9" s="184">
        <f t="shared" ref="K9:K19" si="2">ROUND(E9*J9,2)</f>
        <v>0</v>
      </c>
      <c r="L9" s="184">
        <v>21</v>
      </c>
      <c r="M9" s="184">
        <f t="shared" ref="M9:M19" si="3">G9*(1+L9/100)</f>
        <v>0</v>
      </c>
      <c r="N9" s="182">
        <v>0</v>
      </c>
      <c r="O9" s="182">
        <f t="shared" ref="O9:O19" si="4">ROUND(E9*N9,2)</f>
        <v>0</v>
      </c>
      <c r="P9" s="182">
        <v>0</v>
      </c>
      <c r="Q9" s="182">
        <f t="shared" ref="Q9:Q19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19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2391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2914</v>
      </c>
      <c r="C10" s="189" t="s">
        <v>2915</v>
      </c>
      <c r="D10" s="181" t="s">
        <v>407</v>
      </c>
      <c r="E10" s="182">
        <v>320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2391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2916</v>
      </c>
      <c r="C11" s="189" t="s">
        <v>2917</v>
      </c>
      <c r="D11" s="181" t="s">
        <v>407</v>
      </c>
      <c r="E11" s="182">
        <v>210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2391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2918</v>
      </c>
      <c r="C12" s="189" t="s">
        <v>2919</v>
      </c>
      <c r="D12" s="181" t="s">
        <v>407</v>
      </c>
      <c r="E12" s="182">
        <v>18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2391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2920</v>
      </c>
      <c r="C13" s="189" t="s">
        <v>2921</v>
      </c>
      <c r="D13" s="181" t="s">
        <v>407</v>
      </c>
      <c r="E13" s="182">
        <v>530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2391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2922</v>
      </c>
      <c r="C14" s="189" t="s">
        <v>2923</v>
      </c>
      <c r="D14" s="181" t="s">
        <v>407</v>
      </c>
      <c r="E14" s="182">
        <v>80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2391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2924</v>
      </c>
      <c r="C15" s="189" t="s">
        <v>2925</v>
      </c>
      <c r="D15" s="181" t="s">
        <v>407</v>
      </c>
      <c r="E15" s="182">
        <v>80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0</v>
      </c>
      <c r="O15" s="182">
        <f t="shared" si="4"/>
        <v>0</v>
      </c>
      <c r="P15" s="182">
        <v>0</v>
      </c>
      <c r="Q15" s="182">
        <f t="shared" si="5"/>
        <v>0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564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1855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79">
        <v>8</v>
      </c>
      <c r="B16" s="180" t="s">
        <v>2926</v>
      </c>
      <c r="C16" s="189" t="s">
        <v>2927</v>
      </c>
      <c r="D16" s="181" t="s">
        <v>407</v>
      </c>
      <c r="E16" s="182">
        <v>530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564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1855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2928</v>
      </c>
      <c r="C17" s="189" t="s">
        <v>2929</v>
      </c>
      <c r="D17" s="181" t="s">
        <v>434</v>
      </c>
      <c r="E17" s="182">
        <v>20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0</v>
      </c>
      <c r="O17" s="182">
        <f t="shared" si="4"/>
        <v>0</v>
      </c>
      <c r="P17" s="182">
        <v>0</v>
      </c>
      <c r="Q17" s="182">
        <f t="shared" si="5"/>
        <v>0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564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1855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2930</v>
      </c>
      <c r="C18" s="189" t="s">
        <v>2931</v>
      </c>
      <c r="D18" s="181" t="s">
        <v>407</v>
      </c>
      <c r="E18" s="182">
        <v>18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564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1855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2932</v>
      </c>
      <c r="C19" s="189" t="s">
        <v>2933</v>
      </c>
      <c r="D19" s="181" t="s">
        <v>407</v>
      </c>
      <c r="E19" s="182">
        <v>80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564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1855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x14ac:dyDescent="0.2">
      <c r="A20" s="164" t="s">
        <v>326</v>
      </c>
      <c r="B20" s="165" t="s">
        <v>247</v>
      </c>
      <c r="C20" s="186" t="s">
        <v>249</v>
      </c>
      <c r="D20" s="166"/>
      <c r="E20" s="167"/>
      <c r="F20" s="168"/>
      <c r="G20" s="168">
        <f>SUMIF(AG21:AG36,"&lt;&gt;NOR",G21:G36)</f>
        <v>0</v>
      </c>
      <c r="H20" s="168"/>
      <c r="I20" s="168">
        <f>SUM(I21:I36)</f>
        <v>0</v>
      </c>
      <c r="J20" s="168"/>
      <c r="K20" s="168">
        <f>SUM(K21:K36)</f>
        <v>0</v>
      </c>
      <c r="L20" s="168"/>
      <c r="M20" s="168">
        <f>SUM(M21:M36)</f>
        <v>0</v>
      </c>
      <c r="N20" s="167"/>
      <c r="O20" s="167">
        <f>SUM(O21:O36)</f>
        <v>0</v>
      </c>
      <c r="P20" s="167"/>
      <c r="Q20" s="167">
        <f>SUM(Q21:Q36)</f>
        <v>0</v>
      </c>
      <c r="R20" s="168"/>
      <c r="S20" s="168"/>
      <c r="T20" s="169"/>
      <c r="U20" s="163"/>
      <c r="V20" s="163">
        <f>SUM(V21:V36)</f>
        <v>0</v>
      </c>
      <c r="W20" s="163"/>
      <c r="X20" s="163"/>
      <c r="Y20" s="163"/>
      <c r="AG20" t="s">
        <v>327</v>
      </c>
    </row>
    <row r="21" spans="1:60" outlineLevel="1" x14ac:dyDescent="0.2">
      <c r="A21" s="179">
        <v>12</v>
      </c>
      <c r="B21" s="180" t="s">
        <v>2934</v>
      </c>
      <c r="C21" s="189" t="s">
        <v>2935</v>
      </c>
      <c r="D21" s="181" t="s">
        <v>407</v>
      </c>
      <c r="E21" s="182">
        <v>320</v>
      </c>
      <c r="F21" s="183"/>
      <c r="G21" s="184">
        <f t="shared" ref="G21:G36" si="7">ROUND(E21*F21,2)</f>
        <v>0</v>
      </c>
      <c r="H21" s="183"/>
      <c r="I21" s="184">
        <f t="shared" ref="I21:I36" si="8">ROUND(E21*H21,2)</f>
        <v>0</v>
      </c>
      <c r="J21" s="183"/>
      <c r="K21" s="184">
        <f t="shared" ref="K21:K36" si="9">ROUND(E21*J21,2)</f>
        <v>0</v>
      </c>
      <c r="L21" s="184">
        <v>21</v>
      </c>
      <c r="M21" s="184">
        <f t="shared" ref="M21:M36" si="10">G21*(1+L21/100)</f>
        <v>0</v>
      </c>
      <c r="N21" s="182">
        <v>0</v>
      </c>
      <c r="O21" s="182">
        <f t="shared" ref="O21:O36" si="11">ROUND(E21*N21,2)</f>
        <v>0</v>
      </c>
      <c r="P21" s="182">
        <v>0</v>
      </c>
      <c r="Q21" s="182">
        <f t="shared" ref="Q21:Q36" si="12">ROUND(E21*P21,2)</f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ref="V21:V36" si="13">ROUND(E21*U21,2)</f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2391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13</v>
      </c>
      <c r="B22" s="180" t="s">
        <v>2936</v>
      </c>
      <c r="C22" s="189" t="s">
        <v>2937</v>
      </c>
      <c r="D22" s="181" t="s">
        <v>434</v>
      </c>
      <c r="E22" s="182">
        <v>1</v>
      </c>
      <c r="F22" s="183"/>
      <c r="G22" s="184">
        <f t="shared" si="7"/>
        <v>0</v>
      </c>
      <c r="H22" s="183"/>
      <c r="I22" s="184">
        <f t="shared" si="8"/>
        <v>0</v>
      </c>
      <c r="J22" s="183"/>
      <c r="K22" s="184">
        <f t="shared" si="9"/>
        <v>0</v>
      </c>
      <c r="L22" s="184">
        <v>21</v>
      </c>
      <c r="M22" s="184">
        <f t="shared" si="10"/>
        <v>0</v>
      </c>
      <c r="N22" s="182">
        <v>0</v>
      </c>
      <c r="O22" s="182">
        <f t="shared" si="11"/>
        <v>0</v>
      </c>
      <c r="P22" s="182">
        <v>0</v>
      </c>
      <c r="Q22" s="182">
        <f t="shared" si="12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13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2391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14</v>
      </c>
      <c r="B23" s="180" t="s">
        <v>2938</v>
      </c>
      <c r="C23" s="189" t="s">
        <v>2939</v>
      </c>
      <c r="D23" s="181" t="s">
        <v>434</v>
      </c>
      <c r="E23" s="182">
        <v>1</v>
      </c>
      <c r="F23" s="183"/>
      <c r="G23" s="184">
        <f t="shared" si="7"/>
        <v>0</v>
      </c>
      <c r="H23" s="183"/>
      <c r="I23" s="184">
        <f t="shared" si="8"/>
        <v>0</v>
      </c>
      <c r="J23" s="183"/>
      <c r="K23" s="184">
        <f t="shared" si="9"/>
        <v>0</v>
      </c>
      <c r="L23" s="184">
        <v>21</v>
      </c>
      <c r="M23" s="184">
        <f t="shared" si="10"/>
        <v>0</v>
      </c>
      <c r="N23" s="182">
        <v>0</v>
      </c>
      <c r="O23" s="182">
        <f t="shared" si="11"/>
        <v>0</v>
      </c>
      <c r="P23" s="182">
        <v>0</v>
      </c>
      <c r="Q23" s="182">
        <f t="shared" si="12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13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2391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15</v>
      </c>
      <c r="B24" s="180" t="s">
        <v>2940</v>
      </c>
      <c r="C24" s="189" t="s">
        <v>2941</v>
      </c>
      <c r="D24" s="181" t="s">
        <v>434</v>
      </c>
      <c r="E24" s="182">
        <v>12</v>
      </c>
      <c r="F24" s="183"/>
      <c r="G24" s="184">
        <f t="shared" si="7"/>
        <v>0</v>
      </c>
      <c r="H24" s="183"/>
      <c r="I24" s="184">
        <f t="shared" si="8"/>
        <v>0</v>
      </c>
      <c r="J24" s="183"/>
      <c r="K24" s="184">
        <f t="shared" si="9"/>
        <v>0</v>
      </c>
      <c r="L24" s="184">
        <v>21</v>
      </c>
      <c r="M24" s="184">
        <f t="shared" si="10"/>
        <v>0</v>
      </c>
      <c r="N24" s="182">
        <v>0</v>
      </c>
      <c r="O24" s="182">
        <f t="shared" si="11"/>
        <v>0</v>
      </c>
      <c r="P24" s="182">
        <v>0</v>
      </c>
      <c r="Q24" s="182">
        <f t="shared" si="12"/>
        <v>0</v>
      </c>
      <c r="R24" s="184"/>
      <c r="S24" s="184" t="s">
        <v>364</v>
      </c>
      <c r="T24" s="185" t="s">
        <v>332</v>
      </c>
      <c r="U24" s="159">
        <v>0</v>
      </c>
      <c r="V24" s="159">
        <f t="shared" si="13"/>
        <v>0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2391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16</v>
      </c>
      <c r="B25" s="180" t="s">
        <v>2942</v>
      </c>
      <c r="C25" s="189" t="s">
        <v>2943</v>
      </c>
      <c r="D25" s="181" t="s">
        <v>434</v>
      </c>
      <c r="E25" s="182">
        <v>24</v>
      </c>
      <c r="F25" s="183"/>
      <c r="G25" s="184">
        <f t="shared" si="7"/>
        <v>0</v>
      </c>
      <c r="H25" s="183"/>
      <c r="I25" s="184">
        <f t="shared" si="8"/>
        <v>0</v>
      </c>
      <c r="J25" s="183"/>
      <c r="K25" s="184">
        <f t="shared" si="9"/>
        <v>0</v>
      </c>
      <c r="L25" s="184">
        <v>21</v>
      </c>
      <c r="M25" s="184">
        <f t="shared" si="10"/>
        <v>0</v>
      </c>
      <c r="N25" s="182">
        <v>0</v>
      </c>
      <c r="O25" s="182">
        <f t="shared" si="11"/>
        <v>0</v>
      </c>
      <c r="P25" s="182">
        <v>0</v>
      </c>
      <c r="Q25" s="182">
        <f t="shared" si="12"/>
        <v>0</v>
      </c>
      <c r="R25" s="184"/>
      <c r="S25" s="184" t="s">
        <v>364</v>
      </c>
      <c r="T25" s="185" t="s">
        <v>332</v>
      </c>
      <c r="U25" s="159">
        <v>0</v>
      </c>
      <c r="V25" s="159">
        <f t="shared" si="13"/>
        <v>0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2391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17</v>
      </c>
      <c r="B26" s="180" t="s">
        <v>2944</v>
      </c>
      <c r="C26" s="189" t="s">
        <v>2945</v>
      </c>
      <c r="D26" s="181" t="s">
        <v>434</v>
      </c>
      <c r="E26" s="182">
        <v>2</v>
      </c>
      <c r="F26" s="183"/>
      <c r="G26" s="184">
        <f t="shared" si="7"/>
        <v>0</v>
      </c>
      <c r="H26" s="183"/>
      <c r="I26" s="184">
        <f t="shared" si="8"/>
        <v>0</v>
      </c>
      <c r="J26" s="183"/>
      <c r="K26" s="184">
        <f t="shared" si="9"/>
        <v>0</v>
      </c>
      <c r="L26" s="184">
        <v>21</v>
      </c>
      <c r="M26" s="184">
        <f t="shared" si="10"/>
        <v>0</v>
      </c>
      <c r="N26" s="182">
        <v>0</v>
      </c>
      <c r="O26" s="182">
        <f t="shared" si="11"/>
        <v>0</v>
      </c>
      <c r="P26" s="182">
        <v>0</v>
      </c>
      <c r="Q26" s="182">
        <f t="shared" si="12"/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si="13"/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2391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18</v>
      </c>
      <c r="B27" s="180" t="s">
        <v>2946</v>
      </c>
      <c r="C27" s="189" t="s">
        <v>2947</v>
      </c>
      <c r="D27" s="181" t="s">
        <v>434</v>
      </c>
      <c r="E27" s="182">
        <v>24</v>
      </c>
      <c r="F27" s="183"/>
      <c r="G27" s="184">
        <f t="shared" si="7"/>
        <v>0</v>
      </c>
      <c r="H27" s="183"/>
      <c r="I27" s="184">
        <f t="shared" si="8"/>
        <v>0</v>
      </c>
      <c r="J27" s="183"/>
      <c r="K27" s="184">
        <f t="shared" si="9"/>
        <v>0</v>
      </c>
      <c r="L27" s="184">
        <v>21</v>
      </c>
      <c r="M27" s="184">
        <f t="shared" si="10"/>
        <v>0</v>
      </c>
      <c r="N27" s="182">
        <v>0</v>
      </c>
      <c r="O27" s="182">
        <f t="shared" si="11"/>
        <v>0</v>
      </c>
      <c r="P27" s="182">
        <v>0</v>
      </c>
      <c r="Q27" s="182">
        <f t="shared" si="12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13"/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2391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19</v>
      </c>
      <c r="B28" s="180" t="s">
        <v>2948</v>
      </c>
      <c r="C28" s="189" t="s">
        <v>2949</v>
      </c>
      <c r="D28" s="181" t="s">
        <v>434</v>
      </c>
      <c r="E28" s="182">
        <v>2</v>
      </c>
      <c r="F28" s="183"/>
      <c r="G28" s="184">
        <f t="shared" si="7"/>
        <v>0</v>
      </c>
      <c r="H28" s="183"/>
      <c r="I28" s="184">
        <f t="shared" si="8"/>
        <v>0</v>
      </c>
      <c r="J28" s="183"/>
      <c r="K28" s="184">
        <f t="shared" si="9"/>
        <v>0</v>
      </c>
      <c r="L28" s="184">
        <v>21</v>
      </c>
      <c r="M28" s="184">
        <f t="shared" si="10"/>
        <v>0</v>
      </c>
      <c r="N28" s="182">
        <v>0</v>
      </c>
      <c r="O28" s="182">
        <f t="shared" si="11"/>
        <v>0</v>
      </c>
      <c r="P28" s="182">
        <v>0</v>
      </c>
      <c r="Q28" s="182">
        <f t="shared" si="12"/>
        <v>0</v>
      </c>
      <c r="R28" s="184"/>
      <c r="S28" s="184" t="s">
        <v>364</v>
      </c>
      <c r="T28" s="185" t="s">
        <v>332</v>
      </c>
      <c r="U28" s="159">
        <v>0</v>
      </c>
      <c r="V28" s="159">
        <f t="shared" si="13"/>
        <v>0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2391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20</v>
      </c>
      <c r="B29" s="180" t="s">
        <v>2950</v>
      </c>
      <c r="C29" s="189" t="s">
        <v>2951</v>
      </c>
      <c r="D29" s="181" t="s">
        <v>434</v>
      </c>
      <c r="E29" s="182">
        <v>12</v>
      </c>
      <c r="F29" s="183"/>
      <c r="G29" s="184">
        <f t="shared" si="7"/>
        <v>0</v>
      </c>
      <c r="H29" s="183"/>
      <c r="I29" s="184">
        <f t="shared" si="8"/>
        <v>0</v>
      </c>
      <c r="J29" s="183"/>
      <c r="K29" s="184">
        <f t="shared" si="9"/>
        <v>0</v>
      </c>
      <c r="L29" s="184">
        <v>21</v>
      </c>
      <c r="M29" s="184">
        <f t="shared" si="10"/>
        <v>0</v>
      </c>
      <c r="N29" s="182">
        <v>0</v>
      </c>
      <c r="O29" s="182">
        <f t="shared" si="11"/>
        <v>0</v>
      </c>
      <c r="P29" s="182">
        <v>0</v>
      </c>
      <c r="Q29" s="182">
        <f t="shared" si="12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13"/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2391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21</v>
      </c>
      <c r="B30" s="180" t="s">
        <v>2952</v>
      </c>
      <c r="C30" s="189" t="s">
        <v>2953</v>
      </c>
      <c r="D30" s="181" t="s">
        <v>407</v>
      </c>
      <c r="E30" s="182">
        <v>320</v>
      </c>
      <c r="F30" s="183"/>
      <c r="G30" s="184">
        <f t="shared" si="7"/>
        <v>0</v>
      </c>
      <c r="H30" s="183"/>
      <c r="I30" s="184">
        <f t="shared" si="8"/>
        <v>0</v>
      </c>
      <c r="J30" s="183"/>
      <c r="K30" s="184">
        <f t="shared" si="9"/>
        <v>0</v>
      </c>
      <c r="L30" s="184">
        <v>21</v>
      </c>
      <c r="M30" s="184">
        <f t="shared" si="10"/>
        <v>0</v>
      </c>
      <c r="N30" s="182">
        <v>0</v>
      </c>
      <c r="O30" s="182">
        <f t="shared" si="11"/>
        <v>0</v>
      </c>
      <c r="P30" s="182">
        <v>0</v>
      </c>
      <c r="Q30" s="182">
        <f t="shared" si="12"/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si="13"/>
        <v>0</v>
      </c>
      <c r="W30" s="159"/>
      <c r="X30" s="159" t="s">
        <v>564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1855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22</v>
      </c>
      <c r="B31" s="180" t="s">
        <v>2954</v>
      </c>
      <c r="C31" s="189" t="s">
        <v>2955</v>
      </c>
      <c r="D31" s="181" t="s">
        <v>434</v>
      </c>
      <c r="E31" s="182">
        <v>1</v>
      </c>
      <c r="F31" s="183"/>
      <c r="G31" s="184">
        <f t="shared" si="7"/>
        <v>0</v>
      </c>
      <c r="H31" s="183"/>
      <c r="I31" s="184">
        <f t="shared" si="8"/>
        <v>0</v>
      </c>
      <c r="J31" s="183"/>
      <c r="K31" s="184">
        <f t="shared" si="9"/>
        <v>0</v>
      </c>
      <c r="L31" s="184">
        <v>21</v>
      </c>
      <c r="M31" s="184">
        <f t="shared" si="10"/>
        <v>0</v>
      </c>
      <c r="N31" s="182">
        <v>0</v>
      </c>
      <c r="O31" s="182">
        <f t="shared" si="11"/>
        <v>0</v>
      </c>
      <c r="P31" s="182">
        <v>0</v>
      </c>
      <c r="Q31" s="182">
        <f t="shared" si="12"/>
        <v>0</v>
      </c>
      <c r="R31" s="184"/>
      <c r="S31" s="184" t="s">
        <v>364</v>
      </c>
      <c r="T31" s="185" t="s">
        <v>332</v>
      </c>
      <c r="U31" s="159">
        <v>0</v>
      </c>
      <c r="V31" s="159">
        <f t="shared" si="13"/>
        <v>0</v>
      </c>
      <c r="W31" s="159"/>
      <c r="X31" s="159" t="s">
        <v>564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1855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23</v>
      </c>
      <c r="B32" s="180" t="s">
        <v>2956</v>
      </c>
      <c r="C32" s="189" t="s">
        <v>2957</v>
      </c>
      <c r="D32" s="181" t="s">
        <v>434</v>
      </c>
      <c r="E32" s="182">
        <v>1</v>
      </c>
      <c r="F32" s="183"/>
      <c r="G32" s="184">
        <f t="shared" si="7"/>
        <v>0</v>
      </c>
      <c r="H32" s="183"/>
      <c r="I32" s="184">
        <f t="shared" si="8"/>
        <v>0</v>
      </c>
      <c r="J32" s="183"/>
      <c r="K32" s="184">
        <f t="shared" si="9"/>
        <v>0</v>
      </c>
      <c r="L32" s="184">
        <v>21</v>
      </c>
      <c r="M32" s="184">
        <f t="shared" si="10"/>
        <v>0</v>
      </c>
      <c r="N32" s="182">
        <v>0</v>
      </c>
      <c r="O32" s="182">
        <f t="shared" si="11"/>
        <v>0</v>
      </c>
      <c r="P32" s="182">
        <v>0</v>
      </c>
      <c r="Q32" s="182">
        <f t="shared" si="12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13"/>
        <v>0</v>
      </c>
      <c r="W32" s="159"/>
      <c r="X32" s="159" t="s">
        <v>564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1855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24</v>
      </c>
      <c r="B33" s="180" t="s">
        <v>2958</v>
      </c>
      <c r="C33" s="189" t="s">
        <v>2959</v>
      </c>
      <c r="D33" s="181" t="s">
        <v>434</v>
      </c>
      <c r="E33" s="182">
        <v>2</v>
      </c>
      <c r="F33" s="183"/>
      <c r="G33" s="184">
        <f t="shared" si="7"/>
        <v>0</v>
      </c>
      <c r="H33" s="183"/>
      <c r="I33" s="184">
        <f t="shared" si="8"/>
        <v>0</v>
      </c>
      <c r="J33" s="183"/>
      <c r="K33" s="184">
        <f t="shared" si="9"/>
        <v>0</v>
      </c>
      <c r="L33" s="184">
        <v>21</v>
      </c>
      <c r="M33" s="184">
        <f t="shared" si="10"/>
        <v>0</v>
      </c>
      <c r="N33" s="182">
        <v>0</v>
      </c>
      <c r="O33" s="182">
        <f t="shared" si="11"/>
        <v>0</v>
      </c>
      <c r="P33" s="182">
        <v>0</v>
      </c>
      <c r="Q33" s="182">
        <f t="shared" si="12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13"/>
        <v>0</v>
      </c>
      <c r="W33" s="159"/>
      <c r="X33" s="159" t="s">
        <v>564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1855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25</v>
      </c>
      <c r="B34" s="180" t="s">
        <v>2960</v>
      </c>
      <c r="C34" s="189" t="s">
        <v>2961</v>
      </c>
      <c r="D34" s="181" t="s">
        <v>434</v>
      </c>
      <c r="E34" s="182">
        <v>12</v>
      </c>
      <c r="F34" s="183"/>
      <c r="G34" s="184">
        <f t="shared" si="7"/>
        <v>0</v>
      </c>
      <c r="H34" s="183"/>
      <c r="I34" s="184">
        <f t="shared" si="8"/>
        <v>0</v>
      </c>
      <c r="J34" s="183"/>
      <c r="K34" s="184">
        <f t="shared" si="9"/>
        <v>0</v>
      </c>
      <c r="L34" s="184">
        <v>21</v>
      </c>
      <c r="M34" s="184">
        <f t="shared" si="10"/>
        <v>0</v>
      </c>
      <c r="N34" s="182">
        <v>0</v>
      </c>
      <c r="O34" s="182">
        <f t="shared" si="11"/>
        <v>0</v>
      </c>
      <c r="P34" s="182">
        <v>0</v>
      </c>
      <c r="Q34" s="182">
        <f t="shared" si="12"/>
        <v>0</v>
      </c>
      <c r="R34" s="184"/>
      <c r="S34" s="184" t="s">
        <v>364</v>
      </c>
      <c r="T34" s="185" t="s">
        <v>332</v>
      </c>
      <c r="U34" s="159">
        <v>0</v>
      </c>
      <c r="V34" s="159">
        <f t="shared" si="13"/>
        <v>0</v>
      </c>
      <c r="W34" s="159"/>
      <c r="X34" s="159" t="s">
        <v>564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1855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26</v>
      </c>
      <c r="B35" s="180" t="s">
        <v>2962</v>
      </c>
      <c r="C35" s="189" t="s">
        <v>2963</v>
      </c>
      <c r="D35" s="181" t="s">
        <v>434</v>
      </c>
      <c r="E35" s="182">
        <v>2</v>
      </c>
      <c r="F35" s="183"/>
      <c r="G35" s="184">
        <f t="shared" si="7"/>
        <v>0</v>
      </c>
      <c r="H35" s="183"/>
      <c r="I35" s="184">
        <f t="shared" si="8"/>
        <v>0</v>
      </c>
      <c r="J35" s="183"/>
      <c r="K35" s="184">
        <f t="shared" si="9"/>
        <v>0</v>
      </c>
      <c r="L35" s="184">
        <v>21</v>
      </c>
      <c r="M35" s="184">
        <f t="shared" si="10"/>
        <v>0</v>
      </c>
      <c r="N35" s="182">
        <v>0</v>
      </c>
      <c r="O35" s="182">
        <f t="shared" si="11"/>
        <v>0</v>
      </c>
      <c r="P35" s="182">
        <v>0</v>
      </c>
      <c r="Q35" s="182">
        <f t="shared" si="12"/>
        <v>0</v>
      </c>
      <c r="R35" s="184"/>
      <c r="S35" s="184" t="s">
        <v>364</v>
      </c>
      <c r="T35" s="185" t="s">
        <v>332</v>
      </c>
      <c r="U35" s="159">
        <v>0</v>
      </c>
      <c r="V35" s="159">
        <f t="shared" si="13"/>
        <v>0</v>
      </c>
      <c r="W35" s="159"/>
      <c r="X35" s="159" t="s">
        <v>564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1855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27</v>
      </c>
      <c r="B36" s="180" t="s">
        <v>2964</v>
      </c>
      <c r="C36" s="189" t="s">
        <v>2965</v>
      </c>
      <c r="D36" s="181" t="s">
        <v>434</v>
      </c>
      <c r="E36" s="182">
        <v>24</v>
      </c>
      <c r="F36" s="183"/>
      <c r="G36" s="184">
        <f t="shared" si="7"/>
        <v>0</v>
      </c>
      <c r="H36" s="183"/>
      <c r="I36" s="184">
        <f t="shared" si="8"/>
        <v>0</v>
      </c>
      <c r="J36" s="183"/>
      <c r="K36" s="184">
        <f t="shared" si="9"/>
        <v>0</v>
      </c>
      <c r="L36" s="184">
        <v>21</v>
      </c>
      <c r="M36" s="184">
        <f t="shared" si="10"/>
        <v>0</v>
      </c>
      <c r="N36" s="182">
        <v>0</v>
      </c>
      <c r="O36" s="182">
        <f t="shared" si="11"/>
        <v>0</v>
      </c>
      <c r="P36" s="182">
        <v>0</v>
      </c>
      <c r="Q36" s="182">
        <f t="shared" si="12"/>
        <v>0</v>
      </c>
      <c r="R36" s="184"/>
      <c r="S36" s="184" t="s">
        <v>364</v>
      </c>
      <c r="T36" s="185" t="s">
        <v>332</v>
      </c>
      <c r="U36" s="159">
        <v>0</v>
      </c>
      <c r="V36" s="159">
        <f t="shared" si="13"/>
        <v>0</v>
      </c>
      <c r="W36" s="159"/>
      <c r="X36" s="159" t="s">
        <v>564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1855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x14ac:dyDescent="0.2">
      <c r="A37" s="164" t="s">
        <v>326</v>
      </c>
      <c r="B37" s="165" t="s">
        <v>250</v>
      </c>
      <c r="C37" s="186" t="s">
        <v>251</v>
      </c>
      <c r="D37" s="166"/>
      <c r="E37" s="167"/>
      <c r="F37" s="168"/>
      <c r="G37" s="168">
        <f>SUMIF(AG38:AG50,"&lt;&gt;NOR",G38:G50)</f>
        <v>0</v>
      </c>
      <c r="H37" s="168"/>
      <c r="I37" s="168">
        <f>SUM(I38:I50)</f>
        <v>0</v>
      </c>
      <c r="J37" s="168"/>
      <c r="K37" s="168">
        <f>SUM(K38:K50)</f>
        <v>0</v>
      </c>
      <c r="L37" s="168"/>
      <c r="M37" s="168">
        <f>SUM(M38:M50)</f>
        <v>0</v>
      </c>
      <c r="N37" s="167"/>
      <c r="O37" s="167">
        <f>SUM(O38:O50)</f>
        <v>0</v>
      </c>
      <c r="P37" s="167"/>
      <c r="Q37" s="167">
        <f>SUM(Q38:Q50)</f>
        <v>0</v>
      </c>
      <c r="R37" s="168"/>
      <c r="S37" s="168"/>
      <c r="T37" s="169"/>
      <c r="U37" s="163"/>
      <c r="V37" s="163">
        <f>SUM(V38:V50)</f>
        <v>0</v>
      </c>
      <c r="W37" s="163"/>
      <c r="X37" s="163"/>
      <c r="Y37" s="163"/>
      <c r="AG37" t="s">
        <v>327</v>
      </c>
    </row>
    <row r="38" spans="1:60" outlineLevel="1" x14ac:dyDescent="0.2">
      <c r="A38" s="179">
        <v>28</v>
      </c>
      <c r="B38" s="180" t="s">
        <v>2966</v>
      </c>
      <c r="C38" s="189" t="s">
        <v>2967</v>
      </c>
      <c r="D38" s="181" t="s">
        <v>434</v>
      </c>
      <c r="E38" s="182">
        <v>1</v>
      </c>
      <c r="F38" s="183"/>
      <c r="G38" s="184">
        <f t="shared" ref="G38:G50" si="14">ROUND(E38*F38,2)</f>
        <v>0</v>
      </c>
      <c r="H38" s="183"/>
      <c r="I38" s="184">
        <f t="shared" ref="I38:I50" si="15">ROUND(E38*H38,2)</f>
        <v>0</v>
      </c>
      <c r="J38" s="183"/>
      <c r="K38" s="184">
        <f t="shared" ref="K38:K50" si="16">ROUND(E38*J38,2)</f>
        <v>0</v>
      </c>
      <c r="L38" s="184">
        <v>21</v>
      </c>
      <c r="M38" s="184">
        <f t="shared" ref="M38:M50" si="17">G38*(1+L38/100)</f>
        <v>0</v>
      </c>
      <c r="N38" s="182">
        <v>0</v>
      </c>
      <c r="O38" s="182">
        <f t="shared" ref="O38:O50" si="18">ROUND(E38*N38,2)</f>
        <v>0</v>
      </c>
      <c r="P38" s="182">
        <v>0</v>
      </c>
      <c r="Q38" s="182">
        <f t="shared" ref="Q38:Q50" si="19">ROUND(E38*P38,2)</f>
        <v>0</v>
      </c>
      <c r="R38" s="184"/>
      <c r="S38" s="184" t="s">
        <v>364</v>
      </c>
      <c r="T38" s="185" t="s">
        <v>332</v>
      </c>
      <c r="U38" s="159">
        <v>0</v>
      </c>
      <c r="V38" s="159">
        <f t="shared" ref="V38:V50" si="20">ROUND(E38*U38,2)</f>
        <v>0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2391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29</v>
      </c>
      <c r="B39" s="180" t="s">
        <v>2968</v>
      </c>
      <c r="C39" s="189" t="s">
        <v>2969</v>
      </c>
      <c r="D39" s="181" t="s">
        <v>2426</v>
      </c>
      <c r="E39" s="182">
        <v>1</v>
      </c>
      <c r="F39" s="183"/>
      <c r="G39" s="184">
        <f t="shared" si="14"/>
        <v>0</v>
      </c>
      <c r="H39" s="183"/>
      <c r="I39" s="184">
        <f t="shared" si="15"/>
        <v>0</v>
      </c>
      <c r="J39" s="183"/>
      <c r="K39" s="184">
        <f t="shared" si="16"/>
        <v>0</v>
      </c>
      <c r="L39" s="184">
        <v>21</v>
      </c>
      <c r="M39" s="184">
        <f t="shared" si="17"/>
        <v>0</v>
      </c>
      <c r="N39" s="182">
        <v>0</v>
      </c>
      <c r="O39" s="182">
        <f t="shared" si="18"/>
        <v>0</v>
      </c>
      <c r="P39" s="182">
        <v>0</v>
      </c>
      <c r="Q39" s="182">
        <f t="shared" si="19"/>
        <v>0</v>
      </c>
      <c r="R39" s="184"/>
      <c r="S39" s="184" t="s">
        <v>364</v>
      </c>
      <c r="T39" s="185" t="s">
        <v>332</v>
      </c>
      <c r="U39" s="159">
        <v>0</v>
      </c>
      <c r="V39" s="159">
        <f t="shared" si="20"/>
        <v>0</v>
      </c>
      <c r="W39" s="159"/>
      <c r="X39" s="159" t="s">
        <v>422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2391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30</v>
      </c>
      <c r="B40" s="180" t="s">
        <v>2970</v>
      </c>
      <c r="C40" s="189" t="s">
        <v>2971</v>
      </c>
      <c r="D40" s="181" t="s">
        <v>434</v>
      </c>
      <c r="E40" s="182">
        <v>1</v>
      </c>
      <c r="F40" s="183"/>
      <c r="G40" s="184">
        <f t="shared" si="14"/>
        <v>0</v>
      </c>
      <c r="H40" s="183"/>
      <c r="I40" s="184">
        <f t="shared" si="15"/>
        <v>0</v>
      </c>
      <c r="J40" s="183"/>
      <c r="K40" s="184">
        <f t="shared" si="16"/>
        <v>0</v>
      </c>
      <c r="L40" s="184">
        <v>21</v>
      </c>
      <c r="M40" s="184">
        <f t="shared" si="17"/>
        <v>0</v>
      </c>
      <c r="N40" s="182">
        <v>0</v>
      </c>
      <c r="O40" s="182">
        <f t="shared" si="18"/>
        <v>0</v>
      </c>
      <c r="P40" s="182">
        <v>0</v>
      </c>
      <c r="Q40" s="182">
        <f t="shared" si="19"/>
        <v>0</v>
      </c>
      <c r="R40" s="184"/>
      <c r="S40" s="184" t="s">
        <v>364</v>
      </c>
      <c r="T40" s="185" t="s">
        <v>332</v>
      </c>
      <c r="U40" s="159">
        <v>0</v>
      </c>
      <c r="V40" s="159">
        <f t="shared" si="20"/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2391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31</v>
      </c>
      <c r="B41" s="180" t="s">
        <v>2972</v>
      </c>
      <c r="C41" s="189" t="s">
        <v>2973</v>
      </c>
      <c r="D41" s="181" t="s">
        <v>434</v>
      </c>
      <c r="E41" s="182">
        <v>1</v>
      </c>
      <c r="F41" s="183"/>
      <c r="G41" s="184">
        <f t="shared" si="14"/>
        <v>0</v>
      </c>
      <c r="H41" s="183"/>
      <c r="I41" s="184">
        <f t="shared" si="15"/>
        <v>0</v>
      </c>
      <c r="J41" s="183"/>
      <c r="K41" s="184">
        <f t="shared" si="16"/>
        <v>0</v>
      </c>
      <c r="L41" s="184">
        <v>21</v>
      </c>
      <c r="M41" s="184">
        <f t="shared" si="17"/>
        <v>0</v>
      </c>
      <c r="N41" s="182">
        <v>0</v>
      </c>
      <c r="O41" s="182">
        <f t="shared" si="18"/>
        <v>0</v>
      </c>
      <c r="P41" s="182">
        <v>0</v>
      </c>
      <c r="Q41" s="182">
        <f t="shared" si="19"/>
        <v>0</v>
      </c>
      <c r="R41" s="184"/>
      <c r="S41" s="184" t="s">
        <v>364</v>
      </c>
      <c r="T41" s="185" t="s">
        <v>332</v>
      </c>
      <c r="U41" s="159">
        <v>0</v>
      </c>
      <c r="V41" s="159">
        <f t="shared" si="20"/>
        <v>0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2391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32</v>
      </c>
      <c r="B42" s="180" t="s">
        <v>2974</v>
      </c>
      <c r="C42" s="189" t="s">
        <v>2975</v>
      </c>
      <c r="D42" s="181" t="s">
        <v>434</v>
      </c>
      <c r="E42" s="182">
        <v>1</v>
      </c>
      <c r="F42" s="183"/>
      <c r="G42" s="184">
        <f t="shared" si="14"/>
        <v>0</v>
      </c>
      <c r="H42" s="183"/>
      <c r="I42" s="184">
        <f t="shared" si="15"/>
        <v>0</v>
      </c>
      <c r="J42" s="183"/>
      <c r="K42" s="184">
        <f t="shared" si="16"/>
        <v>0</v>
      </c>
      <c r="L42" s="184">
        <v>21</v>
      </c>
      <c r="M42" s="184">
        <f t="shared" si="17"/>
        <v>0</v>
      </c>
      <c r="N42" s="182">
        <v>0</v>
      </c>
      <c r="O42" s="182">
        <f t="shared" si="18"/>
        <v>0</v>
      </c>
      <c r="P42" s="182">
        <v>0</v>
      </c>
      <c r="Q42" s="182">
        <f t="shared" si="19"/>
        <v>0</v>
      </c>
      <c r="R42" s="184"/>
      <c r="S42" s="184" t="s">
        <v>364</v>
      </c>
      <c r="T42" s="185" t="s">
        <v>332</v>
      </c>
      <c r="U42" s="159">
        <v>0</v>
      </c>
      <c r="V42" s="159">
        <f t="shared" si="20"/>
        <v>0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2391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9">
        <v>33</v>
      </c>
      <c r="B43" s="180" t="s">
        <v>2976</v>
      </c>
      <c r="C43" s="189" t="s">
        <v>2386</v>
      </c>
      <c r="D43" s="181" t="s">
        <v>1571</v>
      </c>
      <c r="E43" s="182">
        <v>4</v>
      </c>
      <c r="F43" s="183"/>
      <c r="G43" s="184">
        <f t="shared" si="14"/>
        <v>0</v>
      </c>
      <c r="H43" s="183"/>
      <c r="I43" s="184">
        <f t="shared" si="15"/>
        <v>0</v>
      </c>
      <c r="J43" s="183"/>
      <c r="K43" s="184">
        <f t="shared" si="16"/>
        <v>0</v>
      </c>
      <c r="L43" s="184">
        <v>21</v>
      </c>
      <c r="M43" s="184">
        <f t="shared" si="17"/>
        <v>0</v>
      </c>
      <c r="N43" s="182">
        <v>0</v>
      </c>
      <c r="O43" s="182">
        <f t="shared" si="18"/>
        <v>0</v>
      </c>
      <c r="P43" s="182">
        <v>0</v>
      </c>
      <c r="Q43" s="182">
        <f t="shared" si="19"/>
        <v>0</v>
      </c>
      <c r="R43" s="184"/>
      <c r="S43" s="184" t="s">
        <v>364</v>
      </c>
      <c r="T43" s="185" t="s">
        <v>332</v>
      </c>
      <c r="U43" s="159">
        <v>0</v>
      </c>
      <c r="V43" s="159">
        <f t="shared" si="20"/>
        <v>0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2391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9">
        <v>34</v>
      </c>
      <c r="B44" s="180" t="s">
        <v>2977</v>
      </c>
      <c r="C44" s="189" t="s">
        <v>2978</v>
      </c>
      <c r="D44" s="181" t="s">
        <v>1571</v>
      </c>
      <c r="E44" s="182">
        <v>6</v>
      </c>
      <c r="F44" s="183"/>
      <c r="G44" s="184">
        <f t="shared" si="14"/>
        <v>0</v>
      </c>
      <c r="H44" s="183"/>
      <c r="I44" s="184">
        <f t="shared" si="15"/>
        <v>0</v>
      </c>
      <c r="J44" s="183"/>
      <c r="K44" s="184">
        <f t="shared" si="16"/>
        <v>0</v>
      </c>
      <c r="L44" s="184">
        <v>21</v>
      </c>
      <c r="M44" s="184">
        <f t="shared" si="17"/>
        <v>0</v>
      </c>
      <c r="N44" s="182">
        <v>0</v>
      </c>
      <c r="O44" s="182">
        <f t="shared" si="18"/>
        <v>0</v>
      </c>
      <c r="P44" s="182">
        <v>0</v>
      </c>
      <c r="Q44" s="182">
        <f t="shared" si="19"/>
        <v>0</v>
      </c>
      <c r="R44" s="184"/>
      <c r="S44" s="184" t="s">
        <v>364</v>
      </c>
      <c r="T44" s="185" t="s">
        <v>332</v>
      </c>
      <c r="U44" s="159">
        <v>0</v>
      </c>
      <c r="V44" s="159">
        <f t="shared" si="20"/>
        <v>0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2391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35</v>
      </c>
      <c r="B45" s="180" t="s">
        <v>2979</v>
      </c>
      <c r="C45" s="189" t="s">
        <v>2980</v>
      </c>
      <c r="D45" s="181" t="s">
        <v>1571</v>
      </c>
      <c r="E45" s="182">
        <v>8</v>
      </c>
      <c r="F45" s="183"/>
      <c r="G45" s="184">
        <f t="shared" si="14"/>
        <v>0</v>
      </c>
      <c r="H45" s="183"/>
      <c r="I45" s="184">
        <f t="shared" si="15"/>
        <v>0</v>
      </c>
      <c r="J45" s="183"/>
      <c r="K45" s="184">
        <f t="shared" si="16"/>
        <v>0</v>
      </c>
      <c r="L45" s="184">
        <v>21</v>
      </c>
      <c r="M45" s="184">
        <f t="shared" si="17"/>
        <v>0</v>
      </c>
      <c r="N45" s="182">
        <v>0</v>
      </c>
      <c r="O45" s="182">
        <f t="shared" si="18"/>
        <v>0</v>
      </c>
      <c r="P45" s="182">
        <v>0</v>
      </c>
      <c r="Q45" s="182">
        <f t="shared" si="19"/>
        <v>0</v>
      </c>
      <c r="R45" s="184"/>
      <c r="S45" s="184" t="s">
        <v>364</v>
      </c>
      <c r="T45" s="185" t="s">
        <v>332</v>
      </c>
      <c r="U45" s="159">
        <v>0</v>
      </c>
      <c r="V45" s="159">
        <f t="shared" si="20"/>
        <v>0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2391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36</v>
      </c>
      <c r="B46" s="180" t="s">
        <v>2981</v>
      </c>
      <c r="C46" s="189" t="s">
        <v>2982</v>
      </c>
      <c r="D46" s="181" t="s">
        <v>407</v>
      </c>
      <c r="E46" s="182">
        <v>3</v>
      </c>
      <c r="F46" s="183"/>
      <c r="G46" s="184">
        <f t="shared" si="14"/>
        <v>0</v>
      </c>
      <c r="H46" s="183"/>
      <c r="I46" s="184">
        <f t="shared" si="15"/>
        <v>0</v>
      </c>
      <c r="J46" s="183"/>
      <c r="K46" s="184">
        <f t="shared" si="16"/>
        <v>0</v>
      </c>
      <c r="L46" s="184">
        <v>21</v>
      </c>
      <c r="M46" s="184">
        <f t="shared" si="17"/>
        <v>0</v>
      </c>
      <c r="N46" s="182">
        <v>0</v>
      </c>
      <c r="O46" s="182">
        <f t="shared" si="18"/>
        <v>0</v>
      </c>
      <c r="P46" s="182">
        <v>0</v>
      </c>
      <c r="Q46" s="182">
        <f t="shared" si="19"/>
        <v>0</v>
      </c>
      <c r="R46" s="184"/>
      <c r="S46" s="184" t="s">
        <v>364</v>
      </c>
      <c r="T46" s="185" t="s">
        <v>332</v>
      </c>
      <c r="U46" s="159">
        <v>0</v>
      </c>
      <c r="V46" s="159">
        <f t="shared" si="20"/>
        <v>0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2391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37</v>
      </c>
      <c r="B47" s="180" t="s">
        <v>2983</v>
      </c>
      <c r="C47" s="189" t="s">
        <v>2984</v>
      </c>
      <c r="D47" s="181" t="s">
        <v>407</v>
      </c>
      <c r="E47" s="182">
        <v>4</v>
      </c>
      <c r="F47" s="183"/>
      <c r="G47" s="184">
        <f t="shared" si="14"/>
        <v>0</v>
      </c>
      <c r="H47" s="183"/>
      <c r="I47" s="184">
        <f t="shared" si="15"/>
        <v>0</v>
      </c>
      <c r="J47" s="183"/>
      <c r="K47" s="184">
        <f t="shared" si="16"/>
        <v>0</v>
      </c>
      <c r="L47" s="184">
        <v>21</v>
      </c>
      <c r="M47" s="184">
        <f t="shared" si="17"/>
        <v>0</v>
      </c>
      <c r="N47" s="182">
        <v>0</v>
      </c>
      <c r="O47" s="182">
        <f t="shared" si="18"/>
        <v>0</v>
      </c>
      <c r="P47" s="182">
        <v>0</v>
      </c>
      <c r="Q47" s="182">
        <f t="shared" si="19"/>
        <v>0</v>
      </c>
      <c r="R47" s="184"/>
      <c r="S47" s="184" t="s">
        <v>364</v>
      </c>
      <c r="T47" s="185" t="s">
        <v>332</v>
      </c>
      <c r="U47" s="159">
        <v>0</v>
      </c>
      <c r="V47" s="159">
        <f t="shared" si="20"/>
        <v>0</v>
      </c>
      <c r="W47" s="159"/>
      <c r="X47" s="159" t="s">
        <v>422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2391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9">
        <v>38</v>
      </c>
      <c r="B48" s="180" t="s">
        <v>2985</v>
      </c>
      <c r="C48" s="189" t="s">
        <v>2986</v>
      </c>
      <c r="D48" s="181" t="s">
        <v>1571</v>
      </c>
      <c r="E48" s="182">
        <v>4</v>
      </c>
      <c r="F48" s="183"/>
      <c r="G48" s="184">
        <f t="shared" si="14"/>
        <v>0</v>
      </c>
      <c r="H48" s="183"/>
      <c r="I48" s="184">
        <f t="shared" si="15"/>
        <v>0</v>
      </c>
      <c r="J48" s="183"/>
      <c r="K48" s="184">
        <f t="shared" si="16"/>
        <v>0</v>
      </c>
      <c r="L48" s="184">
        <v>21</v>
      </c>
      <c r="M48" s="184">
        <f t="shared" si="17"/>
        <v>0</v>
      </c>
      <c r="N48" s="182">
        <v>0</v>
      </c>
      <c r="O48" s="182">
        <f t="shared" si="18"/>
        <v>0</v>
      </c>
      <c r="P48" s="182">
        <v>0</v>
      </c>
      <c r="Q48" s="182">
        <f t="shared" si="19"/>
        <v>0</v>
      </c>
      <c r="R48" s="184"/>
      <c r="S48" s="184" t="s">
        <v>364</v>
      </c>
      <c r="T48" s="185" t="s">
        <v>332</v>
      </c>
      <c r="U48" s="159">
        <v>0</v>
      </c>
      <c r="V48" s="159">
        <f t="shared" si="20"/>
        <v>0</v>
      </c>
      <c r="W48" s="159"/>
      <c r="X48" s="159" t="s">
        <v>422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2391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79">
        <v>39</v>
      </c>
      <c r="B49" s="180" t="s">
        <v>2987</v>
      </c>
      <c r="C49" s="189" t="s">
        <v>2988</v>
      </c>
      <c r="D49" s="181" t="s">
        <v>2426</v>
      </c>
      <c r="E49" s="182">
        <v>1</v>
      </c>
      <c r="F49" s="183"/>
      <c r="G49" s="184">
        <f t="shared" si="14"/>
        <v>0</v>
      </c>
      <c r="H49" s="183"/>
      <c r="I49" s="184">
        <f t="shared" si="15"/>
        <v>0</v>
      </c>
      <c r="J49" s="183"/>
      <c r="K49" s="184">
        <f t="shared" si="16"/>
        <v>0</v>
      </c>
      <c r="L49" s="184">
        <v>21</v>
      </c>
      <c r="M49" s="184">
        <f t="shared" si="17"/>
        <v>0</v>
      </c>
      <c r="N49" s="182">
        <v>0</v>
      </c>
      <c r="O49" s="182">
        <f t="shared" si="18"/>
        <v>0</v>
      </c>
      <c r="P49" s="182">
        <v>0</v>
      </c>
      <c r="Q49" s="182">
        <f t="shared" si="19"/>
        <v>0</v>
      </c>
      <c r="R49" s="184"/>
      <c r="S49" s="184" t="s">
        <v>364</v>
      </c>
      <c r="T49" s="185" t="s">
        <v>332</v>
      </c>
      <c r="U49" s="159">
        <v>0</v>
      </c>
      <c r="V49" s="159">
        <f t="shared" si="20"/>
        <v>0</v>
      </c>
      <c r="W49" s="159"/>
      <c r="X49" s="159" t="s">
        <v>564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1855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9">
        <v>40</v>
      </c>
      <c r="B50" s="180" t="s">
        <v>2989</v>
      </c>
      <c r="C50" s="189" t="s">
        <v>2990</v>
      </c>
      <c r="D50" s="181" t="s">
        <v>407</v>
      </c>
      <c r="E50" s="182">
        <v>4</v>
      </c>
      <c r="F50" s="183"/>
      <c r="G50" s="184">
        <f t="shared" si="14"/>
        <v>0</v>
      </c>
      <c r="H50" s="183"/>
      <c r="I50" s="184">
        <f t="shared" si="15"/>
        <v>0</v>
      </c>
      <c r="J50" s="183"/>
      <c r="K50" s="184">
        <f t="shared" si="16"/>
        <v>0</v>
      </c>
      <c r="L50" s="184">
        <v>21</v>
      </c>
      <c r="M50" s="184">
        <f t="shared" si="17"/>
        <v>0</v>
      </c>
      <c r="N50" s="182">
        <v>0</v>
      </c>
      <c r="O50" s="182">
        <f t="shared" si="18"/>
        <v>0</v>
      </c>
      <c r="P50" s="182">
        <v>0</v>
      </c>
      <c r="Q50" s="182">
        <f t="shared" si="19"/>
        <v>0</v>
      </c>
      <c r="R50" s="184"/>
      <c r="S50" s="184" t="s">
        <v>364</v>
      </c>
      <c r="T50" s="185" t="s">
        <v>332</v>
      </c>
      <c r="U50" s="159">
        <v>0</v>
      </c>
      <c r="V50" s="159">
        <f t="shared" si="20"/>
        <v>0</v>
      </c>
      <c r="W50" s="159"/>
      <c r="X50" s="159" t="s">
        <v>564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1855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x14ac:dyDescent="0.2">
      <c r="A51" s="164" t="s">
        <v>326</v>
      </c>
      <c r="B51" s="165" t="s">
        <v>282</v>
      </c>
      <c r="C51" s="186" t="s">
        <v>283</v>
      </c>
      <c r="D51" s="166"/>
      <c r="E51" s="167"/>
      <c r="F51" s="168"/>
      <c r="G51" s="168">
        <f>SUMIF(AG52:AG79,"&lt;&gt;NOR",G52:G79)</f>
        <v>0</v>
      </c>
      <c r="H51" s="168"/>
      <c r="I51" s="168">
        <f>SUM(I52:I79)</f>
        <v>0</v>
      </c>
      <c r="J51" s="168"/>
      <c r="K51" s="168">
        <f>SUM(K52:K79)</f>
        <v>0</v>
      </c>
      <c r="L51" s="168"/>
      <c r="M51" s="168">
        <f>SUM(M52:M79)</f>
        <v>0</v>
      </c>
      <c r="N51" s="167"/>
      <c r="O51" s="167">
        <f>SUM(O52:O79)</f>
        <v>17.07</v>
      </c>
      <c r="P51" s="167"/>
      <c r="Q51" s="167">
        <f>SUM(Q52:Q79)</f>
        <v>0</v>
      </c>
      <c r="R51" s="168"/>
      <c r="S51" s="168"/>
      <c r="T51" s="169"/>
      <c r="U51" s="163"/>
      <c r="V51" s="163">
        <f>SUM(V52:V79)</f>
        <v>32.08</v>
      </c>
      <c r="W51" s="163"/>
      <c r="X51" s="163"/>
      <c r="Y51" s="163"/>
      <c r="AG51" t="s">
        <v>327</v>
      </c>
    </row>
    <row r="52" spans="1:60" ht="22.5" outlineLevel="1" x14ac:dyDescent="0.2">
      <c r="A52" s="171">
        <v>41</v>
      </c>
      <c r="B52" s="172" t="s">
        <v>2991</v>
      </c>
      <c r="C52" s="187" t="s">
        <v>2607</v>
      </c>
      <c r="D52" s="173" t="s">
        <v>420</v>
      </c>
      <c r="E52" s="174">
        <v>8</v>
      </c>
      <c r="F52" s="175"/>
      <c r="G52" s="176">
        <f>ROUND(E52*F52,2)</f>
        <v>0</v>
      </c>
      <c r="H52" s="175"/>
      <c r="I52" s="176">
        <f>ROUND(E52*H52,2)</f>
        <v>0</v>
      </c>
      <c r="J52" s="175"/>
      <c r="K52" s="176">
        <f>ROUND(E52*J52,2)</f>
        <v>0</v>
      </c>
      <c r="L52" s="176">
        <v>21</v>
      </c>
      <c r="M52" s="176">
        <f>G52*(1+L52/100)</f>
        <v>0</v>
      </c>
      <c r="N52" s="174">
        <v>0.15826000000000001</v>
      </c>
      <c r="O52" s="174">
        <f>ROUND(E52*N52,2)</f>
        <v>1.27</v>
      </c>
      <c r="P52" s="174">
        <v>0</v>
      </c>
      <c r="Q52" s="174">
        <f>ROUND(E52*P52,2)</f>
        <v>0</v>
      </c>
      <c r="R52" s="176" t="s">
        <v>421</v>
      </c>
      <c r="S52" s="176" t="s">
        <v>331</v>
      </c>
      <c r="T52" s="177" t="s">
        <v>331</v>
      </c>
      <c r="U52" s="159">
        <v>5.6000000000000001E-2</v>
      </c>
      <c r="V52" s="159">
        <f>ROUND(E52*U52,2)</f>
        <v>0.45</v>
      </c>
      <c r="W52" s="159"/>
      <c r="X52" s="159" t="s">
        <v>422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423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2" x14ac:dyDescent="0.2">
      <c r="A53" s="155"/>
      <c r="B53" s="156"/>
      <c r="C53" s="274" t="s">
        <v>2608</v>
      </c>
      <c r="D53" s="275"/>
      <c r="E53" s="275"/>
      <c r="F53" s="275"/>
      <c r="G53" s="275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430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2" x14ac:dyDescent="0.2">
      <c r="A54" s="155"/>
      <c r="B54" s="156"/>
      <c r="C54" s="188" t="s">
        <v>101</v>
      </c>
      <c r="D54" s="161"/>
      <c r="E54" s="162">
        <v>8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ht="22.5" outlineLevel="1" x14ac:dyDescent="0.2">
      <c r="A55" s="171">
        <v>42</v>
      </c>
      <c r="B55" s="172" t="s">
        <v>2992</v>
      </c>
      <c r="C55" s="187" t="s">
        <v>2993</v>
      </c>
      <c r="D55" s="173" t="s">
        <v>420</v>
      </c>
      <c r="E55" s="174">
        <v>8</v>
      </c>
      <c r="F55" s="175"/>
      <c r="G55" s="176">
        <f>ROUND(E55*F55,2)</f>
        <v>0</v>
      </c>
      <c r="H55" s="175"/>
      <c r="I55" s="176">
        <f>ROUND(E55*H55,2)</f>
        <v>0</v>
      </c>
      <c r="J55" s="175"/>
      <c r="K55" s="176">
        <f>ROUND(E55*J55,2)</f>
        <v>0</v>
      </c>
      <c r="L55" s="176">
        <v>21</v>
      </c>
      <c r="M55" s="176">
        <f>G55*(1+L55/100)</f>
        <v>0</v>
      </c>
      <c r="N55" s="174">
        <v>0.10373</v>
      </c>
      <c r="O55" s="174">
        <f>ROUND(E55*N55,2)</f>
        <v>0.83</v>
      </c>
      <c r="P55" s="174">
        <v>0</v>
      </c>
      <c r="Q55" s="174">
        <f>ROUND(E55*P55,2)</f>
        <v>0</v>
      </c>
      <c r="R55" s="176" t="s">
        <v>421</v>
      </c>
      <c r="S55" s="176" t="s">
        <v>331</v>
      </c>
      <c r="T55" s="177" t="s">
        <v>331</v>
      </c>
      <c r="U55" s="159">
        <v>6.4000000000000001E-2</v>
      </c>
      <c r="V55" s="159">
        <f>ROUND(E55*U55,2)</f>
        <v>0.51</v>
      </c>
      <c r="W55" s="159"/>
      <c r="X55" s="159" t="s">
        <v>422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423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188" t="s">
        <v>101</v>
      </c>
      <c r="D56" s="161"/>
      <c r="E56" s="162">
        <v>8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ht="33.75" outlineLevel="1" x14ac:dyDescent="0.2">
      <c r="A57" s="171">
        <v>43</v>
      </c>
      <c r="B57" s="172" t="s">
        <v>2994</v>
      </c>
      <c r="C57" s="187" t="s">
        <v>2995</v>
      </c>
      <c r="D57" s="173" t="s">
        <v>407</v>
      </c>
      <c r="E57" s="174">
        <v>6</v>
      </c>
      <c r="F57" s="175"/>
      <c r="G57" s="176">
        <f>ROUND(E57*F57,2)</f>
        <v>0</v>
      </c>
      <c r="H57" s="175"/>
      <c r="I57" s="176">
        <f>ROUND(E57*H57,2)</f>
        <v>0</v>
      </c>
      <c r="J57" s="175"/>
      <c r="K57" s="176">
        <f>ROUND(E57*J57,2)</f>
        <v>0</v>
      </c>
      <c r="L57" s="176">
        <v>21</v>
      </c>
      <c r="M57" s="176">
        <f>G57*(1+L57/100)</f>
        <v>0</v>
      </c>
      <c r="N57" s="174">
        <v>0.18431</v>
      </c>
      <c r="O57" s="174">
        <f>ROUND(E57*N57,2)</f>
        <v>1.1100000000000001</v>
      </c>
      <c r="P57" s="174">
        <v>0</v>
      </c>
      <c r="Q57" s="174">
        <f>ROUND(E57*P57,2)</f>
        <v>0</v>
      </c>
      <c r="R57" s="176" t="s">
        <v>421</v>
      </c>
      <c r="S57" s="176" t="s">
        <v>331</v>
      </c>
      <c r="T57" s="177" t="s">
        <v>331</v>
      </c>
      <c r="U57" s="159">
        <v>0.22503999999999999</v>
      </c>
      <c r="V57" s="159">
        <f>ROUND(E57*U57,2)</f>
        <v>1.35</v>
      </c>
      <c r="W57" s="159"/>
      <c r="X57" s="159" t="s">
        <v>422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423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2" x14ac:dyDescent="0.2">
      <c r="A58" s="155"/>
      <c r="B58" s="156"/>
      <c r="C58" s="274" t="s">
        <v>2636</v>
      </c>
      <c r="D58" s="275"/>
      <c r="E58" s="275"/>
      <c r="F58" s="275"/>
      <c r="G58" s="275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430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188" t="s">
        <v>95</v>
      </c>
      <c r="D59" s="161"/>
      <c r="E59" s="162">
        <v>6</v>
      </c>
      <c r="F59" s="159"/>
      <c r="G59" s="159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344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71">
        <v>44</v>
      </c>
      <c r="B60" s="172" t="s">
        <v>2877</v>
      </c>
      <c r="C60" s="187" t="s">
        <v>2878</v>
      </c>
      <c r="D60" s="173" t="s">
        <v>420</v>
      </c>
      <c r="E60" s="174">
        <v>8</v>
      </c>
      <c r="F60" s="175"/>
      <c r="G60" s="176">
        <f>ROUND(E60*F60,2)</f>
        <v>0</v>
      </c>
      <c r="H60" s="175"/>
      <c r="I60" s="176">
        <f>ROUND(E60*H60,2)</f>
        <v>0</v>
      </c>
      <c r="J60" s="175"/>
      <c r="K60" s="176">
        <f>ROUND(E60*J60,2)</f>
        <v>0</v>
      </c>
      <c r="L60" s="176">
        <v>21</v>
      </c>
      <c r="M60" s="176">
        <f>G60*(1+L60/100)</f>
        <v>0</v>
      </c>
      <c r="N60" s="174">
        <v>0</v>
      </c>
      <c r="O60" s="174">
        <f>ROUND(E60*N60,2)</f>
        <v>0</v>
      </c>
      <c r="P60" s="174">
        <v>0</v>
      </c>
      <c r="Q60" s="174">
        <f>ROUND(E60*P60,2)</f>
        <v>0</v>
      </c>
      <c r="R60" s="176"/>
      <c r="S60" s="176" t="s">
        <v>331</v>
      </c>
      <c r="T60" s="177" t="s">
        <v>331</v>
      </c>
      <c r="U60" s="159">
        <v>0.495</v>
      </c>
      <c r="V60" s="159">
        <f>ROUND(E60*U60,2)</f>
        <v>3.96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423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2" x14ac:dyDescent="0.2">
      <c r="A61" s="155"/>
      <c r="B61" s="156"/>
      <c r="C61" s="188" t="s">
        <v>101</v>
      </c>
      <c r="D61" s="161"/>
      <c r="E61" s="162">
        <v>8</v>
      </c>
      <c r="F61" s="159"/>
      <c r="G61" s="159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344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71">
        <v>45</v>
      </c>
      <c r="B62" s="172" t="s">
        <v>2879</v>
      </c>
      <c r="C62" s="187" t="s">
        <v>2880</v>
      </c>
      <c r="D62" s="173" t="s">
        <v>407</v>
      </c>
      <c r="E62" s="174">
        <v>18.32</v>
      </c>
      <c r="F62" s="175"/>
      <c r="G62" s="176">
        <f>ROUND(E62*F62,2)</f>
        <v>0</v>
      </c>
      <c r="H62" s="175"/>
      <c r="I62" s="176">
        <f>ROUND(E62*H62,2)</f>
        <v>0</v>
      </c>
      <c r="J62" s="175"/>
      <c r="K62" s="176">
        <f>ROUND(E62*J62,2)</f>
        <v>0</v>
      </c>
      <c r="L62" s="176">
        <v>21</v>
      </c>
      <c r="M62" s="176">
        <f>G62*(1+L62/100)</f>
        <v>0</v>
      </c>
      <c r="N62" s="174">
        <v>0</v>
      </c>
      <c r="O62" s="174">
        <f>ROUND(E62*N62,2)</f>
        <v>0</v>
      </c>
      <c r="P62" s="174">
        <v>0</v>
      </c>
      <c r="Q62" s="174">
        <f>ROUND(E62*P62,2)</f>
        <v>0</v>
      </c>
      <c r="R62" s="176"/>
      <c r="S62" s="176" t="s">
        <v>331</v>
      </c>
      <c r="T62" s="177" t="s">
        <v>331</v>
      </c>
      <c r="U62" s="159">
        <v>0.14499999999999999</v>
      </c>
      <c r="V62" s="159">
        <f>ROUND(E62*U62,2)</f>
        <v>2.66</v>
      </c>
      <c r="W62" s="159"/>
      <c r="X62" s="159" t="s">
        <v>422</v>
      </c>
      <c r="Y62" s="159" t="s">
        <v>334</v>
      </c>
      <c r="Z62" s="148"/>
      <c r="AA62" s="148"/>
      <c r="AB62" s="148"/>
      <c r="AC62" s="148"/>
      <c r="AD62" s="148"/>
      <c r="AE62" s="148"/>
      <c r="AF62" s="148"/>
      <c r="AG62" s="148" t="s">
        <v>423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2996</v>
      </c>
      <c r="D63" s="161"/>
      <c r="E63" s="162">
        <v>18.32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71">
        <v>46</v>
      </c>
      <c r="B64" s="172" t="s">
        <v>2884</v>
      </c>
      <c r="C64" s="187" t="s">
        <v>2885</v>
      </c>
      <c r="D64" s="173" t="s">
        <v>407</v>
      </c>
      <c r="E64" s="174">
        <v>40.49</v>
      </c>
      <c r="F64" s="175"/>
      <c r="G64" s="176">
        <f>ROUND(E64*F64,2)</f>
        <v>0</v>
      </c>
      <c r="H64" s="175"/>
      <c r="I64" s="176">
        <f>ROUND(E64*H64,2)</f>
        <v>0</v>
      </c>
      <c r="J64" s="175"/>
      <c r="K64" s="176">
        <f>ROUND(E64*J64,2)</f>
        <v>0</v>
      </c>
      <c r="L64" s="176">
        <v>21</v>
      </c>
      <c r="M64" s="176">
        <f>G64*(1+L64/100)</f>
        <v>0</v>
      </c>
      <c r="N64" s="174">
        <v>0</v>
      </c>
      <c r="O64" s="174">
        <f>ROUND(E64*N64,2)</f>
        <v>0</v>
      </c>
      <c r="P64" s="174">
        <v>0</v>
      </c>
      <c r="Q64" s="174">
        <f>ROUND(E64*P64,2)</f>
        <v>0</v>
      </c>
      <c r="R64" s="176"/>
      <c r="S64" s="176" t="s">
        <v>331</v>
      </c>
      <c r="T64" s="177" t="s">
        <v>331</v>
      </c>
      <c r="U64" s="159">
        <v>0.1022</v>
      </c>
      <c r="V64" s="159">
        <f>ROUND(E64*U64,2)</f>
        <v>4.1399999999999997</v>
      </c>
      <c r="W64" s="159"/>
      <c r="X64" s="159" t="s">
        <v>422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423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188" t="s">
        <v>2997</v>
      </c>
      <c r="D65" s="161"/>
      <c r="E65" s="162">
        <v>40.49</v>
      </c>
      <c r="F65" s="159"/>
      <c r="G65" s="159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344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71">
        <v>47</v>
      </c>
      <c r="B66" s="172" t="s">
        <v>2894</v>
      </c>
      <c r="C66" s="187" t="s">
        <v>2895</v>
      </c>
      <c r="D66" s="173" t="s">
        <v>407</v>
      </c>
      <c r="E66" s="174">
        <v>40.49</v>
      </c>
      <c r="F66" s="175"/>
      <c r="G66" s="176">
        <f>ROUND(E66*F66,2)</f>
        <v>0</v>
      </c>
      <c r="H66" s="175"/>
      <c r="I66" s="176">
        <f>ROUND(E66*H66,2)</f>
        <v>0</v>
      </c>
      <c r="J66" s="175"/>
      <c r="K66" s="176">
        <f>ROUND(E66*J66,2)</f>
        <v>0</v>
      </c>
      <c r="L66" s="176">
        <v>21</v>
      </c>
      <c r="M66" s="176">
        <f>G66*(1+L66/100)</f>
        <v>0</v>
      </c>
      <c r="N66" s="174">
        <v>0</v>
      </c>
      <c r="O66" s="174">
        <f>ROUND(E66*N66,2)</f>
        <v>0</v>
      </c>
      <c r="P66" s="174">
        <v>0</v>
      </c>
      <c r="Q66" s="174">
        <f>ROUND(E66*P66,2)</f>
        <v>0</v>
      </c>
      <c r="R66" s="176"/>
      <c r="S66" s="176" t="s">
        <v>331</v>
      </c>
      <c r="T66" s="177" t="s">
        <v>331</v>
      </c>
      <c r="U66" s="159">
        <v>0.16200000000000001</v>
      </c>
      <c r="V66" s="159">
        <f>ROUND(E66*U66,2)</f>
        <v>6.56</v>
      </c>
      <c r="W66" s="159"/>
      <c r="X66" s="159" t="s">
        <v>422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423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188" t="s">
        <v>2997</v>
      </c>
      <c r="D67" s="161"/>
      <c r="E67" s="162">
        <v>40.49</v>
      </c>
      <c r="F67" s="159"/>
      <c r="G67" s="159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344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71">
        <v>48</v>
      </c>
      <c r="B68" s="172" t="s">
        <v>2900</v>
      </c>
      <c r="C68" s="187" t="s">
        <v>2901</v>
      </c>
      <c r="D68" s="173" t="s">
        <v>420</v>
      </c>
      <c r="E68" s="174">
        <v>8</v>
      </c>
      <c r="F68" s="175"/>
      <c r="G68" s="176">
        <f>ROUND(E68*F68,2)</f>
        <v>0</v>
      </c>
      <c r="H68" s="175"/>
      <c r="I68" s="176">
        <f>ROUND(E68*H68,2)</f>
        <v>0</v>
      </c>
      <c r="J68" s="175"/>
      <c r="K68" s="176">
        <f>ROUND(E68*J68,2)</f>
        <v>0</v>
      </c>
      <c r="L68" s="176">
        <v>21</v>
      </c>
      <c r="M68" s="176">
        <f>G68*(1+L68/100)</f>
        <v>0</v>
      </c>
      <c r="N68" s="174">
        <v>0.46166000000000001</v>
      </c>
      <c r="O68" s="174">
        <f>ROUND(E68*N68,2)</f>
        <v>3.69</v>
      </c>
      <c r="P68" s="174">
        <v>0</v>
      </c>
      <c r="Q68" s="174">
        <f>ROUND(E68*P68,2)</f>
        <v>0</v>
      </c>
      <c r="R68" s="176"/>
      <c r="S68" s="176" t="s">
        <v>331</v>
      </c>
      <c r="T68" s="177" t="s">
        <v>331</v>
      </c>
      <c r="U68" s="159">
        <v>0.15210000000000001</v>
      </c>
      <c r="V68" s="159">
        <f>ROUND(E68*U68,2)</f>
        <v>1.22</v>
      </c>
      <c r="W68" s="159"/>
      <c r="X68" s="159" t="s">
        <v>422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423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2" x14ac:dyDescent="0.2">
      <c r="A69" s="155"/>
      <c r="B69" s="156"/>
      <c r="C69" s="188" t="s">
        <v>101</v>
      </c>
      <c r="D69" s="161"/>
      <c r="E69" s="162">
        <v>8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71">
        <v>49</v>
      </c>
      <c r="B70" s="172" t="s">
        <v>2874</v>
      </c>
      <c r="C70" s="187" t="s">
        <v>2875</v>
      </c>
      <c r="D70" s="173" t="s">
        <v>2302</v>
      </c>
      <c r="E70" s="174">
        <v>4.965E-2</v>
      </c>
      <c r="F70" s="175"/>
      <c r="G70" s="176">
        <f>ROUND(E70*F70,2)</f>
        <v>0</v>
      </c>
      <c r="H70" s="175"/>
      <c r="I70" s="176">
        <f>ROUND(E70*H70,2)</f>
        <v>0</v>
      </c>
      <c r="J70" s="175"/>
      <c r="K70" s="176">
        <f>ROUND(E70*J70,2)</f>
        <v>0</v>
      </c>
      <c r="L70" s="176">
        <v>21</v>
      </c>
      <c r="M70" s="176">
        <f>G70*(1+L70/100)</f>
        <v>0</v>
      </c>
      <c r="N70" s="174">
        <v>3.4209999999999997E-2</v>
      </c>
      <c r="O70" s="174">
        <f>ROUND(E70*N70,2)</f>
        <v>0</v>
      </c>
      <c r="P70" s="174">
        <v>0</v>
      </c>
      <c r="Q70" s="174">
        <f>ROUND(E70*P70,2)</f>
        <v>0</v>
      </c>
      <c r="R70" s="176"/>
      <c r="S70" s="176" t="s">
        <v>331</v>
      </c>
      <c r="T70" s="177" t="s">
        <v>331</v>
      </c>
      <c r="U70" s="159">
        <v>4.9800000000000004</v>
      </c>
      <c r="V70" s="159">
        <f>ROUND(E70*U70,2)</f>
        <v>0.25</v>
      </c>
      <c r="W70" s="159"/>
      <c r="X70" s="159" t="s">
        <v>422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423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2" x14ac:dyDescent="0.2">
      <c r="A71" s="155"/>
      <c r="B71" s="156"/>
      <c r="C71" s="188" t="s">
        <v>2998</v>
      </c>
      <c r="D71" s="161"/>
      <c r="E71" s="162">
        <v>4.965E-2</v>
      </c>
      <c r="F71" s="159"/>
      <c r="G71" s="159"/>
      <c r="H71" s="159"/>
      <c r="I71" s="159"/>
      <c r="J71" s="159"/>
      <c r="K71" s="159"/>
      <c r="L71" s="159"/>
      <c r="M71" s="159"/>
      <c r="N71" s="158"/>
      <c r="O71" s="158"/>
      <c r="P71" s="158"/>
      <c r="Q71" s="158"/>
      <c r="R71" s="159"/>
      <c r="S71" s="159"/>
      <c r="T71" s="159"/>
      <c r="U71" s="159"/>
      <c r="V71" s="159"/>
      <c r="W71" s="159"/>
      <c r="X71" s="159"/>
      <c r="Y71" s="159"/>
      <c r="Z71" s="148"/>
      <c r="AA71" s="148"/>
      <c r="AB71" s="148"/>
      <c r="AC71" s="148"/>
      <c r="AD71" s="148"/>
      <c r="AE71" s="148"/>
      <c r="AF71" s="148"/>
      <c r="AG71" s="148" t="s">
        <v>344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71">
        <v>50</v>
      </c>
      <c r="B72" s="172" t="s">
        <v>2887</v>
      </c>
      <c r="C72" s="187" t="s">
        <v>2888</v>
      </c>
      <c r="D72" s="173" t="s">
        <v>407</v>
      </c>
      <c r="E72" s="174">
        <v>9.16</v>
      </c>
      <c r="F72" s="175"/>
      <c r="G72" s="176">
        <f>ROUND(E72*F72,2)</f>
        <v>0</v>
      </c>
      <c r="H72" s="175"/>
      <c r="I72" s="176">
        <f>ROUND(E72*H72,2)</f>
        <v>0</v>
      </c>
      <c r="J72" s="175"/>
      <c r="K72" s="176">
        <f>ROUND(E72*J72,2)</f>
        <v>0</v>
      </c>
      <c r="L72" s="176">
        <v>21</v>
      </c>
      <c r="M72" s="176">
        <f>G72*(1+L72/100)</f>
        <v>0</v>
      </c>
      <c r="N72" s="174">
        <v>0</v>
      </c>
      <c r="O72" s="174">
        <f>ROUND(E72*N72,2)</f>
        <v>0</v>
      </c>
      <c r="P72" s="174">
        <v>0</v>
      </c>
      <c r="Q72" s="174">
        <f>ROUND(E72*P72,2)</f>
        <v>0</v>
      </c>
      <c r="R72" s="176"/>
      <c r="S72" s="176" t="s">
        <v>331</v>
      </c>
      <c r="T72" s="177" t="s">
        <v>331</v>
      </c>
      <c r="U72" s="159">
        <v>0.17519999999999999</v>
      </c>
      <c r="V72" s="159">
        <f>ROUND(E72*U72,2)</f>
        <v>1.6</v>
      </c>
      <c r="W72" s="159"/>
      <c r="X72" s="159" t="s">
        <v>422</v>
      </c>
      <c r="Y72" s="159" t="s">
        <v>334</v>
      </c>
      <c r="Z72" s="148"/>
      <c r="AA72" s="148"/>
      <c r="AB72" s="148"/>
      <c r="AC72" s="148"/>
      <c r="AD72" s="148"/>
      <c r="AE72" s="148"/>
      <c r="AF72" s="148"/>
      <c r="AG72" s="148" t="s">
        <v>423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2" x14ac:dyDescent="0.2">
      <c r="A73" s="155"/>
      <c r="B73" s="156"/>
      <c r="C73" s="188" t="s">
        <v>2999</v>
      </c>
      <c r="D73" s="161"/>
      <c r="E73" s="162">
        <v>9.16</v>
      </c>
      <c r="F73" s="159"/>
      <c r="G73" s="159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344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71">
        <v>51</v>
      </c>
      <c r="B74" s="172" t="s">
        <v>2889</v>
      </c>
      <c r="C74" s="187" t="s">
        <v>2890</v>
      </c>
      <c r="D74" s="173" t="s">
        <v>407</v>
      </c>
      <c r="E74" s="174">
        <v>49.65</v>
      </c>
      <c r="F74" s="175"/>
      <c r="G74" s="176">
        <f>ROUND(E74*F74,2)</f>
        <v>0</v>
      </c>
      <c r="H74" s="175"/>
      <c r="I74" s="176">
        <f>ROUND(E74*H74,2)</f>
        <v>0</v>
      </c>
      <c r="J74" s="175"/>
      <c r="K74" s="176">
        <f>ROUND(E74*J74,2)</f>
        <v>0</v>
      </c>
      <c r="L74" s="176">
        <v>21</v>
      </c>
      <c r="M74" s="176">
        <f>G74*(1+L74/100)</f>
        <v>0</v>
      </c>
      <c r="N74" s="174">
        <v>0.20474999999999999</v>
      </c>
      <c r="O74" s="174">
        <f>ROUND(E74*N74,2)</f>
        <v>10.17</v>
      </c>
      <c r="P74" s="174">
        <v>0</v>
      </c>
      <c r="Q74" s="174">
        <f>ROUND(E74*P74,2)</f>
        <v>0</v>
      </c>
      <c r="R74" s="176"/>
      <c r="S74" s="176" t="s">
        <v>331</v>
      </c>
      <c r="T74" s="177" t="s">
        <v>331</v>
      </c>
      <c r="U74" s="159">
        <v>9.8000000000000004E-2</v>
      </c>
      <c r="V74" s="159">
        <f>ROUND(E74*U74,2)</f>
        <v>4.87</v>
      </c>
      <c r="W74" s="159"/>
      <c r="X74" s="159" t="s">
        <v>422</v>
      </c>
      <c r="Y74" s="159" t="s">
        <v>334</v>
      </c>
      <c r="Z74" s="148"/>
      <c r="AA74" s="148"/>
      <c r="AB74" s="148"/>
      <c r="AC74" s="148"/>
      <c r="AD74" s="148"/>
      <c r="AE74" s="148"/>
      <c r="AF74" s="148"/>
      <c r="AG74" s="148" t="s">
        <v>423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2" x14ac:dyDescent="0.2">
      <c r="A75" s="155"/>
      <c r="B75" s="156"/>
      <c r="C75" s="188" t="s">
        <v>3000</v>
      </c>
      <c r="D75" s="161"/>
      <c r="E75" s="162">
        <v>49.65</v>
      </c>
      <c r="F75" s="159"/>
      <c r="G75" s="159"/>
      <c r="H75" s="159"/>
      <c r="I75" s="159"/>
      <c r="J75" s="159"/>
      <c r="K75" s="159"/>
      <c r="L75" s="159"/>
      <c r="M75" s="159"/>
      <c r="N75" s="158"/>
      <c r="O75" s="158"/>
      <c r="P75" s="158"/>
      <c r="Q75" s="158"/>
      <c r="R75" s="159"/>
      <c r="S75" s="159"/>
      <c r="T75" s="159"/>
      <c r="U75" s="159"/>
      <c r="V75" s="159"/>
      <c r="W75" s="159"/>
      <c r="X75" s="159"/>
      <c r="Y75" s="159"/>
      <c r="Z75" s="148"/>
      <c r="AA75" s="148"/>
      <c r="AB75" s="148"/>
      <c r="AC75" s="148"/>
      <c r="AD75" s="148"/>
      <c r="AE75" s="148"/>
      <c r="AF75" s="148"/>
      <c r="AG75" s="148" t="s">
        <v>344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71">
        <v>52</v>
      </c>
      <c r="B76" s="172" t="s">
        <v>2896</v>
      </c>
      <c r="C76" s="187" t="s">
        <v>2897</v>
      </c>
      <c r="D76" s="173" t="s">
        <v>407</v>
      </c>
      <c r="E76" s="174">
        <v>9.16</v>
      </c>
      <c r="F76" s="175"/>
      <c r="G76" s="176">
        <f>ROUND(E76*F76,2)</f>
        <v>0</v>
      </c>
      <c r="H76" s="175"/>
      <c r="I76" s="176">
        <f>ROUND(E76*H76,2)</f>
        <v>0</v>
      </c>
      <c r="J76" s="175"/>
      <c r="K76" s="176">
        <f>ROUND(E76*J76,2)</f>
        <v>0</v>
      </c>
      <c r="L76" s="176">
        <v>21</v>
      </c>
      <c r="M76" s="176">
        <f>G76*(1+L76/100)</f>
        <v>0</v>
      </c>
      <c r="N76" s="174">
        <v>0</v>
      </c>
      <c r="O76" s="174">
        <f>ROUND(E76*N76,2)</f>
        <v>0</v>
      </c>
      <c r="P76" s="174">
        <v>0</v>
      </c>
      <c r="Q76" s="174">
        <f>ROUND(E76*P76,2)</f>
        <v>0</v>
      </c>
      <c r="R76" s="176"/>
      <c r="S76" s="176" t="s">
        <v>331</v>
      </c>
      <c r="T76" s="177" t="s">
        <v>331</v>
      </c>
      <c r="U76" s="159">
        <v>0.28100000000000003</v>
      </c>
      <c r="V76" s="159">
        <f>ROUND(E76*U76,2)</f>
        <v>2.57</v>
      </c>
      <c r="W76" s="159"/>
      <c r="X76" s="159" t="s">
        <v>422</v>
      </c>
      <c r="Y76" s="159" t="s">
        <v>334</v>
      </c>
      <c r="Z76" s="148"/>
      <c r="AA76" s="148"/>
      <c r="AB76" s="148"/>
      <c r="AC76" s="148"/>
      <c r="AD76" s="148"/>
      <c r="AE76" s="148"/>
      <c r="AF76" s="148"/>
      <c r="AG76" s="148" t="s">
        <v>423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188" t="s">
        <v>2999</v>
      </c>
      <c r="D77" s="161"/>
      <c r="E77" s="162">
        <v>9.16</v>
      </c>
      <c r="F77" s="159"/>
      <c r="G77" s="159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344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1">
        <v>53</v>
      </c>
      <c r="B78" s="172" t="s">
        <v>2898</v>
      </c>
      <c r="C78" s="187" t="s">
        <v>2899</v>
      </c>
      <c r="D78" s="173" t="s">
        <v>420</v>
      </c>
      <c r="E78" s="174">
        <v>15</v>
      </c>
      <c r="F78" s="175"/>
      <c r="G78" s="176">
        <f>ROUND(E78*F78,2)</f>
        <v>0</v>
      </c>
      <c r="H78" s="175"/>
      <c r="I78" s="176">
        <f>ROUND(E78*H78,2)</f>
        <v>0</v>
      </c>
      <c r="J78" s="175"/>
      <c r="K78" s="176">
        <f>ROUND(E78*J78,2)</f>
        <v>0</v>
      </c>
      <c r="L78" s="176">
        <v>21</v>
      </c>
      <c r="M78" s="176">
        <f>G78*(1+L78/100)</f>
        <v>0</v>
      </c>
      <c r="N78" s="174">
        <v>0</v>
      </c>
      <c r="O78" s="174">
        <f>ROUND(E78*N78,2)</f>
        <v>0</v>
      </c>
      <c r="P78" s="174">
        <v>0</v>
      </c>
      <c r="Q78" s="174">
        <f>ROUND(E78*P78,2)</f>
        <v>0</v>
      </c>
      <c r="R78" s="176"/>
      <c r="S78" s="176" t="s">
        <v>331</v>
      </c>
      <c r="T78" s="177" t="s">
        <v>331</v>
      </c>
      <c r="U78" s="159">
        <v>0.129</v>
      </c>
      <c r="V78" s="159">
        <f>ROUND(E78*U78,2)</f>
        <v>1.94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423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2" x14ac:dyDescent="0.2">
      <c r="A79" s="155"/>
      <c r="B79" s="156"/>
      <c r="C79" s="188" t="s">
        <v>2250</v>
      </c>
      <c r="D79" s="161"/>
      <c r="E79" s="162">
        <v>15</v>
      </c>
      <c r="F79" s="159"/>
      <c r="G79" s="159"/>
      <c r="H79" s="159"/>
      <c r="I79" s="159"/>
      <c r="J79" s="159"/>
      <c r="K79" s="159"/>
      <c r="L79" s="159"/>
      <c r="M79" s="159"/>
      <c r="N79" s="158"/>
      <c r="O79" s="158"/>
      <c r="P79" s="158"/>
      <c r="Q79" s="158"/>
      <c r="R79" s="159"/>
      <c r="S79" s="159"/>
      <c r="T79" s="159"/>
      <c r="U79" s="159"/>
      <c r="V79" s="159"/>
      <c r="W79" s="159"/>
      <c r="X79" s="159"/>
      <c r="Y79" s="159"/>
      <c r="Z79" s="148"/>
      <c r="AA79" s="148"/>
      <c r="AB79" s="148"/>
      <c r="AC79" s="148"/>
      <c r="AD79" s="148"/>
      <c r="AE79" s="148"/>
      <c r="AF79" s="148"/>
      <c r="AG79" s="148" t="s">
        <v>344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x14ac:dyDescent="0.2">
      <c r="A80" s="164" t="s">
        <v>326</v>
      </c>
      <c r="B80" s="165" t="s">
        <v>286</v>
      </c>
      <c r="C80" s="186" t="s">
        <v>287</v>
      </c>
      <c r="D80" s="166"/>
      <c r="E80" s="167"/>
      <c r="F80" s="168"/>
      <c r="G80" s="168">
        <f>SUMIF(AG81:AG81,"&lt;&gt;NOR",G81:G81)</f>
        <v>0</v>
      </c>
      <c r="H80" s="168"/>
      <c r="I80" s="168">
        <f>SUM(I81:I81)</f>
        <v>0</v>
      </c>
      <c r="J80" s="168"/>
      <c r="K80" s="168">
        <f>SUM(K81:K81)</f>
        <v>0</v>
      </c>
      <c r="L80" s="168"/>
      <c r="M80" s="168">
        <f>SUM(M81:M81)</f>
        <v>0</v>
      </c>
      <c r="N80" s="167"/>
      <c r="O80" s="167">
        <f>SUM(O81:O81)</f>
        <v>0</v>
      </c>
      <c r="P80" s="167"/>
      <c r="Q80" s="167">
        <f>SUM(Q81:Q81)</f>
        <v>0</v>
      </c>
      <c r="R80" s="168"/>
      <c r="S80" s="168"/>
      <c r="T80" s="169"/>
      <c r="U80" s="163"/>
      <c r="V80" s="163">
        <f>SUM(V81:V81)</f>
        <v>0</v>
      </c>
      <c r="W80" s="163"/>
      <c r="X80" s="163"/>
      <c r="Y80" s="163"/>
      <c r="AG80" t="s">
        <v>327</v>
      </c>
    </row>
    <row r="81" spans="1:60" ht="22.5" outlineLevel="1" x14ac:dyDescent="0.2">
      <c r="A81" s="179">
        <v>54</v>
      </c>
      <c r="B81" s="180" t="s">
        <v>443</v>
      </c>
      <c r="C81" s="189" t="s">
        <v>444</v>
      </c>
      <c r="D81" s="181" t="s">
        <v>437</v>
      </c>
      <c r="E81" s="182">
        <v>1.76</v>
      </c>
      <c r="F81" s="183"/>
      <c r="G81" s="184">
        <f>ROUND(E81*F81,2)</f>
        <v>0</v>
      </c>
      <c r="H81" s="183"/>
      <c r="I81" s="184">
        <f>ROUND(E81*H81,2)</f>
        <v>0</v>
      </c>
      <c r="J81" s="183"/>
      <c r="K81" s="184">
        <f>ROUND(E81*J81,2)</f>
        <v>0</v>
      </c>
      <c r="L81" s="184">
        <v>21</v>
      </c>
      <c r="M81" s="184">
        <f>G81*(1+L81/100)</f>
        <v>0</v>
      </c>
      <c r="N81" s="182">
        <v>0</v>
      </c>
      <c r="O81" s="182">
        <f>ROUND(E81*N81,2)</f>
        <v>0</v>
      </c>
      <c r="P81" s="182">
        <v>0</v>
      </c>
      <c r="Q81" s="182">
        <f>ROUND(E81*P81,2)</f>
        <v>0</v>
      </c>
      <c r="R81" s="184" t="s">
        <v>438</v>
      </c>
      <c r="S81" s="184" t="s">
        <v>331</v>
      </c>
      <c r="T81" s="185" t="s">
        <v>331</v>
      </c>
      <c r="U81" s="159">
        <v>0</v>
      </c>
      <c r="V81" s="159">
        <f>ROUND(E81*U81,2)</f>
        <v>0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423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x14ac:dyDescent="0.2">
      <c r="A82" s="164" t="s">
        <v>326</v>
      </c>
      <c r="B82" s="165" t="s">
        <v>291</v>
      </c>
      <c r="C82" s="186" t="s">
        <v>292</v>
      </c>
      <c r="D82" s="166"/>
      <c r="E82" s="167"/>
      <c r="F82" s="168"/>
      <c r="G82" s="168">
        <f>SUMIF(AG83:AG88,"&lt;&gt;NOR",G83:G88)</f>
        <v>0</v>
      </c>
      <c r="H82" s="168"/>
      <c r="I82" s="168">
        <f>SUM(I83:I88)</f>
        <v>0</v>
      </c>
      <c r="J82" s="168"/>
      <c r="K82" s="168">
        <f>SUM(K83:K88)</f>
        <v>0</v>
      </c>
      <c r="L82" s="168"/>
      <c r="M82" s="168">
        <f>SUM(M83:M88)</f>
        <v>0</v>
      </c>
      <c r="N82" s="167"/>
      <c r="O82" s="167">
        <f>SUM(O83:O88)</f>
        <v>0</v>
      </c>
      <c r="P82" s="167"/>
      <c r="Q82" s="167">
        <f>SUM(Q83:Q88)</f>
        <v>0</v>
      </c>
      <c r="R82" s="168"/>
      <c r="S82" s="168"/>
      <c r="T82" s="169"/>
      <c r="U82" s="163"/>
      <c r="V82" s="163">
        <f>SUM(V83:V88)</f>
        <v>0.88</v>
      </c>
      <c r="W82" s="163"/>
      <c r="X82" s="163"/>
      <c r="Y82" s="163"/>
      <c r="AG82" t="s">
        <v>327</v>
      </c>
    </row>
    <row r="83" spans="1:60" ht="22.5" outlineLevel="1" x14ac:dyDescent="0.2">
      <c r="A83" s="171">
        <v>55</v>
      </c>
      <c r="B83" s="172" t="s">
        <v>445</v>
      </c>
      <c r="C83" s="187" t="s">
        <v>3001</v>
      </c>
      <c r="D83" s="173" t="s">
        <v>437</v>
      </c>
      <c r="E83" s="174">
        <v>1.76</v>
      </c>
      <c r="F83" s="175"/>
      <c r="G83" s="176">
        <f>ROUND(E83*F83,2)</f>
        <v>0</v>
      </c>
      <c r="H83" s="175"/>
      <c r="I83" s="176">
        <f>ROUND(E83*H83,2)</f>
        <v>0</v>
      </c>
      <c r="J83" s="175"/>
      <c r="K83" s="176">
        <f>ROUND(E83*J83,2)</f>
        <v>0</v>
      </c>
      <c r="L83" s="176">
        <v>21</v>
      </c>
      <c r="M83" s="176">
        <f>G83*(1+L83/100)</f>
        <v>0</v>
      </c>
      <c r="N83" s="174">
        <v>0</v>
      </c>
      <c r="O83" s="174">
        <f>ROUND(E83*N83,2)</f>
        <v>0</v>
      </c>
      <c r="P83" s="174">
        <v>0</v>
      </c>
      <c r="Q83" s="174">
        <f>ROUND(E83*P83,2)</f>
        <v>0</v>
      </c>
      <c r="R83" s="176" t="s">
        <v>438</v>
      </c>
      <c r="S83" s="176" t="s">
        <v>331</v>
      </c>
      <c r="T83" s="177" t="s">
        <v>331</v>
      </c>
      <c r="U83" s="159">
        <v>0.49</v>
      </c>
      <c r="V83" s="159">
        <f>ROUND(E83*U83,2)</f>
        <v>0.86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423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263" t="s">
        <v>449</v>
      </c>
      <c r="D84" s="264"/>
      <c r="E84" s="264"/>
      <c r="F84" s="264"/>
      <c r="G84" s="264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336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71">
        <v>56</v>
      </c>
      <c r="B85" s="172" t="s">
        <v>450</v>
      </c>
      <c r="C85" s="187" t="s">
        <v>3002</v>
      </c>
      <c r="D85" s="173" t="s">
        <v>437</v>
      </c>
      <c r="E85" s="174">
        <v>15.84</v>
      </c>
      <c r="F85" s="175"/>
      <c r="G85" s="176">
        <f>ROUND(E85*F85,2)</f>
        <v>0</v>
      </c>
      <c r="H85" s="175"/>
      <c r="I85" s="176">
        <f>ROUND(E85*H85,2)</f>
        <v>0</v>
      </c>
      <c r="J85" s="175"/>
      <c r="K85" s="176">
        <f>ROUND(E85*J85,2)</f>
        <v>0</v>
      </c>
      <c r="L85" s="176">
        <v>21</v>
      </c>
      <c r="M85" s="176">
        <f>G85*(1+L85/100)</f>
        <v>0</v>
      </c>
      <c r="N85" s="174">
        <v>0</v>
      </c>
      <c r="O85" s="174">
        <f>ROUND(E85*N85,2)</f>
        <v>0</v>
      </c>
      <c r="P85" s="174">
        <v>0</v>
      </c>
      <c r="Q85" s="174">
        <f>ROUND(E85*P85,2)</f>
        <v>0</v>
      </c>
      <c r="R85" s="176" t="s">
        <v>438</v>
      </c>
      <c r="S85" s="176" t="s">
        <v>331</v>
      </c>
      <c r="T85" s="177" t="s">
        <v>331</v>
      </c>
      <c r="U85" s="159">
        <v>0</v>
      </c>
      <c r="V85" s="159">
        <f>ROUND(E85*U85,2)</f>
        <v>0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423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2" x14ac:dyDescent="0.2">
      <c r="A86" s="155"/>
      <c r="B86" s="156"/>
      <c r="C86" s="188" t="s">
        <v>3003</v>
      </c>
      <c r="D86" s="161"/>
      <c r="E86" s="162">
        <v>15.84</v>
      </c>
      <c r="F86" s="159"/>
      <c r="G86" s="159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344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71">
        <v>57</v>
      </c>
      <c r="B87" s="172" t="s">
        <v>452</v>
      </c>
      <c r="C87" s="187" t="s">
        <v>453</v>
      </c>
      <c r="D87" s="173" t="s">
        <v>437</v>
      </c>
      <c r="E87" s="174">
        <v>1.76</v>
      </c>
      <c r="F87" s="175"/>
      <c r="G87" s="176">
        <f>ROUND(E87*F87,2)</f>
        <v>0</v>
      </c>
      <c r="H87" s="175"/>
      <c r="I87" s="176">
        <f>ROUND(E87*H87,2)</f>
        <v>0</v>
      </c>
      <c r="J87" s="175"/>
      <c r="K87" s="176">
        <f>ROUND(E87*J87,2)</f>
        <v>0</v>
      </c>
      <c r="L87" s="176">
        <v>21</v>
      </c>
      <c r="M87" s="176">
        <f>G87*(1+L87/100)</f>
        <v>0</v>
      </c>
      <c r="N87" s="174">
        <v>0</v>
      </c>
      <c r="O87" s="174">
        <f>ROUND(E87*N87,2)</f>
        <v>0</v>
      </c>
      <c r="P87" s="174">
        <v>0</v>
      </c>
      <c r="Q87" s="174">
        <f>ROUND(E87*P87,2)</f>
        <v>0</v>
      </c>
      <c r="R87" s="176" t="s">
        <v>454</v>
      </c>
      <c r="S87" s="176" t="s">
        <v>331</v>
      </c>
      <c r="T87" s="177" t="s">
        <v>331</v>
      </c>
      <c r="U87" s="159">
        <v>0.01</v>
      </c>
      <c r="V87" s="159">
        <f>ROUND(E87*U87,2)</f>
        <v>0.02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423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2" x14ac:dyDescent="0.2">
      <c r="A88" s="155"/>
      <c r="B88" s="156"/>
      <c r="C88" s="274" t="s">
        <v>455</v>
      </c>
      <c r="D88" s="275"/>
      <c r="E88" s="275"/>
      <c r="F88" s="275"/>
      <c r="G88" s="275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430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x14ac:dyDescent="0.2">
      <c r="A89" s="3"/>
      <c r="B89" s="4"/>
      <c r="C89" s="190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AE89">
        <v>12</v>
      </c>
      <c r="AF89">
        <v>21</v>
      </c>
      <c r="AG89" t="s">
        <v>312</v>
      </c>
    </row>
    <row r="90" spans="1:60" x14ac:dyDescent="0.2">
      <c r="A90" s="151"/>
      <c r="B90" s="152" t="s">
        <v>29</v>
      </c>
      <c r="C90" s="191"/>
      <c r="D90" s="153"/>
      <c r="E90" s="154"/>
      <c r="F90" s="154"/>
      <c r="G90" s="170">
        <f>G8+G20+G37+G51+G80+G82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AE90">
        <f>SUMIF(L7:L88,AE89,G7:G88)</f>
        <v>0</v>
      </c>
      <c r="AF90">
        <f>SUMIF(L7:L88,AF89,G7:G88)</f>
        <v>0</v>
      </c>
      <c r="AG90" t="s">
        <v>414</v>
      </c>
    </row>
    <row r="91" spans="1:60" x14ac:dyDescent="0.2">
      <c r="C91" s="192"/>
      <c r="D91" s="10"/>
      <c r="AG91" t="s">
        <v>416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GPiP81bxuNONZiiM7u3A4VNu7Hh/j90IUyYaRUptJ7zNsVJKci+WZ1p6NVFt8bEpcmwOM/HI6U36IOyccJxgQ==" saltValue="hULIaQ8NB0VuB+SaMfPJcA==" spinCount="100000" sheet="1" formatRows="0"/>
  <mergeCells count="8">
    <mergeCell ref="C84:G84"/>
    <mergeCell ref="C88:G88"/>
    <mergeCell ref="A1:G1"/>
    <mergeCell ref="C2:G2"/>
    <mergeCell ref="C3:G3"/>
    <mergeCell ref="C4:G4"/>
    <mergeCell ref="C53:G53"/>
    <mergeCell ref="C58:G58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C10B2-3BB5-4D83-9ED2-07546782651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99</v>
      </c>
      <c r="C3" s="266" t="s">
        <v>100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101</v>
      </c>
      <c r="C4" s="269" t="s">
        <v>100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SUMIF(AG9:AG49,"&lt;&gt;NOR",G9:G49)</f>
        <v>0</v>
      </c>
      <c r="H8" s="168"/>
      <c r="I8" s="168">
        <f>SUM(I9:I49)</f>
        <v>0</v>
      </c>
      <c r="J8" s="168"/>
      <c r="K8" s="168">
        <f>SUM(K9:K49)</f>
        <v>0</v>
      </c>
      <c r="L8" s="168"/>
      <c r="M8" s="168">
        <f>SUM(M9:M49)</f>
        <v>0</v>
      </c>
      <c r="N8" s="167"/>
      <c r="O8" s="167">
        <f>SUM(O9:O49)</f>
        <v>0</v>
      </c>
      <c r="P8" s="167"/>
      <c r="Q8" s="167">
        <f>SUM(Q9:Q49)</f>
        <v>0</v>
      </c>
      <c r="R8" s="168"/>
      <c r="S8" s="168"/>
      <c r="T8" s="169"/>
      <c r="U8" s="163"/>
      <c r="V8" s="163">
        <f>SUM(V9:V49)</f>
        <v>37.589999999999996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2685</v>
      </c>
      <c r="C9" s="187" t="s">
        <v>2686</v>
      </c>
      <c r="D9" s="173" t="s">
        <v>458</v>
      </c>
      <c r="E9" s="174">
        <v>0.86080000000000001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3.5329999999999999</v>
      </c>
      <c r="V9" s="159">
        <f>ROUND(E9*U9,2)</f>
        <v>3.04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2687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3004</v>
      </c>
      <c r="D11" s="161"/>
      <c r="E11" s="162"/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188" t="s">
        <v>3005</v>
      </c>
      <c r="D12" s="161"/>
      <c r="E12" s="162">
        <v>0.504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3" x14ac:dyDescent="0.2">
      <c r="A13" s="155"/>
      <c r="B13" s="156"/>
      <c r="C13" s="188" t="s">
        <v>3006</v>
      </c>
      <c r="D13" s="161"/>
      <c r="E13" s="162">
        <v>0.26879999999999998</v>
      </c>
      <c r="F13" s="159"/>
      <c r="G13" s="159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344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3" x14ac:dyDescent="0.2">
      <c r="A14" s="155"/>
      <c r="B14" s="156"/>
      <c r="C14" s="188" t="s">
        <v>3007</v>
      </c>
      <c r="D14" s="161"/>
      <c r="E14" s="162">
        <v>8.7999999999999995E-2</v>
      </c>
      <c r="F14" s="159"/>
      <c r="G14" s="159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344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1">
        <v>2</v>
      </c>
      <c r="B15" s="172" t="s">
        <v>505</v>
      </c>
      <c r="C15" s="187" t="s">
        <v>506</v>
      </c>
      <c r="D15" s="173" t="s">
        <v>458</v>
      </c>
      <c r="E15" s="174">
        <v>26</v>
      </c>
      <c r="F15" s="175"/>
      <c r="G15" s="176">
        <f>ROUND(E15*F15,2)</f>
        <v>0</v>
      </c>
      <c r="H15" s="175"/>
      <c r="I15" s="176">
        <f>ROUND(E15*H15,2)</f>
        <v>0</v>
      </c>
      <c r="J15" s="175"/>
      <c r="K15" s="176">
        <f>ROUND(E15*J15,2)</f>
        <v>0</v>
      </c>
      <c r="L15" s="176">
        <v>21</v>
      </c>
      <c r="M15" s="176">
        <f>G15*(1+L15/100)</f>
        <v>0</v>
      </c>
      <c r="N15" s="174">
        <v>0</v>
      </c>
      <c r="O15" s="174">
        <f>ROUND(E15*N15,2)</f>
        <v>0</v>
      </c>
      <c r="P15" s="174">
        <v>0</v>
      </c>
      <c r="Q15" s="174">
        <f>ROUND(E15*P15,2)</f>
        <v>0</v>
      </c>
      <c r="R15" s="176" t="s">
        <v>459</v>
      </c>
      <c r="S15" s="176" t="s">
        <v>331</v>
      </c>
      <c r="T15" s="177" t="s">
        <v>331</v>
      </c>
      <c r="U15" s="159">
        <v>7.3999999999999996E-2</v>
      </c>
      <c r="V15" s="159">
        <f>ROUND(E15*U15,2)</f>
        <v>1.92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423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2" x14ac:dyDescent="0.2">
      <c r="A16" s="155"/>
      <c r="B16" s="156"/>
      <c r="C16" s="274" t="s">
        <v>507</v>
      </c>
      <c r="D16" s="275"/>
      <c r="E16" s="275"/>
      <c r="F16" s="275"/>
      <c r="G16" s="275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430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188" t="s">
        <v>3008</v>
      </c>
      <c r="D17" s="161"/>
      <c r="E17" s="162">
        <v>26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ht="22.5" outlineLevel="1" x14ac:dyDescent="0.2">
      <c r="A18" s="171">
        <v>3</v>
      </c>
      <c r="B18" s="172" t="s">
        <v>3009</v>
      </c>
      <c r="C18" s="187" t="s">
        <v>3010</v>
      </c>
      <c r="D18" s="173" t="s">
        <v>458</v>
      </c>
      <c r="E18" s="174">
        <v>0.86080000000000001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 t="s">
        <v>459</v>
      </c>
      <c r="S18" s="176" t="s">
        <v>331</v>
      </c>
      <c r="T18" s="177" t="s">
        <v>331</v>
      </c>
      <c r="U18" s="159">
        <v>0.66800000000000004</v>
      </c>
      <c r="V18" s="159">
        <f>ROUND(E18*U18,2)</f>
        <v>0.57999999999999996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274" t="s">
        <v>3011</v>
      </c>
      <c r="D19" s="275"/>
      <c r="E19" s="275"/>
      <c r="F19" s="275"/>
      <c r="G19" s="275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430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3012</v>
      </c>
      <c r="D20" s="161"/>
      <c r="E20" s="162"/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3" x14ac:dyDescent="0.2">
      <c r="A21" s="155"/>
      <c r="B21" s="156"/>
      <c r="C21" s="188" t="s">
        <v>3013</v>
      </c>
      <c r="D21" s="161"/>
      <c r="E21" s="162">
        <v>0.86080000000000001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1">
        <v>4</v>
      </c>
      <c r="B22" s="172" t="s">
        <v>3014</v>
      </c>
      <c r="C22" s="187" t="s">
        <v>3015</v>
      </c>
      <c r="D22" s="173" t="s">
        <v>458</v>
      </c>
      <c r="E22" s="174">
        <v>26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0</v>
      </c>
      <c r="O22" s="174">
        <f>ROUND(E22*N22,2)</f>
        <v>0</v>
      </c>
      <c r="P22" s="174">
        <v>0</v>
      </c>
      <c r="Q22" s="174">
        <f>ROUND(E22*P22,2)</f>
        <v>0</v>
      </c>
      <c r="R22" s="176" t="s">
        <v>2507</v>
      </c>
      <c r="S22" s="176" t="s">
        <v>331</v>
      </c>
      <c r="T22" s="177" t="s">
        <v>331</v>
      </c>
      <c r="U22" s="159">
        <v>6.7000000000000004E-2</v>
      </c>
      <c r="V22" s="159">
        <f>ROUND(E22*U22,2)</f>
        <v>1.74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274" t="s">
        <v>3016</v>
      </c>
      <c r="D23" s="275"/>
      <c r="E23" s="275"/>
      <c r="F23" s="275"/>
      <c r="G23" s="275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430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2" x14ac:dyDescent="0.2">
      <c r="A24" s="155"/>
      <c r="B24" s="156"/>
      <c r="C24" s="188" t="s">
        <v>3008</v>
      </c>
      <c r="D24" s="161"/>
      <c r="E24" s="162">
        <v>26</v>
      </c>
      <c r="F24" s="159"/>
      <c r="G24" s="159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344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33.75" outlineLevel="1" x14ac:dyDescent="0.2">
      <c r="A25" s="171">
        <v>5</v>
      </c>
      <c r="B25" s="172" t="s">
        <v>3017</v>
      </c>
      <c r="C25" s="187" t="s">
        <v>3018</v>
      </c>
      <c r="D25" s="173" t="s">
        <v>458</v>
      </c>
      <c r="E25" s="174">
        <v>30</v>
      </c>
      <c r="F25" s="175"/>
      <c r="G25" s="176">
        <f>ROUND(E25*F25,2)</f>
        <v>0</v>
      </c>
      <c r="H25" s="175"/>
      <c r="I25" s="176">
        <f>ROUND(E25*H25,2)</f>
        <v>0</v>
      </c>
      <c r="J25" s="175"/>
      <c r="K25" s="176">
        <f>ROUND(E25*J25,2)</f>
        <v>0</v>
      </c>
      <c r="L25" s="176">
        <v>21</v>
      </c>
      <c r="M25" s="176">
        <f>G25*(1+L25/100)</f>
        <v>0</v>
      </c>
      <c r="N25" s="174">
        <v>0</v>
      </c>
      <c r="O25" s="174">
        <f>ROUND(E25*N25,2)</f>
        <v>0</v>
      </c>
      <c r="P25" s="174">
        <v>0</v>
      </c>
      <c r="Q25" s="174">
        <f>ROUND(E25*P25,2)</f>
        <v>0</v>
      </c>
      <c r="R25" s="176" t="s">
        <v>459</v>
      </c>
      <c r="S25" s="176" t="s">
        <v>331</v>
      </c>
      <c r="T25" s="177" t="s">
        <v>331</v>
      </c>
      <c r="U25" s="159">
        <v>8.5999999999999993E-2</v>
      </c>
      <c r="V25" s="159">
        <f>ROUND(E25*U25,2)</f>
        <v>2.58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423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274" t="s">
        <v>3019</v>
      </c>
      <c r="D26" s="275"/>
      <c r="E26" s="275"/>
      <c r="F26" s="275"/>
      <c r="G26" s="275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430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3020</v>
      </c>
      <c r="D27" s="161"/>
      <c r="E27" s="162">
        <v>30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6</v>
      </c>
      <c r="B28" s="172" t="s">
        <v>3021</v>
      </c>
      <c r="C28" s="187" t="s">
        <v>3022</v>
      </c>
      <c r="D28" s="173" t="s">
        <v>420</v>
      </c>
      <c r="E28" s="174">
        <v>25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0</v>
      </c>
      <c r="O28" s="174">
        <f>ROUND(E28*N28,2)</f>
        <v>0</v>
      </c>
      <c r="P28" s="174">
        <v>0</v>
      </c>
      <c r="Q28" s="174">
        <f>ROUND(E28*P28,2)</f>
        <v>0</v>
      </c>
      <c r="R28" s="176" t="s">
        <v>459</v>
      </c>
      <c r="S28" s="176" t="s">
        <v>331</v>
      </c>
      <c r="T28" s="177" t="s">
        <v>331</v>
      </c>
      <c r="U28" s="159">
        <v>1.2E-2</v>
      </c>
      <c r="V28" s="159">
        <f>ROUND(E28*U28,2)</f>
        <v>0.3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274" t="s">
        <v>3023</v>
      </c>
      <c r="D29" s="275"/>
      <c r="E29" s="275"/>
      <c r="F29" s="275"/>
      <c r="G29" s="275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430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2" x14ac:dyDescent="0.2">
      <c r="A30" s="155"/>
      <c r="B30" s="156"/>
      <c r="C30" s="188" t="s">
        <v>3024</v>
      </c>
      <c r="D30" s="161"/>
      <c r="E30" s="162">
        <v>25</v>
      </c>
      <c r="F30" s="159"/>
      <c r="G30" s="159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344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1">
        <v>7</v>
      </c>
      <c r="B31" s="172" t="s">
        <v>3025</v>
      </c>
      <c r="C31" s="187" t="s">
        <v>3026</v>
      </c>
      <c r="D31" s="173" t="s">
        <v>420</v>
      </c>
      <c r="E31" s="174">
        <v>50</v>
      </c>
      <c r="F31" s="175"/>
      <c r="G31" s="176">
        <f>ROUND(E31*F31,2)</f>
        <v>0</v>
      </c>
      <c r="H31" s="175"/>
      <c r="I31" s="176">
        <f>ROUND(E31*H31,2)</f>
        <v>0</v>
      </c>
      <c r="J31" s="175"/>
      <c r="K31" s="176">
        <f>ROUND(E31*J31,2)</f>
        <v>0</v>
      </c>
      <c r="L31" s="176">
        <v>21</v>
      </c>
      <c r="M31" s="176">
        <f>G31*(1+L31/100)</f>
        <v>0</v>
      </c>
      <c r="N31" s="174">
        <v>0</v>
      </c>
      <c r="O31" s="174">
        <f>ROUND(E31*N31,2)</f>
        <v>0</v>
      </c>
      <c r="P31" s="174">
        <v>0</v>
      </c>
      <c r="Q31" s="174">
        <f>ROUND(E31*P31,2)</f>
        <v>0</v>
      </c>
      <c r="R31" s="176" t="s">
        <v>3027</v>
      </c>
      <c r="S31" s="176" t="s">
        <v>331</v>
      </c>
      <c r="T31" s="177" t="s">
        <v>331</v>
      </c>
      <c r="U31" s="159">
        <v>9.7000000000000003E-2</v>
      </c>
      <c r="V31" s="159">
        <f>ROUND(E31*U31,2)</f>
        <v>4.8499999999999996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423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274" t="s">
        <v>3028</v>
      </c>
      <c r="D32" s="275"/>
      <c r="E32" s="275"/>
      <c r="F32" s="275"/>
      <c r="G32" s="275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430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188" t="s">
        <v>3029</v>
      </c>
      <c r="D33" s="161"/>
      <c r="E33" s="162">
        <v>50</v>
      </c>
      <c r="F33" s="159"/>
      <c r="G33" s="159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344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8</v>
      </c>
      <c r="B34" s="172" t="s">
        <v>546</v>
      </c>
      <c r="C34" s="187" t="s">
        <v>547</v>
      </c>
      <c r="D34" s="173" t="s">
        <v>420</v>
      </c>
      <c r="E34" s="174">
        <v>1.552</v>
      </c>
      <c r="F34" s="175"/>
      <c r="G34" s="176">
        <f>ROUND(E34*F34,2)</f>
        <v>0</v>
      </c>
      <c r="H34" s="175"/>
      <c r="I34" s="176">
        <f>ROUND(E34*H34,2)</f>
        <v>0</v>
      </c>
      <c r="J34" s="175"/>
      <c r="K34" s="176">
        <f>ROUND(E34*J34,2)</f>
        <v>0</v>
      </c>
      <c r="L34" s="176">
        <v>21</v>
      </c>
      <c r="M34" s="176">
        <f>G34*(1+L34/100)</f>
        <v>0</v>
      </c>
      <c r="N34" s="174">
        <v>0</v>
      </c>
      <c r="O34" s="174">
        <f>ROUND(E34*N34,2)</f>
        <v>0</v>
      </c>
      <c r="P34" s="174">
        <v>0</v>
      </c>
      <c r="Q34" s="174">
        <f>ROUND(E34*P34,2)</f>
        <v>0</v>
      </c>
      <c r="R34" s="176" t="s">
        <v>459</v>
      </c>
      <c r="S34" s="176" t="s">
        <v>331</v>
      </c>
      <c r="T34" s="177" t="s">
        <v>331</v>
      </c>
      <c r="U34" s="159">
        <v>9.6000000000000002E-2</v>
      </c>
      <c r="V34" s="159">
        <f>ROUND(E34*U34,2)</f>
        <v>0.15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423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274" t="s">
        <v>540</v>
      </c>
      <c r="D35" s="275"/>
      <c r="E35" s="275"/>
      <c r="F35" s="275"/>
      <c r="G35" s="275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430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2" x14ac:dyDescent="0.2">
      <c r="A36" s="155"/>
      <c r="B36" s="156"/>
      <c r="C36" s="188" t="s">
        <v>3004</v>
      </c>
      <c r="D36" s="161"/>
      <c r="E36" s="162"/>
      <c r="F36" s="159"/>
      <c r="G36" s="159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344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3" x14ac:dyDescent="0.2">
      <c r="A37" s="155"/>
      <c r="B37" s="156"/>
      <c r="C37" s="188" t="s">
        <v>3030</v>
      </c>
      <c r="D37" s="161"/>
      <c r="E37" s="162">
        <v>0.72</v>
      </c>
      <c r="F37" s="159"/>
      <c r="G37" s="159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344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3" x14ac:dyDescent="0.2">
      <c r="A38" s="155"/>
      <c r="B38" s="156"/>
      <c r="C38" s="188" t="s">
        <v>3031</v>
      </c>
      <c r="D38" s="161"/>
      <c r="E38" s="162">
        <v>0.67200000000000004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3" x14ac:dyDescent="0.2">
      <c r="A39" s="155"/>
      <c r="B39" s="156"/>
      <c r="C39" s="188" t="s">
        <v>3032</v>
      </c>
      <c r="D39" s="161"/>
      <c r="E39" s="162">
        <v>0.16</v>
      </c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9</v>
      </c>
      <c r="B40" s="172" t="s">
        <v>3033</v>
      </c>
      <c r="C40" s="187" t="s">
        <v>3034</v>
      </c>
      <c r="D40" s="173" t="s">
        <v>420</v>
      </c>
      <c r="E40" s="174">
        <v>50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 t="s">
        <v>459</v>
      </c>
      <c r="S40" s="176" t="s">
        <v>331</v>
      </c>
      <c r="T40" s="177" t="s">
        <v>331</v>
      </c>
      <c r="U40" s="159">
        <v>0.107</v>
      </c>
      <c r="V40" s="159">
        <f>ROUND(E40*U40,2)</f>
        <v>5.35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274" t="s">
        <v>3035</v>
      </c>
      <c r="D41" s="275"/>
      <c r="E41" s="275"/>
      <c r="F41" s="275"/>
      <c r="G41" s="275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430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2498</v>
      </c>
      <c r="D42" s="161"/>
      <c r="E42" s="162">
        <v>50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1">
        <v>10</v>
      </c>
      <c r="B43" s="172" t="s">
        <v>3036</v>
      </c>
      <c r="C43" s="187" t="s">
        <v>3037</v>
      </c>
      <c r="D43" s="173" t="s">
        <v>458</v>
      </c>
      <c r="E43" s="174">
        <v>30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0</v>
      </c>
      <c r="O43" s="174">
        <f>ROUND(E43*N43,2)</f>
        <v>0</v>
      </c>
      <c r="P43" s="174">
        <v>0</v>
      </c>
      <c r="Q43" s="174">
        <f>ROUND(E43*P43,2)</f>
        <v>0</v>
      </c>
      <c r="R43" s="176"/>
      <c r="S43" s="176" t="s">
        <v>364</v>
      </c>
      <c r="T43" s="177" t="s">
        <v>332</v>
      </c>
      <c r="U43" s="159">
        <v>0</v>
      </c>
      <c r="V43" s="159">
        <f>ROUND(E43*U43,2)</f>
        <v>0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423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3020</v>
      </c>
      <c r="D44" s="161"/>
      <c r="E44" s="162">
        <v>30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1">
        <v>11</v>
      </c>
      <c r="B45" s="172" t="s">
        <v>3038</v>
      </c>
      <c r="C45" s="187" t="s">
        <v>3039</v>
      </c>
      <c r="D45" s="173" t="s">
        <v>420</v>
      </c>
      <c r="E45" s="174">
        <v>50</v>
      </c>
      <c r="F45" s="175"/>
      <c r="G45" s="176">
        <f>ROUND(E45*F45,2)</f>
        <v>0</v>
      </c>
      <c r="H45" s="175"/>
      <c r="I45" s="176">
        <f>ROUND(E45*H45,2)</f>
        <v>0</v>
      </c>
      <c r="J45" s="175"/>
      <c r="K45" s="176">
        <f>ROUND(E45*J45,2)</f>
        <v>0</v>
      </c>
      <c r="L45" s="176">
        <v>21</v>
      </c>
      <c r="M45" s="176">
        <f>G45*(1+L45/100)</f>
        <v>0</v>
      </c>
      <c r="N45" s="174">
        <v>0</v>
      </c>
      <c r="O45" s="174">
        <f>ROUND(E45*N45,2)</f>
        <v>0</v>
      </c>
      <c r="P45" s="174">
        <v>0</v>
      </c>
      <c r="Q45" s="174">
        <f>ROUND(E45*P45,2)</f>
        <v>0</v>
      </c>
      <c r="R45" s="176" t="s">
        <v>1912</v>
      </c>
      <c r="S45" s="176" t="s">
        <v>331</v>
      </c>
      <c r="T45" s="177" t="s">
        <v>331</v>
      </c>
      <c r="U45" s="159">
        <v>0.34155000000000002</v>
      </c>
      <c r="V45" s="159">
        <f>ROUND(E45*U45,2)</f>
        <v>17.079999999999998</v>
      </c>
      <c r="W45" s="159"/>
      <c r="X45" s="159" t="s">
        <v>1913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1914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ht="45" outlineLevel="2" x14ac:dyDescent="0.2">
      <c r="A46" s="155"/>
      <c r="B46" s="156"/>
      <c r="C46" s="274" t="s">
        <v>3040</v>
      </c>
      <c r="D46" s="275"/>
      <c r="E46" s="275"/>
      <c r="F46" s="275"/>
      <c r="G46" s="275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430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78" t="str">
        <f>C46</f>
        <v>Sejmutí ornice nebo lesní půdy s vodorovným přemístěním na hromady v místě upotřebení nebo na dočasné či trvalé skládky se složením. Úprava pláně v násypech vyrovnáním výškových rozdílů. Úprava pozemku s rozpojením a přehrnutím včetně urovnání. Plošná úprava terénu s urovnáním povrchu, bez doplnění ornice, v hornině 1 až 4. Rozprostření a urovnání ornice v rovině s případným nutným přemístěním hromad nebo dočasných skládek na místo potřeby ze vzdálenosti do 30 m, v rovině nebo ve svahu do 1 : 5.</v>
      </c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188" t="s">
        <v>3029</v>
      </c>
      <c r="D47" s="161"/>
      <c r="E47" s="162">
        <v>50</v>
      </c>
      <c r="F47" s="159"/>
      <c r="G47" s="159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344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1">
        <v>12</v>
      </c>
      <c r="B48" s="172" t="s">
        <v>3041</v>
      </c>
      <c r="C48" s="187" t="s">
        <v>3042</v>
      </c>
      <c r="D48" s="173" t="s">
        <v>1167</v>
      </c>
      <c r="E48" s="174">
        <v>2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1E-3</v>
      </c>
      <c r="O48" s="174">
        <f>ROUND(E48*N48,2)</f>
        <v>0</v>
      </c>
      <c r="P48" s="174">
        <v>0</v>
      </c>
      <c r="Q48" s="174">
        <f>ROUND(E48*P48,2)</f>
        <v>0</v>
      </c>
      <c r="R48" s="176" t="s">
        <v>563</v>
      </c>
      <c r="S48" s="176" t="s">
        <v>331</v>
      </c>
      <c r="T48" s="177" t="s">
        <v>331</v>
      </c>
      <c r="U48" s="159">
        <v>0</v>
      </c>
      <c r="V48" s="159">
        <f>ROUND(E48*U48,2)</f>
        <v>0</v>
      </c>
      <c r="W48" s="159"/>
      <c r="X48" s="159" t="s">
        <v>564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565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188" t="s">
        <v>3043</v>
      </c>
      <c r="D49" s="161"/>
      <c r="E49" s="162">
        <v>2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x14ac:dyDescent="0.2">
      <c r="A50" s="164" t="s">
        <v>326</v>
      </c>
      <c r="B50" s="165" t="s">
        <v>80</v>
      </c>
      <c r="C50" s="186" t="s">
        <v>193</v>
      </c>
      <c r="D50" s="166"/>
      <c r="E50" s="167"/>
      <c r="F50" s="168"/>
      <c r="G50" s="168">
        <f>SUMIF(AG51:AG55,"&lt;&gt;NOR",G51:G55)</f>
        <v>0</v>
      </c>
      <c r="H50" s="168"/>
      <c r="I50" s="168">
        <f>SUM(I51:I55)</f>
        <v>0</v>
      </c>
      <c r="J50" s="168"/>
      <c r="K50" s="168">
        <f>SUM(K51:K55)</f>
        <v>0</v>
      </c>
      <c r="L50" s="168"/>
      <c r="M50" s="168">
        <f>SUM(M51:M55)</f>
        <v>0</v>
      </c>
      <c r="N50" s="167"/>
      <c r="O50" s="167">
        <f>SUM(O51:O55)</f>
        <v>2.2799999999999998</v>
      </c>
      <c r="P50" s="167"/>
      <c r="Q50" s="167">
        <f>SUM(Q51:Q55)</f>
        <v>0</v>
      </c>
      <c r="R50" s="168"/>
      <c r="S50" s="168"/>
      <c r="T50" s="169"/>
      <c r="U50" s="163"/>
      <c r="V50" s="163">
        <f>SUM(V51:V55)</f>
        <v>0.43</v>
      </c>
      <c r="W50" s="163"/>
      <c r="X50" s="163"/>
      <c r="Y50" s="163"/>
      <c r="AG50" t="s">
        <v>327</v>
      </c>
    </row>
    <row r="51" spans="1:60" outlineLevel="1" x14ac:dyDescent="0.2">
      <c r="A51" s="171">
        <v>13</v>
      </c>
      <c r="B51" s="172" t="s">
        <v>2513</v>
      </c>
      <c r="C51" s="187" t="s">
        <v>2514</v>
      </c>
      <c r="D51" s="173" t="s">
        <v>458</v>
      </c>
      <c r="E51" s="174">
        <v>0.90383999999999998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2.5249999999999999</v>
      </c>
      <c r="O51" s="174">
        <f>ROUND(E51*N51,2)</f>
        <v>2.2799999999999998</v>
      </c>
      <c r="P51" s="174">
        <v>0</v>
      </c>
      <c r="Q51" s="174">
        <f>ROUND(E51*P51,2)</f>
        <v>0</v>
      </c>
      <c r="R51" s="176" t="s">
        <v>581</v>
      </c>
      <c r="S51" s="176" t="s">
        <v>331</v>
      </c>
      <c r="T51" s="177" t="s">
        <v>331</v>
      </c>
      <c r="U51" s="159">
        <v>0.47699999999999998</v>
      </c>
      <c r="V51" s="159">
        <f>ROUND(E51*U51,2)</f>
        <v>0.43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423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188" t="s">
        <v>3004</v>
      </c>
      <c r="D52" s="161"/>
      <c r="E52" s="162"/>
      <c r="F52" s="159"/>
      <c r="G52" s="159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344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3" x14ac:dyDescent="0.2">
      <c r="A53" s="155"/>
      <c r="B53" s="156"/>
      <c r="C53" s="188" t="s">
        <v>3044</v>
      </c>
      <c r="D53" s="161"/>
      <c r="E53" s="162">
        <v>0.5292</v>
      </c>
      <c r="F53" s="159"/>
      <c r="G53" s="159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344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3" x14ac:dyDescent="0.2">
      <c r="A54" s="155"/>
      <c r="B54" s="156"/>
      <c r="C54" s="188" t="s">
        <v>3045</v>
      </c>
      <c r="D54" s="161"/>
      <c r="E54" s="162">
        <v>0.28223999999999999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3" x14ac:dyDescent="0.2">
      <c r="A55" s="155"/>
      <c r="B55" s="156"/>
      <c r="C55" s="188" t="s">
        <v>3046</v>
      </c>
      <c r="D55" s="161"/>
      <c r="E55" s="162">
        <v>9.2399999999999996E-2</v>
      </c>
      <c r="F55" s="159"/>
      <c r="G55" s="159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344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x14ac:dyDescent="0.2">
      <c r="A56" s="164" t="s">
        <v>326</v>
      </c>
      <c r="B56" s="165" t="s">
        <v>220</v>
      </c>
      <c r="C56" s="186" t="s">
        <v>100</v>
      </c>
      <c r="D56" s="166"/>
      <c r="E56" s="167"/>
      <c r="F56" s="168"/>
      <c r="G56" s="168">
        <f>SUMIF(AG57:AG74,"&lt;&gt;NOR",G57:G74)</f>
        <v>0</v>
      </c>
      <c r="H56" s="168"/>
      <c r="I56" s="168">
        <f>SUM(I57:I74)</f>
        <v>0</v>
      </c>
      <c r="J56" s="168"/>
      <c r="K56" s="168">
        <f>SUM(K57:K74)</f>
        <v>0</v>
      </c>
      <c r="L56" s="168"/>
      <c r="M56" s="168">
        <f>SUM(M57:M74)</f>
        <v>0</v>
      </c>
      <c r="N56" s="167"/>
      <c r="O56" s="167">
        <f>SUM(O57:O74)</f>
        <v>0</v>
      </c>
      <c r="P56" s="167"/>
      <c r="Q56" s="167">
        <f>SUM(Q57:Q74)</f>
        <v>0</v>
      </c>
      <c r="R56" s="168"/>
      <c r="S56" s="168"/>
      <c r="T56" s="169"/>
      <c r="U56" s="163"/>
      <c r="V56" s="163">
        <f>SUM(V57:V74)</f>
        <v>0</v>
      </c>
      <c r="W56" s="163"/>
      <c r="X56" s="163"/>
      <c r="Y56" s="163"/>
      <c r="AG56" t="s">
        <v>327</v>
      </c>
    </row>
    <row r="57" spans="1:60" outlineLevel="1" x14ac:dyDescent="0.2">
      <c r="A57" s="171">
        <v>14</v>
      </c>
      <c r="B57" s="172" t="s">
        <v>3047</v>
      </c>
      <c r="C57" s="187" t="s">
        <v>3048</v>
      </c>
      <c r="D57" s="173" t="s">
        <v>434</v>
      </c>
      <c r="E57" s="174">
        <v>1</v>
      </c>
      <c r="F57" s="175"/>
      <c r="G57" s="176">
        <f>ROUND(E57*F57,2)</f>
        <v>0</v>
      </c>
      <c r="H57" s="175"/>
      <c r="I57" s="176">
        <f>ROUND(E57*H57,2)</f>
        <v>0</v>
      </c>
      <c r="J57" s="175"/>
      <c r="K57" s="176">
        <f>ROUND(E57*J57,2)</f>
        <v>0</v>
      </c>
      <c r="L57" s="176">
        <v>21</v>
      </c>
      <c r="M57" s="176">
        <f>G57*(1+L57/100)</f>
        <v>0</v>
      </c>
      <c r="N57" s="174">
        <v>0</v>
      </c>
      <c r="O57" s="174">
        <f>ROUND(E57*N57,2)</f>
        <v>0</v>
      </c>
      <c r="P57" s="174">
        <v>0</v>
      </c>
      <c r="Q57" s="174">
        <f>ROUND(E57*P57,2)</f>
        <v>0</v>
      </c>
      <c r="R57" s="176"/>
      <c r="S57" s="176" t="s">
        <v>364</v>
      </c>
      <c r="T57" s="177" t="s">
        <v>332</v>
      </c>
      <c r="U57" s="159">
        <v>0</v>
      </c>
      <c r="V57" s="159">
        <f>ROUND(E57*U57,2)</f>
        <v>0</v>
      </c>
      <c r="W57" s="159"/>
      <c r="X57" s="159" t="s">
        <v>422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423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2" x14ac:dyDescent="0.2">
      <c r="A58" s="155"/>
      <c r="B58" s="156"/>
      <c r="C58" s="188" t="s">
        <v>3049</v>
      </c>
      <c r="D58" s="161"/>
      <c r="E58" s="162">
        <v>1</v>
      </c>
      <c r="F58" s="159"/>
      <c r="G58" s="159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344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1">
        <v>15</v>
      </c>
      <c r="B59" s="172" t="s">
        <v>3050</v>
      </c>
      <c r="C59" s="187" t="s">
        <v>3051</v>
      </c>
      <c r="D59" s="173" t="s">
        <v>434</v>
      </c>
      <c r="E59" s="174">
        <v>1</v>
      </c>
      <c r="F59" s="175"/>
      <c r="G59" s="176">
        <f>ROUND(E59*F59,2)</f>
        <v>0</v>
      </c>
      <c r="H59" s="175"/>
      <c r="I59" s="176">
        <f>ROUND(E59*H59,2)</f>
        <v>0</v>
      </c>
      <c r="J59" s="175"/>
      <c r="K59" s="176">
        <f>ROUND(E59*J59,2)</f>
        <v>0</v>
      </c>
      <c r="L59" s="176">
        <v>21</v>
      </c>
      <c r="M59" s="176">
        <f>G59*(1+L59/100)</f>
        <v>0</v>
      </c>
      <c r="N59" s="174">
        <v>0</v>
      </c>
      <c r="O59" s="174">
        <f>ROUND(E59*N59,2)</f>
        <v>0</v>
      </c>
      <c r="P59" s="174">
        <v>0</v>
      </c>
      <c r="Q59" s="174">
        <f>ROUND(E59*P59,2)</f>
        <v>0</v>
      </c>
      <c r="R59" s="176"/>
      <c r="S59" s="176" t="s">
        <v>364</v>
      </c>
      <c r="T59" s="177" t="s">
        <v>332</v>
      </c>
      <c r="U59" s="159">
        <v>0</v>
      </c>
      <c r="V59" s="159">
        <f>ROUND(E59*U59,2)</f>
        <v>0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423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2" x14ac:dyDescent="0.2">
      <c r="A60" s="155"/>
      <c r="B60" s="156"/>
      <c r="C60" s="188" t="s">
        <v>3049</v>
      </c>
      <c r="D60" s="161"/>
      <c r="E60" s="162">
        <v>1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1">
        <v>16</v>
      </c>
      <c r="B61" s="172" t="s">
        <v>3052</v>
      </c>
      <c r="C61" s="187" t="s">
        <v>3053</v>
      </c>
      <c r="D61" s="173" t="s">
        <v>434</v>
      </c>
      <c r="E61" s="174">
        <v>1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0</v>
      </c>
      <c r="O61" s="174">
        <f>ROUND(E61*N61,2)</f>
        <v>0</v>
      </c>
      <c r="P61" s="174">
        <v>0</v>
      </c>
      <c r="Q61" s="174">
        <f>ROUND(E61*P61,2)</f>
        <v>0</v>
      </c>
      <c r="R61" s="176"/>
      <c r="S61" s="176" t="s">
        <v>364</v>
      </c>
      <c r="T61" s="177" t="s">
        <v>332</v>
      </c>
      <c r="U61" s="159">
        <v>0</v>
      </c>
      <c r="V61" s="159">
        <f>ROUND(E61*U61,2)</f>
        <v>0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188" t="s">
        <v>3049</v>
      </c>
      <c r="D62" s="161"/>
      <c r="E62" s="162">
        <v>1</v>
      </c>
      <c r="F62" s="159"/>
      <c r="G62" s="159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344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71">
        <v>17</v>
      </c>
      <c r="B63" s="172" t="s">
        <v>3054</v>
      </c>
      <c r="C63" s="187" t="s">
        <v>3055</v>
      </c>
      <c r="D63" s="173" t="s">
        <v>434</v>
      </c>
      <c r="E63" s="174">
        <v>1</v>
      </c>
      <c r="F63" s="175"/>
      <c r="G63" s="176">
        <f>ROUND(E63*F63,2)</f>
        <v>0</v>
      </c>
      <c r="H63" s="175"/>
      <c r="I63" s="176">
        <f>ROUND(E63*H63,2)</f>
        <v>0</v>
      </c>
      <c r="J63" s="175"/>
      <c r="K63" s="176">
        <f>ROUND(E63*J63,2)</f>
        <v>0</v>
      </c>
      <c r="L63" s="176">
        <v>21</v>
      </c>
      <c r="M63" s="176">
        <f>G63*(1+L63/100)</f>
        <v>0</v>
      </c>
      <c r="N63" s="174">
        <v>0</v>
      </c>
      <c r="O63" s="174">
        <f>ROUND(E63*N63,2)</f>
        <v>0</v>
      </c>
      <c r="P63" s="174">
        <v>0</v>
      </c>
      <c r="Q63" s="174">
        <f>ROUND(E63*P63,2)</f>
        <v>0</v>
      </c>
      <c r="R63" s="176"/>
      <c r="S63" s="176" t="s">
        <v>364</v>
      </c>
      <c r="T63" s="177" t="s">
        <v>332</v>
      </c>
      <c r="U63" s="159">
        <v>0</v>
      </c>
      <c r="V63" s="159">
        <f>ROUND(E63*U63,2)</f>
        <v>0</v>
      </c>
      <c r="W63" s="159"/>
      <c r="X63" s="159" t="s">
        <v>422</v>
      </c>
      <c r="Y63" s="159" t="s">
        <v>334</v>
      </c>
      <c r="Z63" s="148"/>
      <c r="AA63" s="148"/>
      <c r="AB63" s="148"/>
      <c r="AC63" s="148"/>
      <c r="AD63" s="148"/>
      <c r="AE63" s="148"/>
      <c r="AF63" s="148"/>
      <c r="AG63" s="148" t="s">
        <v>423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2" x14ac:dyDescent="0.2">
      <c r="A64" s="155"/>
      <c r="B64" s="156"/>
      <c r="C64" s="188" t="s">
        <v>3049</v>
      </c>
      <c r="D64" s="161"/>
      <c r="E64" s="162">
        <v>1</v>
      </c>
      <c r="F64" s="159"/>
      <c r="G64" s="159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344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71">
        <v>18</v>
      </c>
      <c r="B65" s="172" t="s">
        <v>3056</v>
      </c>
      <c r="C65" s="187" t="s">
        <v>3057</v>
      </c>
      <c r="D65" s="173" t="s">
        <v>434</v>
      </c>
      <c r="E65" s="174">
        <v>1</v>
      </c>
      <c r="F65" s="175"/>
      <c r="G65" s="176">
        <f>ROUND(E65*F65,2)</f>
        <v>0</v>
      </c>
      <c r="H65" s="175"/>
      <c r="I65" s="176">
        <f>ROUND(E65*H65,2)</f>
        <v>0</v>
      </c>
      <c r="J65" s="175"/>
      <c r="K65" s="176">
        <f>ROUND(E65*J65,2)</f>
        <v>0</v>
      </c>
      <c r="L65" s="176">
        <v>21</v>
      </c>
      <c r="M65" s="176">
        <f>G65*(1+L65/100)</f>
        <v>0</v>
      </c>
      <c r="N65" s="174">
        <v>0</v>
      </c>
      <c r="O65" s="174">
        <f>ROUND(E65*N65,2)</f>
        <v>0</v>
      </c>
      <c r="P65" s="174">
        <v>0</v>
      </c>
      <c r="Q65" s="174">
        <f>ROUND(E65*P65,2)</f>
        <v>0</v>
      </c>
      <c r="R65" s="176"/>
      <c r="S65" s="176" t="s">
        <v>364</v>
      </c>
      <c r="T65" s="177" t="s">
        <v>332</v>
      </c>
      <c r="U65" s="159">
        <v>0</v>
      </c>
      <c r="V65" s="159">
        <f>ROUND(E65*U65,2)</f>
        <v>0</v>
      </c>
      <c r="W65" s="159"/>
      <c r="X65" s="159" t="s">
        <v>422</v>
      </c>
      <c r="Y65" s="159" t="s">
        <v>334</v>
      </c>
      <c r="Z65" s="148"/>
      <c r="AA65" s="148"/>
      <c r="AB65" s="148"/>
      <c r="AC65" s="148"/>
      <c r="AD65" s="148"/>
      <c r="AE65" s="148"/>
      <c r="AF65" s="148"/>
      <c r="AG65" s="148" t="s">
        <v>423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2" x14ac:dyDescent="0.2">
      <c r="A66" s="155"/>
      <c r="B66" s="156"/>
      <c r="C66" s="188" t="s">
        <v>3049</v>
      </c>
      <c r="D66" s="161"/>
      <c r="E66" s="162">
        <v>1</v>
      </c>
      <c r="F66" s="159"/>
      <c r="G66" s="159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344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71">
        <v>19</v>
      </c>
      <c r="B67" s="172" t="s">
        <v>3058</v>
      </c>
      <c r="C67" s="187" t="s">
        <v>3059</v>
      </c>
      <c r="D67" s="173" t="s">
        <v>434</v>
      </c>
      <c r="E67" s="174">
        <v>1</v>
      </c>
      <c r="F67" s="175"/>
      <c r="G67" s="176">
        <f>ROUND(E67*F67,2)</f>
        <v>0</v>
      </c>
      <c r="H67" s="175"/>
      <c r="I67" s="176">
        <f>ROUND(E67*H67,2)</f>
        <v>0</v>
      </c>
      <c r="J67" s="175"/>
      <c r="K67" s="176">
        <f>ROUND(E67*J67,2)</f>
        <v>0</v>
      </c>
      <c r="L67" s="176">
        <v>21</v>
      </c>
      <c r="M67" s="176">
        <f>G67*(1+L67/100)</f>
        <v>0</v>
      </c>
      <c r="N67" s="174">
        <v>0</v>
      </c>
      <c r="O67" s="174">
        <f>ROUND(E67*N67,2)</f>
        <v>0</v>
      </c>
      <c r="P67" s="174">
        <v>0</v>
      </c>
      <c r="Q67" s="174">
        <f>ROUND(E67*P67,2)</f>
        <v>0</v>
      </c>
      <c r="R67" s="176"/>
      <c r="S67" s="176" t="s">
        <v>364</v>
      </c>
      <c r="T67" s="177" t="s">
        <v>332</v>
      </c>
      <c r="U67" s="159">
        <v>0</v>
      </c>
      <c r="V67" s="159">
        <f>ROUND(E67*U67,2)</f>
        <v>0</v>
      </c>
      <c r="W67" s="159"/>
      <c r="X67" s="159" t="s">
        <v>422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423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2" x14ac:dyDescent="0.2">
      <c r="A68" s="155"/>
      <c r="B68" s="156"/>
      <c r="C68" s="188" t="s">
        <v>3049</v>
      </c>
      <c r="D68" s="161"/>
      <c r="E68" s="162">
        <v>1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71">
        <v>20</v>
      </c>
      <c r="B69" s="172" t="s">
        <v>3060</v>
      </c>
      <c r="C69" s="187" t="s">
        <v>3061</v>
      </c>
      <c r="D69" s="173" t="s">
        <v>434</v>
      </c>
      <c r="E69" s="174">
        <v>1</v>
      </c>
      <c r="F69" s="175"/>
      <c r="G69" s="176">
        <f>ROUND(E69*F69,2)</f>
        <v>0</v>
      </c>
      <c r="H69" s="175"/>
      <c r="I69" s="176">
        <f>ROUND(E69*H69,2)</f>
        <v>0</v>
      </c>
      <c r="J69" s="175"/>
      <c r="K69" s="176">
        <f>ROUND(E69*J69,2)</f>
        <v>0</v>
      </c>
      <c r="L69" s="176">
        <v>21</v>
      </c>
      <c r="M69" s="176">
        <f>G69*(1+L69/100)</f>
        <v>0</v>
      </c>
      <c r="N69" s="174">
        <v>0</v>
      </c>
      <c r="O69" s="174">
        <f>ROUND(E69*N69,2)</f>
        <v>0</v>
      </c>
      <c r="P69" s="174">
        <v>0</v>
      </c>
      <c r="Q69" s="174">
        <f>ROUND(E69*P69,2)</f>
        <v>0</v>
      </c>
      <c r="R69" s="176"/>
      <c r="S69" s="176" t="s">
        <v>364</v>
      </c>
      <c r="T69" s="177" t="s">
        <v>332</v>
      </c>
      <c r="U69" s="159">
        <v>0</v>
      </c>
      <c r="V69" s="159">
        <f>ROUND(E69*U69,2)</f>
        <v>0</v>
      </c>
      <c r="W69" s="159"/>
      <c r="X69" s="159" t="s">
        <v>422</v>
      </c>
      <c r="Y69" s="159" t="s">
        <v>334</v>
      </c>
      <c r="Z69" s="148"/>
      <c r="AA69" s="148"/>
      <c r="AB69" s="148"/>
      <c r="AC69" s="148"/>
      <c r="AD69" s="148"/>
      <c r="AE69" s="148"/>
      <c r="AF69" s="148"/>
      <c r="AG69" s="148" t="s">
        <v>423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2" x14ac:dyDescent="0.2">
      <c r="A70" s="155"/>
      <c r="B70" s="156"/>
      <c r="C70" s="188" t="s">
        <v>3049</v>
      </c>
      <c r="D70" s="161"/>
      <c r="E70" s="162">
        <v>1</v>
      </c>
      <c r="F70" s="159"/>
      <c r="G70" s="159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344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71">
        <v>21</v>
      </c>
      <c r="B71" s="172" t="s">
        <v>3062</v>
      </c>
      <c r="C71" s="187" t="s">
        <v>3063</v>
      </c>
      <c r="D71" s="173" t="s">
        <v>434</v>
      </c>
      <c r="E71" s="174">
        <v>2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0</v>
      </c>
      <c r="O71" s="174">
        <f>ROUND(E71*N71,2)</f>
        <v>0</v>
      </c>
      <c r="P71" s="174">
        <v>0</v>
      </c>
      <c r="Q71" s="174">
        <f>ROUND(E71*P71,2)</f>
        <v>0</v>
      </c>
      <c r="R71" s="176"/>
      <c r="S71" s="176" t="s">
        <v>364</v>
      </c>
      <c r="T71" s="177" t="s">
        <v>332</v>
      </c>
      <c r="U71" s="159">
        <v>0</v>
      </c>
      <c r="V71" s="159">
        <f>ROUND(E71*U71,2)</f>
        <v>0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423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2" x14ac:dyDescent="0.2">
      <c r="A72" s="155"/>
      <c r="B72" s="156"/>
      <c r="C72" s="188" t="s">
        <v>3064</v>
      </c>
      <c r="D72" s="161"/>
      <c r="E72" s="162">
        <v>2</v>
      </c>
      <c r="F72" s="159"/>
      <c r="G72" s="159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344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71">
        <v>22</v>
      </c>
      <c r="B73" s="172" t="s">
        <v>3065</v>
      </c>
      <c r="C73" s="187" t="s">
        <v>3066</v>
      </c>
      <c r="D73" s="173" t="s">
        <v>434</v>
      </c>
      <c r="E73" s="174">
        <v>2</v>
      </c>
      <c r="F73" s="175"/>
      <c r="G73" s="176">
        <f>ROUND(E73*F73,2)</f>
        <v>0</v>
      </c>
      <c r="H73" s="175"/>
      <c r="I73" s="176">
        <f>ROUND(E73*H73,2)</f>
        <v>0</v>
      </c>
      <c r="J73" s="175"/>
      <c r="K73" s="176">
        <f>ROUND(E73*J73,2)</f>
        <v>0</v>
      </c>
      <c r="L73" s="176">
        <v>21</v>
      </c>
      <c r="M73" s="176">
        <f>G73*(1+L73/100)</f>
        <v>0</v>
      </c>
      <c r="N73" s="174">
        <v>0</v>
      </c>
      <c r="O73" s="174">
        <f>ROUND(E73*N73,2)</f>
        <v>0</v>
      </c>
      <c r="P73" s="174">
        <v>0</v>
      </c>
      <c r="Q73" s="174">
        <f>ROUND(E73*P73,2)</f>
        <v>0</v>
      </c>
      <c r="R73" s="176"/>
      <c r="S73" s="176" t="s">
        <v>364</v>
      </c>
      <c r="T73" s="177" t="s">
        <v>332</v>
      </c>
      <c r="U73" s="159">
        <v>0</v>
      </c>
      <c r="V73" s="159">
        <f>ROUND(E73*U73,2)</f>
        <v>0</v>
      </c>
      <c r="W73" s="159"/>
      <c r="X73" s="159" t="s">
        <v>422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423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2" x14ac:dyDescent="0.2">
      <c r="A74" s="155"/>
      <c r="B74" s="156"/>
      <c r="C74" s="188" t="s">
        <v>80</v>
      </c>
      <c r="D74" s="161"/>
      <c r="E74" s="162">
        <v>2</v>
      </c>
      <c r="F74" s="159"/>
      <c r="G74" s="159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344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x14ac:dyDescent="0.2">
      <c r="A75" s="164" t="s">
        <v>326</v>
      </c>
      <c r="B75" s="165" t="s">
        <v>229</v>
      </c>
      <c r="C75" s="186" t="s">
        <v>230</v>
      </c>
      <c r="D75" s="166"/>
      <c r="E75" s="167"/>
      <c r="F75" s="168"/>
      <c r="G75" s="168">
        <f>SUMIF(AG76:AG77,"&lt;&gt;NOR",G76:G77)</f>
        <v>0</v>
      </c>
      <c r="H75" s="168"/>
      <c r="I75" s="168">
        <f>SUM(I76:I77)</f>
        <v>0</v>
      </c>
      <c r="J75" s="168"/>
      <c r="K75" s="168">
        <f>SUM(K76:K77)</f>
        <v>0</v>
      </c>
      <c r="L75" s="168"/>
      <c r="M75" s="168">
        <f>SUM(M76:M77)</f>
        <v>0</v>
      </c>
      <c r="N75" s="167"/>
      <c r="O75" s="167">
        <f>SUM(O76:O77)</f>
        <v>0</v>
      </c>
      <c r="P75" s="167"/>
      <c r="Q75" s="167">
        <f>SUM(Q76:Q77)</f>
        <v>0</v>
      </c>
      <c r="R75" s="168"/>
      <c r="S75" s="168"/>
      <c r="T75" s="169"/>
      <c r="U75" s="163"/>
      <c r="V75" s="163">
        <f>SUM(V76:V77)</f>
        <v>2.14</v>
      </c>
      <c r="W75" s="163"/>
      <c r="X75" s="163"/>
      <c r="Y75" s="163"/>
      <c r="AG75" t="s">
        <v>327</v>
      </c>
    </row>
    <row r="76" spans="1:60" ht="22.5" outlineLevel="1" x14ac:dyDescent="0.2">
      <c r="A76" s="171">
        <v>23</v>
      </c>
      <c r="B76" s="172" t="s">
        <v>3067</v>
      </c>
      <c r="C76" s="187" t="s">
        <v>3068</v>
      </c>
      <c r="D76" s="173" t="s">
        <v>437</v>
      </c>
      <c r="E76" s="174">
        <v>2.2841999999999998</v>
      </c>
      <c r="F76" s="175"/>
      <c r="G76" s="176">
        <f>ROUND(E76*F76,2)</f>
        <v>0</v>
      </c>
      <c r="H76" s="175"/>
      <c r="I76" s="176">
        <f>ROUND(E76*H76,2)</f>
        <v>0</v>
      </c>
      <c r="J76" s="175"/>
      <c r="K76" s="176">
        <f>ROUND(E76*J76,2)</f>
        <v>0</v>
      </c>
      <c r="L76" s="176">
        <v>21</v>
      </c>
      <c r="M76" s="176">
        <f>G76*(1+L76/100)</f>
        <v>0</v>
      </c>
      <c r="N76" s="174">
        <v>0</v>
      </c>
      <c r="O76" s="174">
        <f>ROUND(E76*N76,2)</f>
        <v>0</v>
      </c>
      <c r="P76" s="174">
        <v>0</v>
      </c>
      <c r="Q76" s="174">
        <f>ROUND(E76*P76,2)</f>
        <v>0</v>
      </c>
      <c r="R76" s="176" t="s">
        <v>748</v>
      </c>
      <c r="S76" s="176" t="s">
        <v>331</v>
      </c>
      <c r="T76" s="177" t="s">
        <v>331</v>
      </c>
      <c r="U76" s="159">
        <v>0.9385</v>
      </c>
      <c r="V76" s="159">
        <f>ROUND(E76*U76,2)</f>
        <v>2.14</v>
      </c>
      <c r="W76" s="159"/>
      <c r="X76" s="159" t="s">
        <v>767</v>
      </c>
      <c r="Y76" s="159" t="s">
        <v>334</v>
      </c>
      <c r="Z76" s="148"/>
      <c r="AA76" s="148"/>
      <c r="AB76" s="148"/>
      <c r="AC76" s="148"/>
      <c r="AD76" s="148"/>
      <c r="AE76" s="148"/>
      <c r="AF76" s="148"/>
      <c r="AG76" s="148" t="s">
        <v>2672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274" t="s">
        <v>3069</v>
      </c>
      <c r="D77" s="275"/>
      <c r="E77" s="275"/>
      <c r="F77" s="275"/>
      <c r="G77" s="275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430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x14ac:dyDescent="0.2">
      <c r="A78" s="3"/>
      <c r="B78" s="4"/>
      <c r="C78" s="190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AE78">
        <v>12</v>
      </c>
      <c r="AF78">
        <v>21</v>
      </c>
      <c r="AG78" t="s">
        <v>312</v>
      </c>
    </row>
    <row r="79" spans="1:60" x14ac:dyDescent="0.2">
      <c r="A79" s="151"/>
      <c r="B79" s="152" t="s">
        <v>29</v>
      </c>
      <c r="C79" s="191"/>
      <c r="D79" s="153"/>
      <c r="E79" s="154"/>
      <c r="F79" s="154"/>
      <c r="G79" s="170">
        <f>G8+G50+G56+G75</f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f>SUMIF(L7:L77,AE78,G7:G77)</f>
        <v>0</v>
      </c>
      <c r="AF79">
        <f>SUMIF(L7:L77,AF78,G7:G77)</f>
        <v>0</v>
      </c>
      <c r="AG79" t="s">
        <v>414</v>
      </c>
    </row>
    <row r="80" spans="1:60" x14ac:dyDescent="0.2">
      <c r="C80" s="192"/>
      <c r="D80" s="10"/>
      <c r="AG80" t="s">
        <v>416</v>
      </c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RrxJ0qKR8DObwn/GRnQGSxWVH3IIQ3uh0ThKZOsXTvkqTQGppkkJnAHs1McRSx08U0sqQeJ8nvay5GwZ0V7wQA==" saltValue="5crPfo3cW2N+5K/rtg6nNw==" spinCount="100000" sheet="1" formatRows="0"/>
  <mergeCells count="15">
    <mergeCell ref="C41:G41"/>
    <mergeCell ref="C46:G46"/>
    <mergeCell ref="C77:G77"/>
    <mergeCell ref="C19:G19"/>
    <mergeCell ref="C23:G23"/>
    <mergeCell ref="C26:G26"/>
    <mergeCell ref="C29:G29"/>
    <mergeCell ref="C32:G32"/>
    <mergeCell ref="C35:G35"/>
    <mergeCell ref="C16:G16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073A4-82EF-4A5D-A558-1AC4A172DAA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102</v>
      </c>
      <c r="C3" s="266" t="s">
        <v>103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104</v>
      </c>
      <c r="C4" s="269" t="s">
        <v>103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245</v>
      </c>
      <c r="C8" s="186" t="s">
        <v>246</v>
      </c>
      <c r="D8" s="166"/>
      <c r="E8" s="167"/>
      <c r="F8" s="168"/>
      <c r="G8" s="168">
        <f>SUMIF(AG9:AG14,"&lt;&gt;NOR",G9:G14)</f>
        <v>0</v>
      </c>
      <c r="H8" s="168"/>
      <c r="I8" s="168">
        <f>SUM(I9:I14)</f>
        <v>0</v>
      </c>
      <c r="J8" s="168"/>
      <c r="K8" s="168">
        <f>SUM(K9:K14)</f>
        <v>0</v>
      </c>
      <c r="L8" s="168"/>
      <c r="M8" s="168">
        <f>SUM(M9:M14)</f>
        <v>0</v>
      </c>
      <c r="N8" s="167"/>
      <c r="O8" s="167">
        <f>SUM(O9:O14)</f>
        <v>0</v>
      </c>
      <c r="P8" s="167"/>
      <c r="Q8" s="167">
        <f>SUM(Q9:Q14)</f>
        <v>0</v>
      </c>
      <c r="R8" s="168"/>
      <c r="S8" s="168"/>
      <c r="T8" s="169"/>
      <c r="U8" s="163"/>
      <c r="V8" s="163">
        <f>SUM(V9:V14)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2924</v>
      </c>
      <c r="C9" s="189" t="s">
        <v>2919</v>
      </c>
      <c r="D9" s="181" t="s">
        <v>407</v>
      </c>
      <c r="E9" s="182">
        <v>25</v>
      </c>
      <c r="F9" s="183"/>
      <c r="G9" s="184">
        <f t="shared" ref="G9:G14" si="0">ROUND(E9*F9,2)</f>
        <v>0</v>
      </c>
      <c r="H9" s="183"/>
      <c r="I9" s="184">
        <f t="shared" ref="I9:I14" si="1">ROUND(E9*H9,2)</f>
        <v>0</v>
      </c>
      <c r="J9" s="183"/>
      <c r="K9" s="184">
        <f t="shared" ref="K9:K14" si="2">ROUND(E9*J9,2)</f>
        <v>0</v>
      </c>
      <c r="L9" s="184">
        <v>21</v>
      </c>
      <c r="M9" s="184">
        <f t="shared" ref="M9:M14" si="3">G9*(1+L9/100)</f>
        <v>0</v>
      </c>
      <c r="N9" s="182">
        <v>0</v>
      </c>
      <c r="O9" s="182">
        <f t="shared" ref="O9:O14" si="4">ROUND(E9*N9,2)</f>
        <v>0</v>
      </c>
      <c r="P9" s="182">
        <v>0</v>
      </c>
      <c r="Q9" s="182">
        <f t="shared" ref="Q9:Q14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14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2391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3070</v>
      </c>
      <c r="C10" s="189" t="s">
        <v>3071</v>
      </c>
      <c r="D10" s="181" t="s">
        <v>407</v>
      </c>
      <c r="E10" s="182">
        <v>70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2391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2928</v>
      </c>
      <c r="C11" s="189" t="s">
        <v>3072</v>
      </c>
      <c r="D11" s="181" t="s">
        <v>407</v>
      </c>
      <c r="E11" s="182">
        <v>70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2391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2914</v>
      </c>
      <c r="C12" s="189" t="s">
        <v>3073</v>
      </c>
      <c r="D12" s="181" t="s">
        <v>407</v>
      </c>
      <c r="E12" s="182">
        <v>70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564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1855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3074</v>
      </c>
      <c r="C13" s="189" t="s">
        <v>3075</v>
      </c>
      <c r="D13" s="181" t="s">
        <v>434</v>
      </c>
      <c r="E13" s="182">
        <v>70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564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1855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3076</v>
      </c>
      <c r="C14" s="189" t="s">
        <v>3077</v>
      </c>
      <c r="D14" s="181" t="s">
        <v>407</v>
      </c>
      <c r="E14" s="182">
        <v>25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564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1855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x14ac:dyDescent="0.2">
      <c r="A15" s="164" t="s">
        <v>326</v>
      </c>
      <c r="B15" s="165" t="s">
        <v>247</v>
      </c>
      <c r="C15" s="186" t="s">
        <v>248</v>
      </c>
      <c r="D15" s="166"/>
      <c r="E15" s="167"/>
      <c r="F15" s="168"/>
      <c r="G15" s="168">
        <f>SUMIF(AG16:AG25,"&lt;&gt;NOR",G16:G25)</f>
        <v>0</v>
      </c>
      <c r="H15" s="168"/>
      <c r="I15" s="168">
        <f>SUM(I16:I25)</f>
        <v>0</v>
      </c>
      <c r="J15" s="168"/>
      <c r="K15" s="168">
        <f>SUM(K16:K25)</f>
        <v>0</v>
      </c>
      <c r="L15" s="168"/>
      <c r="M15" s="168">
        <f>SUM(M16:M25)</f>
        <v>0</v>
      </c>
      <c r="N15" s="167"/>
      <c r="O15" s="167">
        <f>SUM(O16:O25)</f>
        <v>0</v>
      </c>
      <c r="P15" s="167"/>
      <c r="Q15" s="167">
        <f>SUM(Q16:Q25)</f>
        <v>0</v>
      </c>
      <c r="R15" s="168"/>
      <c r="S15" s="168"/>
      <c r="T15" s="169"/>
      <c r="U15" s="163"/>
      <c r="V15" s="163">
        <f>SUM(V16:V25)</f>
        <v>0</v>
      </c>
      <c r="W15" s="163"/>
      <c r="X15" s="163"/>
      <c r="Y15" s="163"/>
      <c r="AG15" t="s">
        <v>327</v>
      </c>
    </row>
    <row r="16" spans="1:60" outlineLevel="1" x14ac:dyDescent="0.2">
      <c r="A16" s="179">
        <v>7</v>
      </c>
      <c r="B16" s="180" t="s">
        <v>2934</v>
      </c>
      <c r="C16" s="189" t="s">
        <v>3078</v>
      </c>
      <c r="D16" s="181" t="s">
        <v>407</v>
      </c>
      <c r="E16" s="182">
        <v>70</v>
      </c>
      <c r="F16" s="183"/>
      <c r="G16" s="184">
        <f t="shared" ref="G16:G25" si="7">ROUND(E16*F16,2)</f>
        <v>0</v>
      </c>
      <c r="H16" s="183"/>
      <c r="I16" s="184">
        <f t="shared" ref="I16:I25" si="8">ROUND(E16*H16,2)</f>
        <v>0</v>
      </c>
      <c r="J16" s="183"/>
      <c r="K16" s="184">
        <f t="shared" ref="K16:K25" si="9">ROUND(E16*J16,2)</f>
        <v>0</v>
      </c>
      <c r="L16" s="184">
        <v>21</v>
      </c>
      <c r="M16" s="184">
        <f t="shared" ref="M16:M25" si="10">G16*(1+L16/100)</f>
        <v>0</v>
      </c>
      <c r="N16" s="182">
        <v>0</v>
      </c>
      <c r="O16" s="182">
        <f t="shared" ref="O16:O25" si="11">ROUND(E16*N16,2)</f>
        <v>0</v>
      </c>
      <c r="P16" s="182">
        <v>0</v>
      </c>
      <c r="Q16" s="182">
        <f t="shared" ref="Q16:Q25" si="12">ROUND(E16*P16,2)</f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ref="V16:V25" si="13">ROUND(E16*U16,2)</f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2391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8</v>
      </c>
      <c r="B17" s="180" t="s">
        <v>3079</v>
      </c>
      <c r="C17" s="189" t="s">
        <v>3080</v>
      </c>
      <c r="D17" s="181" t="s">
        <v>434</v>
      </c>
      <c r="E17" s="182">
        <v>2</v>
      </c>
      <c r="F17" s="183"/>
      <c r="G17" s="184">
        <f t="shared" si="7"/>
        <v>0</v>
      </c>
      <c r="H17" s="183"/>
      <c r="I17" s="184">
        <f t="shared" si="8"/>
        <v>0</v>
      </c>
      <c r="J17" s="183"/>
      <c r="K17" s="184">
        <f t="shared" si="9"/>
        <v>0</v>
      </c>
      <c r="L17" s="184">
        <v>21</v>
      </c>
      <c r="M17" s="184">
        <f t="shared" si="10"/>
        <v>0</v>
      </c>
      <c r="N17" s="182">
        <v>0</v>
      </c>
      <c r="O17" s="182">
        <f t="shared" si="11"/>
        <v>0</v>
      </c>
      <c r="P17" s="182">
        <v>0</v>
      </c>
      <c r="Q17" s="182">
        <f t="shared" si="12"/>
        <v>0</v>
      </c>
      <c r="R17" s="184"/>
      <c r="S17" s="184" t="s">
        <v>364</v>
      </c>
      <c r="T17" s="185" t="s">
        <v>332</v>
      </c>
      <c r="U17" s="159">
        <v>0</v>
      </c>
      <c r="V17" s="159">
        <f t="shared" si="13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2391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9</v>
      </c>
      <c r="B18" s="180" t="s">
        <v>2918</v>
      </c>
      <c r="C18" s="189" t="s">
        <v>3081</v>
      </c>
      <c r="D18" s="181" t="s">
        <v>434</v>
      </c>
      <c r="E18" s="182">
        <v>100</v>
      </c>
      <c r="F18" s="183"/>
      <c r="G18" s="184">
        <f t="shared" si="7"/>
        <v>0</v>
      </c>
      <c r="H18" s="183"/>
      <c r="I18" s="184">
        <f t="shared" si="8"/>
        <v>0</v>
      </c>
      <c r="J18" s="183"/>
      <c r="K18" s="184">
        <f t="shared" si="9"/>
        <v>0</v>
      </c>
      <c r="L18" s="184">
        <v>21</v>
      </c>
      <c r="M18" s="184">
        <f t="shared" si="10"/>
        <v>0</v>
      </c>
      <c r="N18" s="182">
        <v>0</v>
      </c>
      <c r="O18" s="182">
        <f t="shared" si="11"/>
        <v>0</v>
      </c>
      <c r="P18" s="182">
        <v>0</v>
      </c>
      <c r="Q18" s="182">
        <f t="shared" si="12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13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2391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10</v>
      </c>
      <c r="B19" s="180" t="s">
        <v>2930</v>
      </c>
      <c r="C19" s="189" t="s">
        <v>3082</v>
      </c>
      <c r="D19" s="181" t="s">
        <v>434</v>
      </c>
      <c r="E19" s="182">
        <v>1</v>
      </c>
      <c r="F19" s="183"/>
      <c r="G19" s="184">
        <f t="shared" si="7"/>
        <v>0</v>
      </c>
      <c r="H19" s="183"/>
      <c r="I19" s="184">
        <f t="shared" si="8"/>
        <v>0</v>
      </c>
      <c r="J19" s="183"/>
      <c r="K19" s="184">
        <f t="shared" si="9"/>
        <v>0</v>
      </c>
      <c r="L19" s="184">
        <v>21</v>
      </c>
      <c r="M19" s="184">
        <f t="shared" si="10"/>
        <v>0</v>
      </c>
      <c r="N19" s="182">
        <v>0</v>
      </c>
      <c r="O19" s="182">
        <f t="shared" si="11"/>
        <v>0</v>
      </c>
      <c r="P19" s="182">
        <v>0</v>
      </c>
      <c r="Q19" s="182">
        <f t="shared" si="12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13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2391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11</v>
      </c>
      <c r="B20" s="180" t="s">
        <v>2966</v>
      </c>
      <c r="C20" s="189" t="s">
        <v>3083</v>
      </c>
      <c r="D20" s="181" t="s">
        <v>434</v>
      </c>
      <c r="E20" s="182">
        <v>49</v>
      </c>
      <c r="F20" s="183"/>
      <c r="G20" s="184">
        <f t="shared" si="7"/>
        <v>0</v>
      </c>
      <c r="H20" s="183"/>
      <c r="I20" s="184">
        <f t="shared" si="8"/>
        <v>0</v>
      </c>
      <c r="J20" s="183"/>
      <c r="K20" s="184">
        <f t="shared" si="9"/>
        <v>0</v>
      </c>
      <c r="L20" s="184">
        <v>21</v>
      </c>
      <c r="M20" s="184">
        <f t="shared" si="10"/>
        <v>0</v>
      </c>
      <c r="N20" s="182">
        <v>0</v>
      </c>
      <c r="O20" s="182">
        <f t="shared" si="11"/>
        <v>0</v>
      </c>
      <c r="P20" s="182">
        <v>0</v>
      </c>
      <c r="Q20" s="182">
        <f t="shared" si="12"/>
        <v>0</v>
      </c>
      <c r="R20" s="184"/>
      <c r="S20" s="184" t="s">
        <v>364</v>
      </c>
      <c r="T20" s="185" t="s">
        <v>332</v>
      </c>
      <c r="U20" s="159">
        <v>0</v>
      </c>
      <c r="V20" s="159">
        <f t="shared" si="13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2391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12</v>
      </c>
      <c r="B21" s="180" t="s">
        <v>2968</v>
      </c>
      <c r="C21" s="189" t="s">
        <v>3084</v>
      </c>
      <c r="D21" s="181" t="s">
        <v>434</v>
      </c>
      <c r="E21" s="182">
        <v>1</v>
      </c>
      <c r="F21" s="183"/>
      <c r="G21" s="184">
        <f t="shared" si="7"/>
        <v>0</v>
      </c>
      <c r="H21" s="183"/>
      <c r="I21" s="184">
        <f t="shared" si="8"/>
        <v>0</v>
      </c>
      <c r="J21" s="183"/>
      <c r="K21" s="184">
        <f t="shared" si="9"/>
        <v>0</v>
      </c>
      <c r="L21" s="184">
        <v>21</v>
      </c>
      <c r="M21" s="184">
        <f t="shared" si="10"/>
        <v>0</v>
      </c>
      <c r="N21" s="182">
        <v>0</v>
      </c>
      <c r="O21" s="182">
        <f t="shared" si="11"/>
        <v>0</v>
      </c>
      <c r="P21" s="182">
        <v>0</v>
      </c>
      <c r="Q21" s="182">
        <f t="shared" si="12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13"/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2391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13</v>
      </c>
      <c r="B22" s="180" t="s">
        <v>2920</v>
      </c>
      <c r="C22" s="189" t="s">
        <v>3085</v>
      </c>
      <c r="D22" s="181" t="s">
        <v>434</v>
      </c>
      <c r="E22" s="182">
        <v>49</v>
      </c>
      <c r="F22" s="183"/>
      <c r="G22" s="184">
        <f t="shared" si="7"/>
        <v>0</v>
      </c>
      <c r="H22" s="183"/>
      <c r="I22" s="184">
        <f t="shared" si="8"/>
        <v>0</v>
      </c>
      <c r="J22" s="183"/>
      <c r="K22" s="184">
        <f t="shared" si="9"/>
        <v>0</v>
      </c>
      <c r="L22" s="184">
        <v>21</v>
      </c>
      <c r="M22" s="184">
        <f t="shared" si="10"/>
        <v>0</v>
      </c>
      <c r="N22" s="182">
        <v>0</v>
      </c>
      <c r="O22" s="182">
        <f t="shared" si="11"/>
        <v>0</v>
      </c>
      <c r="P22" s="182">
        <v>0</v>
      </c>
      <c r="Q22" s="182">
        <f t="shared" si="12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13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2391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14</v>
      </c>
      <c r="B23" s="180" t="s">
        <v>2952</v>
      </c>
      <c r="C23" s="189" t="s">
        <v>3086</v>
      </c>
      <c r="D23" s="181" t="s">
        <v>407</v>
      </c>
      <c r="E23" s="182">
        <v>70</v>
      </c>
      <c r="F23" s="183"/>
      <c r="G23" s="184">
        <f t="shared" si="7"/>
        <v>0</v>
      </c>
      <c r="H23" s="183"/>
      <c r="I23" s="184">
        <f t="shared" si="8"/>
        <v>0</v>
      </c>
      <c r="J23" s="183"/>
      <c r="K23" s="184">
        <f t="shared" si="9"/>
        <v>0</v>
      </c>
      <c r="L23" s="184">
        <v>21</v>
      </c>
      <c r="M23" s="184">
        <f t="shared" si="10"/>
        <v>0</v>
      </c>
      <c r="N23" s="182">
        <v>0</v>
      </c>
      <c r="O23" s="182">
        <f t="shared" si="11"/>
        <v>0</v>
      </c>
      <c r="P23" s="182">
        <v>0</v>
      </c>
      <c r="Q23" s="182">
        <f t="shared" si="12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13"/>
        <v>0</v>
      </c>
      <c r="W23" s="159"/>
      <c r="X23" s="159" t="s">
        <v>564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1855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15</v>
      </c>
      <c r="B24" s="180" t="s">
        <v>3087</v>
      </c>
      <c r="C24" s="189" t="s">
        <v>3088</v>
      </c>
      <c r="D24" s="181" t="s">
        <v>434</v>
      </c>
      <c r="E24" s="182">
        <v>2</v>
      </c>
      <c r="F24" s="183"/>
      <c r="G24" s="184">
        <f t="shared" si="7"/>
        <v>0</v>
      </c>
      <c r="H24" s="183"/>
      <c r="I24" s="184">
        <f t="shared" si="8"/>
        <v>0</v>
      </c>
      <c r="J24" s="183"/>
      <c r="K24" s="184">
        <f t="shared" si="9"/>
        <v>0</v>
      </c>
      <c r="L24" s="184">
        <v>21</v>
      </c>
      <c r="M24" s="184">
        <f t="shared" si="10"/>
        <v>0</v>
      </c>
      <c r="N24" s="182">
        <v>0</v>
      </c>
      <c r="O24" s="182">
        <f t="shared" si="11"/>
        <v>0</v>
      </c>
      <c r="P24" s="182">
        <v>0</v>
      </c>
      <c r="Q24" s="182">
        <f t="shared" si="12"/>
        <v>0</v>
      </c>
      <c r="R24" s="184"/>
      <c r="S24" s="184" t="s">
        <v>364</v>
      </c>
      <c r="T24" s="185" t="s">
        <v>332</v>
      </c>
      <c r="U24" s="159">
        <v>0</v>
      </c>
      <c r="V24" s="159">
        <f t="shared" si="13"/>
        <v>0</v>
      </c>
      <c r="W24" s="159"/>
      <c r="X24" s="159" t="s">
        <v>564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1855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16</v>
      </c>
      <c r="B25" s="180" t="s">
        <v>2922</v>
      </c>
      <c r="C25" s="189" t="s">
        <v>3089</v>
      </c>
      <c r="D25" s="181" t="s">
        <v>434</v>
      </c>
      <c r="E25" s="182">
        <v>2</v>
      </c>
      <c r="F25" s="183"/>
      <c r="G25" s="184">
        <f t="shared" si="7"/>
        <v>0</v>
      </c>
      <c r="H25" s="183"/>
      <c r="I25" s="184">
        <f t="shared" si="8"/>
        <v>0</v>
      </c>
      <c r="J25" s="183"/>
      <c r="K25" s="184">
        <f t="shared" si="9"/>
        <v>0</v>
      </c>
      <c r="L25" s="184">
        <v>21</v>
      </c>
      <c r="M25" s="184">
        <f t="shared" si="10"/>
        <v>0</v>
      </c>
      <c r="N25" s="182">
        <v>0</v>
      </c>
      <c r="O25" s="182">
        <f t="shared" si="11"/>
        <v>0</v>
      </c>
      <c r="P25" s="182">
        <v>0</v>
      </c>
      <c r="Q25" s="182">
        <f t="shared" si="12"/>
        <v>0</v>
      </c>
      <c r="R25" s="184"/>
      <c r="S25" s="184" t="s">
        <v>364</v>
      </c>
      <c r="T25" s="185" t="s">
        <v>332</v>
      </c>
      <c r="U25" s="159">
        <v>0</v>
      </c>
      <c r="V25" s="159">
        <f t="shared" si="13"/>
        <v>0</v>
      </c>
      <c r="W25" s="159"/>
      <c r="X25" s="159" t="s">
        <v>564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1855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x14ac:dyDescent="0.2">
      <c r="A26" s="164" t="s">
        <v>326</v>
      </c>
      <c r="B26" s="165" t="s">
        <v>250</v>
      </c>
      <c r="C26" s="186" t="s">
        <v>251</v>
      </c>
      <c r="D26" s="166"/>
      <c r="E26" s="167"/>
      <c r="F26" s="168"/>
      <c r="G26" s="168">
        <f>SUMIF(AG27:AG31,"&lt;&gt;NOR",G27:G31)</f>
        <v>0</v>
      </c>
      <c r="H26" s="168"/>
      <c r="I26" s="168">
        <f>SUM(I27:I31)</f>
        <v>0</v>
      </c>
      <c r="J26" s="168"/>
      <c r="K26" s="168">
        <f>SUM(K27:K31)</f>
        <v>0</v>
      </c>
      <c r="L26" s="168"/>
      <c r="M26" s="168">
        <f>SUM(M27:M31)</f>
        <v>0</v>
      </c>
      <c r="N26" s="167"/>
      <c r="O26" s="167">
        <f>SUM(O27:O31)</f>
        <v>0</v>
      </c>
      <c r="P26" s="167"/>
      <c r="Q26" s="167">
        <f>SUM(Q27:Q31)</f>
        <v>0</v>
      </c>
      <c r="R26" s="168"/>
      <c r="S26" s="168"/>
      <c r="T26" s="169"/>
      <c r="U26" s="163"/>
      <c r="V26" s="163">
        <f>SUM(V27:V31)</f>
        <v>0</v>
      </c>
      <c r="W26" s="163"/>
      <c r="X26" s="163"/>
      <c r="Y26" s="163"/>
      <c r="AG26" t="s">
        <v>327</v>
      </c>
    </row>
    <row r="27" spans="1:60" outlineLevel="1" x14ac:dyDescent="0.2">
      <c r="A27" s="179">
        <v>17</v>
      </c>
      <c r="B27" s="180" t="s">
        <v>3090</v>
      </c>
      <c r="C27" s="189" t="s">
        <v>2980</v>
      </c>
      <c r="D27" s="181" t="s">
        <v>1571</v>
      </c>
      <c r="E27" s="182">
        <v>4</v>
      </c>
      <c r="F27" s="183"/>
      <c r="G27" s="184">
        <f>ROUND(E27*F27,2)</f>
        <v>0</v>
      </c>
      <c r="H27" s="183"/>
      <c r="I27" s="184">
        <f>ROUND(E27*H27,2)</f>
        <v>0</v>
      </c>
      <c r="J27" s="183"/>
      <c r="K27" s="184">
        <f>ROUND(E27*J27,2)</f>
        <v>0</v>
      </c>
      <c r="L27" s="184">
        <v>21</v>
      </c>
      <c r="M27" s="184">
        <f>G27*(1+L27/100)</f>
        <v>0</v>
      </c>
      <c r="N27" s="182">
        <v>0</v>
      </c>
      <c r="O27" s="182">
        <f>ROUND(E27*N27,2)</f>
        <v>0</v>
      </c>
      <c r="P27" s="182">
        <v>0</v>
      </c>
      <c r="Q27" s="182">
        <f>ROUND(E27*P27,2)</f>
        <v>0</v>
      </c>
      <c r="R27" s="184"/>
      <c r="S27" s="184" t="s">
        <v>364</v>
      </c>
      <c r="T27" s="185" t="s">
        <v>332</v>
      </c>
      <c r="U27" s="159">
        <v>0</v>
      </c>
      <c r="V27" s="159">
        <f>ROUND(E27*U27,2)</f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2391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18</v>
      </c>
      <c r="B28" s="180" t="s">
        <v>2970</v>
      </c>
      <c r="C28" s="189" t="s">
        <v>2386</v>
      </c>
      <c r="D28" s="181" t="s">
        <v>1571</v>
      </c>
      <c r="E28" s="182">
        <v>4</v>
      </c>
      <c r="F28" s="183"/>
      <c r="G28" s="184">
        <f>ROUND(E28*F28,2)</f>
        <v>0</v>
      </c>
      <c r="H28" s="183"/>
      <c r="I28" s="184">
        <f>ROUND(E28*H28,2)</f>
        <v>0</v>
      </c>
      <c r="J28" s="183"/>
      <c r="K28" s="184">
        <f>ROUND(E28*J28,2)</f>
        <v>0</v>
      </c>
      <c r="L28" s="184">
        <v>21</v>
      </c>
      <c r="M28" s="184">
        <f>G28*(1+L28/100)</f>
        <v>0</v>
      </c>
      <c r="N28" s="182">
        <v>0</v>
      </c>
      <c r="O28" s="182">
        <f>ROUND(E28*N28,2)</f>
        <v>0</v>
      </c>
      <c r="P28" s="182">
        <v>0</v>
      </c>
      <c r="Q28" s="182">
        <f>ROUND(E28*P28,2)</f>
        <v>0</v>
      </c>
      <c r="R28" s="184"/>
      <c r="S28" s="184" t="s">
        <v>364</v>
      </c>
      <c r="T28" s="185" t="s">
        <v>332</v>
      </c>
      <c r="U28" s="159">
        <v>0</v>
      </c>
      <c r="V28" s="159">
        <f>ROUND(E28*U28,2)</f>
        <v>0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2391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19</v>
      </c>
      <c r="B29" s="180" t="s">
        <v>2987</v>
      </c>
      <c r="C29" s="189" t="s">
        <v>2978</v>
      </c>
      <c r="D29" s="181" t="s">
        <v>1571</v>
      </c>
      <c r="E29" s="182">
        <v>2</v>
      </c>
      <c r="F29" s="183"/>
      <c r="G29" s="184">
        <f>ROUND(E29*F29,2)</f>
        <v>0</v>
      </c>
      <c r="H29" s="183"/>
      <c r="I29" s="184">
        <f>ROUND(E29*H29,2)</f>
        <v>0</v>
      </c>
      <c r="J29" s="183"/>
      <c r="K29" s="184">
        <f>ROUND(E29*J29,2)</f>
        <v>0</v>
      </c>
      <c r="L29" s="184">
        <v>21</v>
      </c>
      <c r="M29" s="184">
        <f>G29*(1+L29/100)</f>
        <v>0</v>
      </c>
      <c r="N29" s="182">
        <v>0</v>
      </c>
      <c r="O29" s="182">
        <f>ROUND(E29*N29,2)</f>
        <v>0</v>
      </c>
      <c r="P29" s="182">
        <v>0</v>
      </c>
      <c r="Q29" s="182">
        <f>ROUND(E29*P29,2)</f>
        <v>0</v>
      </c>
      <c r="R29" s="184"/>
      <c r="S29" s="184" t="s">
        <v>364</v>
      </c>
      <c r="T29" s="185" t="s">
        <v>332</v>
      </c>
      <c r="U29" s="159">
        <v>0</v>
      </c>
      <c r="V29" s="159">
        <f>ROUND(E29*U29,2)</f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2391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20</v>
      </c>
      <c r="B30" s="180" t="s">
        <v>2972</v>
      </c>
      <c r="C30" s="189" t="s">
        <v>3091</v>
      </c>
      <c r="D30" s="181" t="s">
        <v>407</v>
      </c>
      <c r="E30" s="182">
        <v>50</v>
      </c>
      <c r="F30" s="183"/>
      <c r="G30" s="184">
        <f>ROUND(E30*F30,2)</f>
        <v>0</v>
      </c>
      <c r="H30" s="183"/>
      <c r="I30" s="184">
        <f>ROUND(E30*H30,2)</f>
        <v>0</v>
      </c>
      <c r="J30" s="183"/>
      <c r="K30" s="184">
        <f>ROUND(E30*J30,2)</f>
        <v>0</v>
      </c>
      <c r="L30" s="184">
        <v>21</v>
      </c>
      <c r="M30" s="184">
        <f>G30*(1+L30/100)</f>
        <v>0</v>
      </c>
      <c r="N30" s="182">
        <v>0</v>
      </c>
      <c r="O30" s="182">
        <f>ROUND(E30*N30,2)</f>
        <v>0</v>
      </c>
      <c r="P30" s="182">
        <v>0</v>
      </c>
      <c r="Q30" s="182">
        <f>ROUND(E30*P30,2)</f>
        <v>0</v>
      </c>
      <c r="R30" s="184"/>
      <c r="S30" s="184" t="s">
        <v>364</v>
      </c>
      <c r="T30" s="185" t="s">
        <v>332</v>
      </c>
      <c r="U30" s="159">
        <v>0</v>
      </c>
      <c r="V30" s="159">
        <f>ROUND(E30*U30,2)</f>
        <v>0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2391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21</v>
      </c>
      <c r="B31" s="180" t="s">
        <v>2932</v>
      </c>
      <c r="C31" s="189" t="s">
        <v>2988</v>
      </c>
      <c r="D31" s="181" t="s">
        <v>2426</v>
      </c>
      <c r="E31" s="182">
        <v>1</v>
      </c>
      <c r="F31" s="183"/>
      <c r="G31" s="184">
        <f>ROUND(E31*F31,2)</f>
        <v>0</v>
      </c>
      <c r="H31" s="183"/>
      <c r="I31" s="184">
        <f>ROUND(E31*H31,2)</f>
        <v>0</v>
      </c>
      <c r="J31" s="183"/>
      <c r="K31" s="184">
        <f>ROUND(E31*J31,2)</f>
        <v>0</v>
      </c>
      <c r="L31" s="184">
        <v>21</v>
      </c>
      <c r="M31" s="184">
        <f>G31*(1+L31/100)</f>
        <v>0</v>
      </c>
      <c r="N31" s="182">
        <v>0</v>
      </c>
      <c r="O31" s="182">
        <f>ROUND(E31*N31,2)</f>
        <v>0</v>
      </c>
      <c r="P31" s="182">
        <v>0</v>
      </c>
      <c r="Q31" s="182">
        <f>ROUND(E31*P31,2)</f>
        <v>0</v>
      </c>
      <c r="R31" s="184"/>
      <c r="S31" s="184" t="s">
        <v>364</v>
      </c>
      <c r="T31" s="185" t="s">
        <v>332</v>
      </c>
      <c r="U31" s="159">
        <v>0</v>
      </c>
      <c r="V31" s="159">
        <f>ROUND(E31*U31,2)</f>
        <v>0</v>
      </c>
      <c r="W31" s="159"/>
      <c r="X31" s="159" t="s">
        <v>564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1855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x14ac:dyDescent="0.2">
      <c r="A32" s="164" t="s">
        <v>326</v>
      </c>
      <c r="B32" s="165" t="s">
        <v>282</v>
      </c>
      <c r="C32" s="186" t="s">
        <v>283</v>
      </c>
      <c r="D32" s="166"/>
      <c r="E32" s="167"/>
      <c r="F32" s="168"/>
      <c r="G32" s="168">
        <f>SUMIF(AG33:AG46,"&lt;&gt;NOR",G33:G46)</f>
        <v>0</v>
      </c>
      <c r="H32" s="168"/>
      <c r="I32" s="168">
        <f>SUM(I33:I46)</f>
        <v>0</v>
      </c>
      <c r="J32" s="168"/>
      <c r="K32" s="168">
        <f>SUM(K33:K46)</f>
        <v>0</v>
      </c>
      <c r="L32" s="168"/>
      <c r="M32" s="168">
        <f>SUM(M33:M46)</f>
        <v>0</v>
      </c>
      <c r="N32" s="167"/>
      <c r="O32" s="167">
        <f>SUM(O33:O46)</f>
        <v>11.1</v>
      </c>
      <c r="P32" s="167"/>
      <c r="Q32" s="167">
        <f>SUM(Q33:Q46)</f>
        <v>0</v>
      </c>
      <c r="R32" s="168"/>
      <c r="S32" s="168"/>
      <c r="T32" s="169"/>
      <c r="U32" s="163"/>
      <c r="V32" s="163">
        <f>SUM(V33:V46)</f>
        <v>25.81</v>
      </c>
      <c r="W32" s="163"/>
      <c r="X32" s="163"/>
      <c r="Y32" s="163"/>
      <c r="AG32" t="s">
        <v>327</v>
      </c>
    </row>
    <row r="33" spans="1:60" outlineLevel="1" x14ac:dyDescent="0.2">
      <c r="A33" s="171">
        <v>22</v>
      </c>
      <c r="B33" s="172" t="s">
        <v>2884</v>
      </c>
      <c r="C33" s="187" t="s">
        <v>2885</v>
      </c>
      <c r="D33" s="173" t="s">
        <v>407</v>
      </c>
      <c r="E33" s="174">
        <v>42.21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/>
      <c r="S33" s="176" t="s">
        <v>331</v>
      </c>
      <c r="T33" s="177" t="s">
        <v>331</v>
      </c>
      <c r="U33" s="159">
        <v>0.1022</v>
      </c>
      <c r="V33" s="159">
        <f>ROUND(E33*U33,2)</f>
        <v>4.3099999999999996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188" t="s">
        <v>3092</v>
      </c>
      <c r="D34" s="161"/>
      <c r="E34" s="162">
        <v>42.21</v>
      </c>
      <c r="F34" s="159"/>
      <c r="G34" s="159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344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1">
        <v>23</v>
      </c>
      <c r="B35" s="172" t="s">
        <v>2894</v>
      </c>
      <c r="C35" s="187" t="s">
        <v>2895</v>
      </c>
      <c r="D35" s="173" t="s">
        <v>407</v>
      </c>
      <c r="E35" s="174">
        <v>42.21</v>
      </c>
      <c r="F35" s="175"/>
      <c r="G35" s="176">
        <f>ROUND(E35*F35,2)</f>
        <v>0</v>
      </c>
      <c r="H35" s="175"/>
      <c r="I35" s="176">
        <f>ROUND(E35*H35,2)</f>
        <v>0</v>
      </c>
      <c r="J35" s="175"/>
      <c r="K35" s="176">
        <f>ROUND(E35*J35,2)</f>
        <v>0</v>
      </c>
      <c r="L35" s="176">
        <v>21</v>
      </c>
      <c r="M35" s="176">
        <f>G35*(1+L35/100)</f>
        <v>0</v>
      </c>
      <c r="N35" s="174">
        <v>0</v>
      </c>
      <c r="O35" s="174">
        <f>ROUND(E35*N35,2)</f>
        <v>0</v>
      </c>
      <c r="P35" s="174">
        <v>0</v>
      </c>
      <c r="Q35" s="174">
        <f>ROUND(E35*P35,2)</f>
        <v>0</v>
      </c>
      <c r="R35" s="176"/>
      <c r="S35" s="176" t="s">
        <v>331</v>
      </c>
      <c r="T35" s="177" t="s">
        <v>331</v>
      </c>
      <c r="U35" s="159">
        <v>0.16200000000000001</v>
      </c>
      <c r="V35" s="159">
        <f>ROUND(E35*U35,2)</f>
        <v>6.84</v>
      </c>
      <c r="W35" s="159"/>
      <c r="X35" s="159" t="s">
        <v>422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423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2" x14ac:dyDescent="0.2">
      <c r="A36" s="155"/>
      <c r="B36" s="156"/>
      <c r="C36" s="188" t="s">
        <v>3092</v>
      </c>
      <c r="D36" s="161"/>
      <c r="E36" s="162">
        <v>42.21</v>
      </c>
      <c r="F36" s="159"/>
      <c r="G36" s="159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344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1">
        <v>24</v>
      </c>
      <c r="B37" s="172" t="s">
        <v>2874</v>
      </c>
      <c r="C37" s="187" t="s">
        <v>2875</v>
      </c>
      <c r="D37" s="173" t="s">
        <v>2302</v>
      </c>
      <c r="E37" s="174">
        <v>5.4210000000000001E-2</v>
      </c>
      <c r="F37" s="175"/>
      <c r="G37" s="176">
        <f>ROUND(E37*F37,2)</f>
        <v>0</v>
      </c>
      <c r="H37" s="175"/>
      <c r="I37" s="176">
        <f>ROUND(E37*H37,2)</f>
        <v>0</v>
      </c>
      <c r="J37" s="175"/>
      <c r="K37" s="176">
        <f>ROUND(E37*J37,2)</f>
        <v>0</v>
      </c>
      <c r="L37" s="176">
        <v>21</v>
      </c>
      <c r="M37" s="176">
        <f>G37*(1+L37/100)</f>
        <v>0</v>
      </c>
      <c r="N37" s="174">
        <v>3.4209999999999997E-2</v>
      </c>
      <c r="O37" s="174">
        <f>ROUND(E37*N37,2)</f>
        <v>0</v>
      </c>
      <c r="P37" s="174">
        <v>0</v>
      </c>
      <c r="Q37" s="174">
        <f>ROUND(E37*P37,2)</f>
        <v>0</v>
      </c>
      <c r="R37" s="176"/>
      <c r="S37" s="176" t="s">
        <v>331</v>
      </c>
      <c r="T37" s="177" t="s">
        <v>331</v>
      </c>
      <c r="U37" s="159">
        <v>4.9800000000000004</v>
      </c>
      <c r="V37" s="159">
        <f>ROUND(E37*U37,2)</f>
        <v>0.27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423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188" t="s">
        <v>3093</v>
      </c>
      <c r="D38" s="161"/>
      <c r="E38" s="162">
        <v>5.4210000000000001E-2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1">
        <v>25</v>
      </c>
      <c r="B39" s="172" t="s">
        <v>2887</v>
      </c>
      <c r="C39" s="187" t="s">
        <v>2888</v>
      </c>
      <c r="D39" s="173" t="s">
        <v>407</v>
      </c>
      <c r="E39" s="174">
        <v>12</v>
      </c>
      <c r="F39" s="175"/>
      <c r="G39" s="176">
        <f>ROUND(E39*F39,2)</f>
        <v>0</v>
      </c>
      <c r="H39" s="175"/>
      <c r="I39" s="176">
        <f>ROUND(E39*H39,2)</f>
        <v>0</v>
      </c>
      <c r="J39" s="175"/>
      <c r="K39" s="176">
        <f>ROUND(E39*J39,2)</f>
        <v>0</v>
      </c>
      <c r="L39" s="176">
        <v>21</v>
      </c>
      <c r="M39" s="176">
        <f>G39*(1+L39/100)</f>
        <v>0</v>
      </c>
      <c r="N39" s="174">
        <v>0</v>
      </c>
      <c r="O39" s="174">
        <f>ROUND(E39*N39,2)</f>
        <v>0</v>
      </c>
      <c r="P39" s="174">
        <v>0</v>
      </c>
      <c r="Q39" s="174">
        <f>ROUND(E39*P39,2)</f>
        <v>0</v>
      </c>
      <c r="R39" s="176"/>
      <c r="S39" s="176" t="s">
        <v>331</v>
      </c>
      <c r="T39" s="177" t="s">
        <v>331</v>
      </c>
      <c r="U39" s="159">
        <v>0.17519999999999999</v>
      </c>
      <c r="V39" s="159">
        <f>ROUND(E39*U39,2)</f>
        <v>2.1</v>
      </c>
      <c r="W39" s="159"/>
      <c r="X39" s="159" t="s">
        <v>422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423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2" x14ac:dyDescent="0.2">
      <c r="A40" s="155"/>
      <c r="B40" s="156"/>
      <c r="C40" s="188" t="s">
        <v>2227</v>
      </c>
      <c r="D40" s="161"/>
      <c r="E40" s="162">
        <v>12</v>
      </c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1">
        <v>26</v>
      </c>
      <c r="B41" s="172" t="s">
        <v>2889</v>
      </c>
      <c r="C41" s="187" t="s">
        <v>2890</v>
      </c>
      <c r="D41" s="173" t="s">
        <v>407</v>
      </c>
      <c r="E41" s="174">
        <v>54.21</v>
      </c>
      <c r="F41" s="175"/>
      <c r="G41" s="176">
        <f>ROUND(E41*F41,2)</f>
        <v>0</v>
      </c>
      <c r="H41" s="175"/>
      <c r="I41" s="176">
        <f>ROUND(E41*H41,2)</f>
        <v>0</v>
      </c>
      <c r="J41" s="175"/>
      <c r="K41" s="176">
        <f>ROUND(E41*J41,2)</f>
        <v>0</v>
      </c>
      <c r="L41" s="176">
        <v>21</v>
      </c>
      <c r="M41" s="176">
        <f>G41*(1+L41/100)</f>
        <v>0</v>
      </c>
      <c r="N41" s="174">
        <v>0.20474999999999999</v>
      </c>
      <c r="O41" s="174">
        <f>ROUND(E41*N41,2)</f>
        <v>11.1</v>
      </c>
      <c r="P41" s="174">
        <v>0</v>
      </c>
      <c r="Q41" s="174">
        <f>ROUND(E41*P41,2)</f>
        <v>0</v>
      </c>
      <c r="R41" s="176"/>
      <c r="S41" s="176" t="s">
        <v>331</v>
      </c>
      <c r="T41" s="177" t="s">
        <v>331</v>
      </c>
      <c r="U41" s="159">
        <v>9.8000000000000004E-2</v>
      </c>
      <c r="V41" s="159">
        <f>ROUND(E41*U41,2)</f>
        <v>5.31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423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3094</v>
      </c>
      <c r="D42" s="161"/>
      <c r="E42" s="162">
        <v>54.21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1">
        <v>27</v>
      </c>
      <c r="B43" s="172" t="s">
        <v>2896</v>
      </c>
      <c r="C43" s="187" t="s">
        <v>2897</v>
      </c>
      <c r="D43" s="173" t="s">
        <v>407</v>
      </c>
      <c r="E43" s="174">
        <v>12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0</v>
      </c>
      <c r="O43" s="174">
        <f>ROUND(E43*N43,2)</f>
        <v>0</v>
      </c>
      <c r="P43" s="174">
        <v>0</v>
      </c>
      <c r="Q43" s="174">
        <f>ROUND(E43*P43,2)</f>
        <v>0</v>
      </c>
      <c r="R43" s="176"/>
      <c r="S43" s="176" t="s">
        <v>331</v>
      </c>
      <c r="T43" s="177" t="s">
        <v>331</v>
      </c>
      <c r="U43" s="159">
        <v>0.28100000000000003</v>
      </c>
      <c r="V43" s="159">
        <f>ROUND(E43*U43,2)</f>
        <v>3.37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423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2227</v>
      </c>
      <c r="D44" s="161"/>
      <c r="E44" s="162">
        <v>12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1">
        <v>28</v>
      </c>
      <c r="B45" s="172" t="s">
        <v>2898</v>
      </c>
      <c r="C45" s="187" t="s">
        <v>2899</v>
      </c>
      <c r="D45" s="173" t="s">
        <v>420</v>
      </c>
      <c r="E45" s="174">
        <v>28</v>
      </c>
      <c r="F45" s="175"/>
      <c r="G45" s="176">
        <f>ROUND(E45*F45,2)</f>
        <v>0</v>
      </c>
      <c r="H45" s="175"/>
      <c r="I45" s="176">
        <f>ROUND(E45*H45,2)</f>
        <v>0</v>
      </c>
      <c r="J45" s="175"/>
      <c r="K45" s="176">
        <f>ROUND(E45*J45,2)</f>
        <v>0</v>
      </c>
      <c r="L45" s="176">
        <v>21</v>
      </c>
      <c r="M45" s="176">
        <f>G45*(1+L45/100)</f>
        <v>0</v>
      </c>
      <c r="N45" s="174">
        <v>0</v>
      </c>
      <c r="O45" s="174">
        <f>ROUND(E45*N45,2)</f>
        <v>0</v>
      </c>
      <c r="P45" s="174">
        <v>0</v>
      </c>
      <c r="Q45" s="174">
        <f>ROUND(E45*P45,2)</f>
        <v>0</v>
      </c>
      <c r="R45" s="176"/>
      <c r="S45" s="176" t="s">
        <v>331</v>
      </c>
      <c r="T45" s="177" t="s">
        <v>331</v>
      </c>
      <c r="U45" s="159">
        <v>0.129</v>
      </c>
      <c r="V45" s="159">
        <f>ROUND(E45*U45,2)</f>
        <v>3.61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423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188" t="s">
        <v>2455</v>
      </c>
      <c r="D46" s="161"/>
      <c r="E46" s="162">
        <v>28</v>
      </c>
      <c r="F46" s="159"/>
      <c r="G46" s="159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344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x14ac:dyDescent="0.2">
      <c r="A47" s="3"/>
      <c r="B47" s="4"/>
      <c r="C47" s="190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v>12</v>
      </c>
      <c r="AF47">
        <v>21</v>
      </c>
      <c r="AG47" t="s">
        <v>312</v>
      </c>
    </row>
    <row r="48" spans="1:60" x14ac:dyDescent="0.2">
      <c r="A48" s="151"/>
      <c r="B48" s="152" t="s">
        <v>29</v>
      </c>
      <c r="C48" s="191"/>
      <c r="D48" s="153"/>
      <c r="E48" s="154"/>
      <c r="F48" s="154"/>
      <c r="G48" s="170">
        <f>G8+G15+G26+G32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f>SUMIF(L7:L46,AE47,G7:G46)</f>
        <v>0</v>
      </c>
      <c r="AF48">
        <f>SUMIF(L7:L46,AF47,G7:G46)</f>
        <v>0</v>
      </c>
      <c r="AG48" t="s">
        <v>414</v>
      </c>
    </row>
    <row r="49" spans="3:33" x14ac:dyDescent="0.2">
      <c r="C49" s="192"/>
      <c r="D49" s="10"/>
      <c r="AG49" t="s">
        <v>416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1SS5BtIU4kCxJo7ift6XuvZq3lpTWgCKJInQ7QVHB4JREuip0jz2HlnnpNw+YYrjHfg/Rs04F/ccgb/ELMmcw==" saltValue="oGE/HSX8JQi1qqR3NAsVz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C87DC-A685-48B2-ADBE-7011A357C52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105</v>
      </c>
      <c r="C3" s="266" t="s">
        <v>106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107</v>
      </c>
      <c r="C4" s="269" t="s">
        <v>106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191</v>
      </c>
      <c r="C8" s="186" t="s">
        <v>192</v>
      </c>
      <c r="D8" s="166"/>
      <c r="E8" s="167"/>
      <c r="F8" s="168"/>
      <c r="G8" s="168">
        <f>SUMIF(AG9:AG38,"&lt;&gt;NOR",G9:G38)</f>
        <v>0</v>
      </c>
      <c r="H8" s="168"/>
      <c r="I8" s="168">
        <f>SUM(I9:I38)</f>
        <v>0</v>
      </c>
      <c r="J8" s="168"/>
      <c r="K8" s="168">
        <f>SUM(K9:K38)</f>
        <v>0</v>
      </c>
      <c r="L8" s="168"/>
      <c r="M8" s="168">
        <f>SUM(M9:M38)</f>
        <v>0</v>
      </c>
      <c r="N8" s="167"/>
      <c r="O8" s="167">
        <f>SUM(O9:O38)</f>
        <v>4.3599999999999994</v>
      </c>
      <c r="P8" s="167"/>
      <c r="Q8" s="167">
        <f>SUM(Q9:Q38)</f>
        <v>0</v>
      </c>
      <c r="R8" s="168"/>
      <c r="S8" s="168"/>
      <c r="T8" s="169"/>
      <c r="U8" s="163"/>
      <c r="V8" s="163">
        <f>SUM(V9:V38)</f>
        <v>225.88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3095</v>
      </c>
      <c r="C9" s="187" t="s">
        <v>3096</v>
      </c>
      <c r="D9" s="173" t="s">
        <v>420</v>
      </c>
      <c r="E9" s="174">
        <v>572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3027</v>
      </c>
      <c r="S9" s="176" t="s">
        <v>331</v>
      </c>
      <c r="T9" s="177" t="s">
        <v>331</v>
      </c>
      <c r="U9" s="159">
        <v>0.09</v>
      </c>
      <c r="V9" s="159">
        <f>ROUND(E9*U9,2)</f>
        <v>51.48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3097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3098</v>
      </c>
      <c r="D11" s="161"/>
      <c r="E11" s="162">
        <v>572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3099</v>
      </c>
      <c r="C12" s="187" t="s">
        <v>3100</v>
      </c>
      <c r="D12" s="173" t="s">
        <v>420</v>
      </c>
      <c r="E12" s="174">
        <v>572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 t="s">
        <v>3027</v>
      </c>
      <c r="S12" s="176" t="s">
        <v>331</v>
      </c>
      <c r="T12" s="177" t="s">
        <v>331</v>
      </c>
      <c r="U12" s="159">
        <v>2E-3</v>
      </c>
      <c r="V12" s="159">
        <f>ROUND(E12*U12,2)</f>
        <v>1.1399999999999999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2" x14ac:dyDescent="0.2">
      <c r="A13" s="155"/>
      <c r="B13" s="156"/>
      <c r="C13" s="188" t="s">
        <v>3098</v>
      </c>
      <c r="D13" s="161"/>
      <c r="E13" s="162">
        <v>572</v>
      </c>
      <c r="F13" s="159"/>
      <c r="G13" s="159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344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1">
        <v>3</v>
      </c>
      <c r="B14" s="172" t="s">
        <v>3101</v>
      </c>
      <c r="C14" s="187" t="s">
        <v>3102</v>
      </c>
      <c r="D14" s="173" t="s">
        <v>420</v>
      </c>
      <c r="E14" s="174">
        <v>572</v>
      </c>
      <c r="F14" s="175"/>
      <c r="G14" s="176">
        <f>ROUND(E14*F14,2)</f>
        <v>0</v>
      </c>
      <c r="H14" s="175"/>
      <c r="I14" s="176">
        <f>ROUND(E14*H14,2)</f>
        <v>0</v>
      </c>
      <c r="J14" s="175"/>
      <c r="K14" s="176">
        <f>ROUND(E14*J14,2)</f>
        <v>0</v>
      </c>
      <c r="L14" s="176">
        <v>21</v>
      </c>
      <c r="M14" s="176">
        <f>G14*(1+L14/100)</f>
        <v>0</v>
      </c>
      <c r="N14" s="174">
        <v>0</v>
      </c>
      <c r="O14" s="174">
        <f>ROUND(E14*N14,2)</f>
        <v>0</v>
      </c>
      <c r="P14" s="174">
        <v>0</v>
      </c>
      <c r="Q14" s="174">
        <f>ROUND(E14*P14,2)</f>
        <v>0</v>
      </c>
      <c r="R14" s="176" t="s">
        <v>3027</v>
      </c>
      <c r="S14" s="176" t="s">
        <v>331</v>
      </c>
      <c r="T14" s="177" t="s">
        <v>331</v>
      </c>
      <c r="U14" s="159">
        <v>1.4999999999999999E-2</v>
      </c>
      <c r="V14" s="159">
        <f>ROUND(E14*U14,2)</f>
        <v>8.58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423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3098</v>
      </c>
      <c r="D15" s="161"/>
      <c r="E15" s="162">
        <v>572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1">
        <v>4</v>
      </c>
      <c r="B16" s="172" t="s">
        <v>3103</v>
      </c>
      <c r="C16" s="187" t="s">
        <v>3104</v>
      </c>
      <c r="D16" s="173" t="s">
        <v>420</v>
      </c>
      <c r="E16" s="174">
        <v>572</v>
      </c>
      <c r="F16" s="175"/>
      <c r="G16" s="176">
        <f>ROUND(E16*F16,2)</f>
        <v>0</v>
      </c>
      <c r="H16" s="175"/>
      <c r="I16" s="176">
        <f>ROUND(E16*H16,2)</f>
        <v>0</v>
      </c>
      <c r="J16" s="175"/>
      <c r="K16" s="176">
        <f>ROUND(E16*J16,2)</f>
        <v>0</v>
      </c>
      <c r="L16" s="176">
        <v>21</v>
      </c>
      <c r="M16" s="176">
        <f>G16*(1+L16/100)</f>
        <v>0</v>
      </c>
      <c r="N16" s="174">
        <v>0</v>
      </c>
      <c r="O16" s="174">
        <f>ROUND(E16*N16,2)</f>
        <v>0</v>
      </c>
      <c r="P16" s="174">
        <v>0</v>
      </c>
      <c r="Q16" s="174">
        <f>ROUND(E16*P16,2)</f>
        <v>0</v>
      </c>
      <c r="R16" s="176" t="s">
        <v>3027</v>
      </c>
      <c r="S16" s="176" t="s">
        <v>331</v>
      </c>
      <c r="T16" s="177" t="s">
        <v>331</v>
      </c>
      <c r="U16" s="159">
        <v>1E-3</v>
      </c>
      <c r="V16" s="159">
        <f>ROUND(E16*U16,2)</f>
        <v>0.56999999999999995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423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188" t="s">
        <v>3098</v>
      </c>
      <c r="D17" s="161"/>
      <c r="E17" s="162">
        <v>572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1">
        <v>5</v>
      </c>
      <c r="B18" s="172" t="s">
        <v>3105</v>
      </c>
      <c r="C18" s="187" t="s">
        <v>3106</v>
      </c>
      <c r="D18" s="173" t="s">
        <v>420</v>
      </c>
      <c r="E18" s="174">
        <v>65.760000000000005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 t="s">
        <v>3027</v>
      </c>
      <c r="S18" s="176" t="s">
        <v>331</v>
      </c>
      <c r="T18" s="177" t="s">
        <v>331</v>
      </c>
      <c r="U18" s="159">
        <v>0.16</v>
      </c>
      <c r="V18" s="159">
        <f>ROUND(E18*U18,2)</f>
        <v>10.52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274" t="s">
        <v>3107</v>
      </c>
      <c r="D19" s="275"/>
      <c r="E19" s="275"/>
      <c r="F19" s="275"/>
      <c r="G19" s="275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430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78" t="str">
        <f>C19</f>
        <v>vysazených rostlin s případným naložením odpadu na dopravní prostředek, s odvezením do 20 km a se složením,</v>
      </c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3108</v>
      </c>
      <c r="D20" s="161"/>
      <c r="E20" s="162">
        <v>65.760000000000005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1">
        <v>6</v>
      </c>
      <c r="B21" s="172" t="s">
        <v>3109</v>
      </c>
      <c r="C21" s="187" t="s">
        <v>3110</v>
      </c>
      <c r="D21" s="173" t="s">
        <v>420</v>
      </c>
      <c r="E21" s="174">
        <v>572</v>
      </c>
      <c r="F21" s="175"/>
      <c r="G21" s="176">
        <f>ROUND(E21*F21,2)</f>
        <v>0</v>
      </c>
      <c r="H21" s="175"/>
      <c r="I21" s="176">
        <f>ROUND(E21*H21,2)</f>
        <v>0</v>
      </c>
      <c r="J21" s="175"/>
      <c r="K21" s="176">
        <f>ROUND(E21*J21,2)</f>
        <v>0</v>
      </c>
      <c r="L21" s="176">
        <v>21</v>
      </c>
      <c r="M21" s="176">
        <f>G21*(1+L21/100)</f>
        <v>0</v>
      </c>
      <c r="N21" s="174">
        <v>0</v>
      </c>
      <c r="O21" s="174">
        <f>ROUND(E21*N21,2)</f>
        <v>0</v>
      </c>
      <c r="P21" s="174">
        <v>0</v>
      </c>
      <c r="Q21" s="174">
        <f>ROUND(E21*P21,2)</f>
        <v>0</v>
      </c>
      <c r="R21" s="176" t="s">
        <v>3027</v>
      </c>
      <c r="S21" s="176" t="s">
        <v>331</v>
      </c>
      <c r="T21" s="177" t="s">
        <v>331</v>
      </c>
      <c r="U21" s="159">
        <v>1.0999999999999999E-2</v>
      </c>
      <c r="V21" s="159">
        <f>ROUND(E21*U21,2)</f>
        <v>6.29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22.5" outlineLevel="2" x14ac:dyDescent="0.2">
      <c r="A22" s="155"/>
      <c r="B22" s="156"/>
      <c r="C22" s="274" t="s">
        <v>3111</v>
      </c>
      <c r="D22" s="275"/>
      <c r="E22" s="275"/>
      <c r="F22" s="275"/>
      <c r="G22" s="275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430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78" t="str">
        <f>C22</f>
        <v>bez ohledu na způsob založení, tj. pokosení se shrabáním, naložením shrabků na dopravní prostředek s odvezením do 20 km a se složením,</v>
      </c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188" t="s">
        <v>3098</v>
      </c>
      <c r="D23" s="161"/>
      <c r="E23" s="162">
        <v>572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7</v>
      </c>
      <c r="B24" s="172" t="s">
        <v>3112</v>
      </c>
      <c r="C24" s="187" t="s">
        <v>3113</v>
      </c>
      <c r="D24" s="173" t="s">
        <v>434</v>
      </c>
      <c r="E24" s="174">
        <v>6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/>
      <c r="S24" s="176" t="s">
        <v>364</v>
      </c>
      <c r="T24" s="177" t="s">
        <v>332</v>
      </c>
      <c r="U24" s="159">
        <v>0</v>
      </c>
      <c r="V24" s="159">
        <f>ROUND(E24*U24,2)</f>
        <v>0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2" x14ac:dyDescent="0.2">
      <c r="A25" s="155"/>
      <c r="B25" s="156"/>
      <c r="C25" s="188" t="s">
        <v>95</v>
      </c>
      <c r="D25" s="161"/>
      <c r="E25" s="162">
        <v>6</v>
      </c>
      <c r="F25" s="159"/>
      <c r="G25" s="159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344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1">
        <v>8</v>
      </c>
      <c r="B26" s="172" t="s">
        <v>3114</v>
      </c>
      <c r="C26" s="187" t="s">
        <v>3115</v>
      </c>
      <c r="D26" s="173" t="s">
        <v>434</v>
      </c>
      <c r="E26" s="174">
        <v>1149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/>
      <c r="S26" s="176" t="s">
        <v>364</v>
      </c>
      <c r="T26" s="177" t="s">
        <v>332</v>
      </c>
      <c r="U26" s="159">
        <v>0</v>
      </c>
      <c r="V26" s="159">
        <f>ROUND(E26*U26,2)</f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423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3116</v>
      </c>
      <c r="D27" s="161"/>
      <c r="E27" s="162">
        <v>1149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9</v>
      </c>
      <c r="B28" s="172" t="s">
        <v>3117</v>
      </c>
      <c r="C28" s="187" t="s">
        <v>3118</v>
      </c>
      <c r="D28" s="173" t="s">
        <v>420</v>
      </c>
      <c r="E28" s="174">
        <v>572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3.0000000000000001E-5</v>
      </c>
      <c r="O28" s="174">
        <f>ROUND(E28*N28,2)</f>
        <v>0.02</v>
      </c>
      <c r="P28" s="174">
        <v>0</v>
      </c>
      <c r="Q28" s="174">
        <f>ROUND(E28*P28,2)</f>
        <v>0</v>
      </c>
      <c r="R28" s="176" t="s">
        <v>1912</v>
      </c>
      <c r="S28" s="176" t="s">
        <v>331</v>
      </c>
      <c r="T28" s="177" t="s">
        <v>331</v>
      </c>
      <c r="U28" s="159">
        <v>0.25752000000000003</v>
      </c>
      <c r="V28" s="159">
        <f>ROUND(E28*U28,2)</f>
        <v>147.30000000000001</v>
      </c>
      <c r="W28" s="159"/>
      <c r="X28" s="159" t="s">
        <v>1913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1914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ht="22.5" outlineLevel="2" x14ac:dyDescent="0.2">
      <c r="A29" s="155"/>
      <c r="B29" s="156"/>
      <c r="C29" s="274" t="s">
        <v>3119</v>
      </c>
      <c r="D29" s="275"/>
      <c r="E29" s="275"/>
      <c r="F29" s="275"/>
      <c r="G29" s="275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430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78" t="str">
        <f>C29</f>
        <v>vč. urovnání ornice, naložení na skládce, vodorovným přemístěním ornice na místo rozprostření, založení trávníku osetím a dodávky travního semene.</v>
      </c>
      <c r="BB29" s="148"/>
      <c r="BC29" s="148"/>
      <c r="BD29" s="148"/>
      <c r="BE29" s="148"/>
      <c r="BF29" s="148"/>
      <c r="BG29" s="148"/>
      <c r="BH29" s="148"/>
    </row>
    <row r="30" spans="1:60" outlineLevel="2" x14ac:dyDescent="0.2">
      <c r="A30" s="155"/>
      <c r="B30" s="156"/>
      <c r="C30" s="272" t="s">
        <v>3120</v>
      </c>
      <c r="D30" s="273"/>
      <c r="E30" s="273"/>
      <c r="F30" s="273"/>
      <c r="G30" s="273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336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188" t="s">
        <v>3098</v>
      </c>
      <c r="D31" s="161"/>
      <c r="E31" s="162">
        <v>572</v>
      </c>
      <c r="F31" s="159"/>
      <c r="G31" s="159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344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1">
        <v>10</v>
      </c>
      <c r="B32" s="172" t="s">
        <v>3121</v>
      </c>
      <c r="C32" s="187" t="s">
        <v>3122</v>
      </c>
      <c r="D32" s="173" t="s">
        <v>458</v>
      </c>
      <c r="E32" s="174">
        <v>7.2336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0.6</v>
      </c>
      <c r="O32" s="174">
        <f>ROUND(E32*N32,2)</f>
        <v>4.34</v>
      </c>
      <c r="P32" s="174">
        <v>0</v>
      </c>
      <c r="Q32" s="174">
        <f>ROUND(E32*P32,2)</f>
        <v>0</v>
      </c>
      <c r="R32" s="176" t="s">
        <v>563</v>
      </c>
      <c r="S32" s="176" t="s">
        <v>331</v>
      </c>
      <c r="T32" s="177" t="s">
        <v>331</v>
      </c>
      <c r="U32" s="159">
        <v>0</v>
      </c>
      <c r="V32" s="159">
        <f>ROUND(E32*U32,2)</f>
        <v>0</v>
      </c>
      <c r="W32" s="159"/>
      <c r="X32" s="159" t="s">
        <v>564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565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188" t="s">
        <v>3123</v>
      </c>
      <c r="D33" s="161"/>
      <c r="E33" s="162">
        <v>7.2336</v>
      </c>
      <c r="F33" s="159"/>
      <c r="G33" s="159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344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11</v>
      </c>
      <c r="B34" s="180" t="s">
        <v>3124</v>
      </c>
      <c r="C34" s="189" t="s">
        <v>3125</v>
      </c>
      <c r="D34" s="181" t="s">
        <v>434</v>
      </c>
      <c r="E34" s="182">
        <v>2</v>
      </c>
      <c r="F34" s="183"/>
      <c r="G34" s="184">
        <f>ROUND(E34*F34,2)</f>
        <v>0</v>
      </c>
      <c r="H34" s="183"/>
      <c r="I34" s="184">
        <f>ROUND(E34*H34,2)</f>
        <v>0</v>
      </c>
      <c r="J34" s="183"/>
      <c r="K34" s="184">
        <f>ROUND(E34*J34,2)</f>
        <v>0</v>
      </c>
      <c r="L34" s="184">
        <v>21</v>
      </c>
      <c r="M34" s="184">
        <f>G34*(1+L34/100)</f>
        <v>0</v>
      </c>
      <c r="N34" s="182">
        <v>0</v>
      </c>
      <c r="O34" s="182">
        <f>ROUND(E34*N34,2)</f>
        <v>0</v>
      </c>
      <c r="P34" s="182">
        <v>0</v>
      </c>
      <c r="Q34" s="182">
        <f>ROUND(E34*P34,2)</f>
        <v>0</v>
      </c>
      <c r="R34" s="184"/>
      <c r="S34" s="184" t="s">
        <v>364</v>
      </c>
      <c r="T34" s="185" t="s">
        <v>332</v>
      </c>
      <c r="U34" s="159">
        <v>0</v>
      </c>
      <c r="V34" s="159">
        <f>ROUND(E34*U34,2)</f>
        <v>0</v>
      </c>
      <c r="W34" s="159"/>
      <c r="X34" s="159" t="s">
        <v>564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565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12</v>
      </c>
      <c r="B35" s="180" t="s">
        <v>3126</v>
      </c>
      <c r="C35" s="189" t="s">
        <v>3127</v>
      </c>
      <c r="D35" s="181" t="s">
        <v>434</v>
      </c>
      <c r="E35" s="182">
        <v>4</v>
      </c>
      <c r="F35" s="183"/>
      <c r="G35" s="184">
        <f>ROUND(E35*F35,2)</f>
        <v>0</v>
      </c>
      <c r="H35" s="183"/>
      <c r="I35" s="184">
        <f>ROUND(E35*H35,2)</f>
        <v>0</v>
      </c>
      <c r="J35" s="183"/>
      <c r="K35" s="184">
        <f>ROUND(E35*J35,2)</f>
        <v>0</v>
      </c>
      <c r="L35" s="184">
        <v>21</v>
      </c>
      <c r="M35" s="184">
        <f>G35*(1+L35/100)</f>
        <v>0</v>
      </c>
      <c r="N35" s="182">
        <v>0</v>
      </c>
      <c r="O35" s="182">
        <f>ROUND(E35*N35,2)</f>
        <v>0</v>
      </c>
      <c r="P35" s="182">
        <v>0</v>
      </c>
      <c r="Q35" s="182">
        <f>ROUND(E35*P35,2)</f>
        <v>0</v>
      </c>
      <c r="R35" s="184"/>
      <c r="S35" s="184" t="s">
        <v>364</v>
      </c>
      <c r="T35" s="185" t="s">
        <v>332</v>
      </c>
      <c r="U35" s="159">
        <v>0</v>
      </c>
      <c r="V35" s="159">
        <f>ROUND(E35*U35,2)</f>
        <v>0</v>
      </c>
      <c r="W35" s="159"/>
      <c r="X35" s="159" t="s">
        <v>564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565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13</v>
      </c>
      <c r="B36" s="180" t="s">
        <v>3128</v>
      </c>
      <c r="C36" s="189" t="s">
        <v>3129</v>
      </c>
      <c r="D36" s="181" t="s">
        <v>434</v>
      </c>
      <c r="E36" s="182">
        <v>444</v>
      </c>
      <c r="F36" s="183"/>
      <c r="G36" s="184">
        <f>ROUND(E36*F36,2)</f>
        <v>0</v>
      </c>
      <c r="H36" s="183"/>
      <c r="I36" s="184">
        <f>ROUND(E36*H36,2)</f>
        <v>0</v>
      </c>
      <c r="J36" s="183"/>
      <c r="K36" s="184">
        <f>ROUND(E36*J36,2)</f>
        <v>0</v>
      </c>
      <c r="L36" s="184">
        <v>21</v>
      </c>
      <c r="M36" s="184">
        <f>G36*(1+L36/100)</f>
        <v>0</v>
      </c>
      <c r="N36" s="182">
        <v>0</v>
      </c>
      <c r="O36" s="182">
        <f>ROUND(E36*N36,2)</f>
        <v>0</v>
      </c>
      <c r="P36" s="182">
        <v>0</v>
      </c>
      <c r="Q36" s="182">
        <f>ROUND(E36*P36,2)</f>
        <v>0</v>
      </c>
      <c r="R36" s="184"/>
      <c r="S36" s="184" t="s">
        <v>364</v>
      </c>
      <c r="T36" s="185" t="s">
        <v>332</v>
      </c>
      <c r="U36" s="159">
        <v>0</v>
      </c>
      <c r="V36" s="159">
        <f>ROUND(E36*U36,2)</f>
        <v>0</v>
      </c>
      <c r="W36" s="159"/>
      <c r="X36" s="159" t="s">
        <v>564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565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14</v>
      </c>
      <c r="B37" s="180" t="s">
        <v>3130</v>
      </c>
      <c r="C37" s="189" t="s">
        <v>3131</v>
      </c>
      <c r="D37" s="181" t="s">
        <v>434</v>
      </c>
      <c r="E37" s="182">
        <v>444</v>
      </c>
      <c r="F37" s="183"/>
      <c r="G37" s="184">
        <f>ROUND(E37*F37,2)</f>
        <v>0</v>
      </c>
      <c r="H37" s="183"/>
      <c r="I37" s="184">
        <f>ROUND(E37*H37,2)</f>
        <v>0</v>
      </c>
      <c r="J37" s="183"/>
      <c r="K37" s="184">
        <f>ROUND(E37*J37,2)</f>
        <v>0</v>
      </c>
      <c r="L37" s="184">
        <v>21</v>
      </c>
      <c r="M37" s="184">
        <f>G37*(1+L37/100)</f>
        <v>0</v>
      </c>
      <c r="N37" s="182">
        <v>0</v>
      </c>
      <c r="O37" s="182">
        <f>ROUND(E37*N37,2)</f>
        <v>0</v>
      </c>
      <c r="P37" s="182">
        <v>0</v>
      </c>
      <c r="Q37" s="182">
        <f>ROUND(E37*P37,2)</f>
        <v>0</v>
      </c>
      <c r="R37" s="184"/>
      <c r="S37" s="184" t="s">
        <v>364</v>
      </c>
      <c r="T37" s="185" t="s">
        <v>332</v>
      </c>
      <c r="U37" s="159">
        <v>0</v>
      </c>
      <c r="V37" s="159">
        <f>ROUND(E37*U37,2)</f>
        <v>0</v>
      </c>
      <c r="W37" s="159"/>
      <c r="X37" s="159" t="s">
        <v>564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565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9">
        <v>15</v>
      </c>
      <c r="B38" s="180" t="s">
        <v>3132</v>
      </c>
      <c r="C38" s="189" t="s">
        <v>3133</v>
      </c>
      <c r="D38" s="181" t="s">
        <v>434</v>
      </c>
      <c r="E38" s="182">
        <v>261</v>
      </c>
      <c r="F38" s="183"/>
      <c r="G38" s="184">
        <f>ROUND(E38*F38,2)</f>
        <v>0</v>
      </c>
      <c r="H38" s="183"/>
      <c r="I38" s="184">
        <f>ROUND(E38*H38,2)</f>
        <v>0</v>
      </c>
      <c r="J38" s="183"/>
      <c r="K38" s="184">
        <f>ROUND(E38*J38,2)</f>
        <v>0</v>
      </c>
      <c r="L38" s="184">
        <v>21</v>
      </c>
      <c r="M38" s="184">
        <f>G38*(1+L38/100)</f>
        <v>0</v>
      </c>
      <c r="N38" s="182">
        <v>0</v>
      </c>
      <c r="O38" s="182">
        <f>ROUND(E38*N38,2)</f>
        <v>0</v>
      </c>
      <c r="P38" s="182">
        <v>0</v>
      </c>
      <c r="Q38" s="182">
        <f>ROUND(E38*P38,2)</f>
        <v>0</v>
      </c>
      <c r="R38" s="184"/>
      <c r="S38" s="184" t="s">
        <v>364</v>
      </c>
      <c r="T38" s="185" t="s">
        <v>332</v>
      </c>
      <c r="U38" s="159">
        <v>0</v>
      </c>
      <c r="V38" s="159">
        <f>ROUND(E38*U38,2)</f>
        <v>0</v>
      </c>
      <c r="W38" s="159"/>
      <c r="X38" s="159" t="s">
        <v>564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565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x14ac:dyDescent="0.2">
      <c r="A39" s="164" t="s">
        <v>326</v>
      </c>
      <c r="B39" s="165" t="s">
        <v>229</v>
      </c>
      <c r="C39" s="186" t="s">
        <v>230</v>
      </c>
      <c r="D39" s="166"/>
      <c r="E39" s="167"/>
      <c r="F39" s="168"/>
      <c r="G39" s="168">
        <f>SUMIF(AG40:AG40,"&lt;&gt;NOR",G40:G40)</f>
        <v>0</v>
      </c>
      <c r="H39" s="168"/>
      <c r="I39" s="168">
        <f>SUM(I40:I40)</f>
        <v>0</v>
      </c>
      <c r="J39" s="168"/>
      <c r="K39" s="168">
        <f>SUM(K40:K40)</f>
        <v>0</v>
      </c>
      <c r="L39" s="168"/>
      <c r="M39" s="168">
        <f>SUM(M40:M40)</f>
        <v>0</v>
      </c>
      <c r="N39" s="167"/>
      <c r="O39" s="167">
        <f>SUM(O40:O40)</f>
        <v>0</v>
      </c>
      <c r="P39" s="167"/>
      <c r="Q39" s="167">
        <f>SUM(Q40:Q40)</f>
        <v>0</v>
      </c>
      <c r="R39" s="168"/>
      <c r="S39" s="168"/>
      <c r="T39" s="169"/>
      <c r="U39" s="163"/>
      <c r="V39" s="163">
        <f>SUM(V40:V40)</f>
        <v>8.35</v>
      </c>
      <c r="W39" s="163"/>
      <c r="X39" s="163"/>
      <c r="Y39" s="163"/>
      <c r="AG39" t="s">
        <v>327</v>
      </c>
    </row>
    <row r="40" spans="1:60" ht="22.5" outlineLevel="1" x14ac:dyDescent="0.2">
      <c r="A40" s="171">
        <v>16</v>
      </c>
      <c r="B40" s="172" t="s">
        <v>3134</v>
      </c>
      <c r="C40" s="187" t="s">
        <v>3135</v>
      </c>
      <c r="D40" s="173" t="s">
        <v>437</v>
      </c>
      <c r="E40" s="174">
        <v>4.34016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 t="s">
        <v>3027</v>
      </c>
      <c r="S40" s="176" t="s">
        <v>331</v>
      </c>
      <c r="T40" s="177" t="s">
        <v>331</v>
      </c>
      <c r="U40" s="159">
        <v>1.925</v>
      </c>
      <c r="V40" s="159">
        <f>ROUND(E40*U40,2)</f>
        <v>8.35</v>
      </c>
      <c r="W40" s="159"/>
      <c r="X40" s="159" t="s">
        <v>767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768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x14ac:dyDescent="0.2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312</v>
      </c>
    </row>
    <row r="42" spans="1:60" x14ac:dyDescent="0.2">
      <c r="A42" s="151"/>
      <c r="B42" s="152" t="s">
        <v>29</v>
      </c>
      <c r="C42" s="191"/>
      <c r="D42" s="153"/>
      <c r="E42" s="154"/>
      <c r="F42" s="154"/>
      <c r="G42" s="170">
        <f>G8+G39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414</v>
      </c>
    </row>
    <row r="43" spans="1:60" x14ac:dyDescent="0.2">
      <c r="C43" s="192"/>
      <c r="D43" s="10"/>
      <c r="AG43" t="s">
        <v>416</v>
      </c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8Y7SBN/Zwc61Jdf5dCzgps+zA/a8NsCc6S6ZrCMMa5BJ7jxqWjLO1zD5ITv4SsAbFlmjsM2R91XmrNlXKWDtg==" saltValue="edbRylxOTntzVFCVrwEpGA==" spinCount="100000" sheet="1" formatRows="0"/>
  <mergeCells count="9">
    <mergeCell ref="C22:G22"/>
    <mergeCell ref="C29:G29"/>
    <mergeCell ref="C30:G30"/>
    <mergeCell ref="A1:G1"/>
    <mergeCell ref="C2:G2"/>
    <mergeCell ref="C3:G3"/>
    <mergeCell ref="C4:G4"/>
    <mergeCell ref="C10:G10"/>
    <mergeCell ref="C19:G19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59" t="s">
        <v>6</v>
      </c>
      <c r="B1" s="259"/>
      <c r="C1" s="260"/>
      <c r="D1" s="259"/>
      <c r="E1" s="259"/>
      <c r="F1" s="259"/>
      <c r="G1" s="259"/>
    </row>
    <row r="2" spans="1:7" ht="24.95" customHeight="1" x14ac:dyDescent="0.2">
      <c r="A2" s="50" t="s">
        <v>7</v>
      </c>
      <c r="B2" s="49"/>
      <c r="C2" s="261"/>
      <c r="D2" s="261"/>
      <c r="E2" s="261"/>
      <c r="F2" s="261"/>
      <c r="G2" s="262"/>
    </row>
    <row r="3" spans="1:7" ht="24.95" customHeight="1" x14ac:dyDescent="0.2">
      <c r="A3" s="50" t="s">
        <v>8</v>
      </c>
      <c r="B3" s="49"/>
      <c r="C3" s="261"/>
      <c r="D3" s="261"/>
      <c r="E3" s="261"/>
      <c r="F3" s="261"/>
      <c r="G3" s="262"/>
    </row>
    <row r="4" spans="1:7" ht="24.95" customHeight="1" x14ac:dyDescent="0.2">
      <c r="A4" s="50" t="s">
        <v>9</v>
      </c>
      <c r="B4" s="49"/>
      <c r="C4" s="261"/>
      <c r="D4" s="261"/>
      <c r="E4" s="261"/>
      <c r="F4" s="261"/>
      <c r="G4" s="262"/>
    </row>
    <row r="5" spans="1:7" x14ac:dyDescent="0.2">
      <c r="B5" s="4"/>
      <c r="C5" s="5"/>
      <c r="D5" s="6"/>
    </row>
  </sheetData>
  <sheetProtection algorithmName="SHA-512" hashValue="oG1dcWh3SNcNr/7KSNZe3zzektgW8LPGDhL30NzokjaPabv9NPkJ26wsusK5ReLKM2ubtu5/HytmwAEQOZnWeA==" saltValue="cJfiklS+bQoCqLPm1kKsGA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BF891-F925-46FF-AD85-3495D76EB6A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298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53</v>
      </c>
      <c r="C3" s="266" t="s">
        <v>54</v>
      </c>
      <c r="D3" s="267"/>
      <c r="E3" s="267"/>
      <c r="F3" s="267"/>
      <c r="G3" s="268"/>
      <c r="AC3" s="122" t="s">
        <v>301</v>
      </c>
      <c r="AG3" t="s">
        <v>302</v>
      </c>
    </row>
    <row r="4" spans="1:60" ht="25.15" customHeight="1" x14ac:dyDescent="0.2">
      <c r="A4" s="141" t="s">
        <v>9</v>
      </c>
      <c r="B4" s="142" t="s">
        <v>53</v>
      </c>
      <c r="C4" s="269" t="s">
        <v>54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295</v>
      </c>
      <c r="C8" s="186" t="s">
        <v>27</v>
      </c>
      <c r="D8" s="166"/>
      <c r="E8" s="167"/>
      <c r="F8" s="168"/>
      <c r="G8" s="168">
        <f>SUMIF(AG9:AG30,"&lt;&gt;NOR",G9:G30)</f>
        <v>0</v>
      </c>
      <c r="H8" s="168"/>
      <c r="I8" s="168">
        <f>SUM(I9:I30)</f>
        <v>0</v>
      </c>
      <c r="J8" s="168"/>
      <c r="K8" s="168">
        <f>SUM(K9:K30)</f>
        <v>0</v>
      </c>
      <c r="L8" s="168"/>
      <c r="M8" s="168">
        <f>SUM(M9:M30)</f>
        <v>0</v>
      </c>
      <c r="N8" s="167"/>
      <c r="O8" s="167">
        <f>SUM(O9:O30)</f>
        <v>0</v>
      </c>
      <c r="P8" s="167"/>
      <c r="Q8" s="167">
        <f>SUM(Q9:Q30)</f>
        <v>0</v>
      </c>
      <c r="R8" s="168"/>
      <c r="S8" s="168"/>
      <c r="T8" s="169"/>
      <c r="U8" s="163"/>
      <c r="V8" s="163">
        <f>SUM(V9:V30)</f>
        <v>0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328</v>
      </c>
      <c r="C9" s="187" t="s">
        <v>329</v>
      </c>
      <c r="D9" s="173" t="s">
        <v>330</v>
      </c>
      <c r="E9" s="174">
        <v>1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/>
      <c r="S9" s="176" t="s">
        <v>331</v>
      </c>
      <c r="T9" s="177" t="s">
        <v>332</v>
      </c>
      <c r="U9" s="159">
        <v>0</v>
      </c>
      <c r="V9" s="159">
        <f>ROUND(E9*U9,2)</f>
        <v>0</v>
      </c>
      <c r="W9" s="159"/>
      <c r="X9" s="159" t="s">
        <v>333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335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63" t="s">
        <v>415</v>
      </c>
      <c r="D10" s="264"/>
      <c r="E10" s="264"/>
      <c r="F10" s="264"/>
      <c r="G10" s="264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336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ht="22.5" outlineLevel="3" x14ac:dyDescent="0.2">
      <c r="A11" s="155"/>
      <c r="B11" s="156"/>
      <c r="C11" s="272" t="s">
        <v>337</v>
      </c>
      <c r="D11" s="273"/>
      <c r="E11" s="273"/>
      <c r="F11" s="273"/>
      <c r="G11" s="273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336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78" t="str">
        <f>C11</f>
        <v>Vyhotovení protokolu o vytyčení stavby se seznamem souřadnic vytyčených bodů a jejich polohopisnými (S-JTSK) a výškopisnými (Bpv) hodnotami.</v>
      </c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338</v>
      </c>
      <c r="C12" s="187" t="s">
        <v>339</v>
      </c>
      <c r="D12" s="173" t="s">
        <v>330</v>
      </c>
      <c r="E12" s="174">
        <v>1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/>
      <c r="S12" s="176" t="s">
        <v>331</v>
      </c>
      <c r="T12" s="177" t="s">
        <v>332</v>
      </c>
      <c r="U12" s="159">
        <v>0</v>
      </c>
      <c r="V12" s="159">
        <f>ROUND(E12*U12,2)</f>
        <v>0</v>
      </c>
      <c r="W12" s="159"/>
      <c r="X12" s="159" t="s">
        <v>333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335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2" x14ac:dyDescent="0.2">
      <c r="A13" s="155"/>
      <c r="B13" s="156"/>
      <c r="C13" s="263" t="s">
        <v>340</v>
      </c>
      <c r="D13" s="264"/>
      <c r="E13" s="264"/>
      <c r="F13" s="264"/>
      <c r="G13" s="264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336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78" t="str">
        <f>C13</f>
        <v>Zaměření a vytýčení stávajících inženýrských sítí v místě stavby z hlediska jejich ochrany při provádění stavby.</v>
      </c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1">
        <v>3</v>
      </c>
      <c r="B14" s="172" t="s">
        <v>341</v>
      </c>
      <c r="C14" s="187" t="s">
        <v>342</v>
      </c>
      <c r="D14" s="173" t="s">
        <v>330</v>
      </c>
      <c r="E14" s="174">
        <v>3</v>
      </c>
      <c r="F14" s="175"/>
      <c r="G14" s="176">
        <f>ROUND(E14*F14,2)</f>
        <v>0</v>
      </c>
      <c r="H14" s="175"/>
      <c r="I14" s="176">
        <f>ROUND(E14*H14,2)</f>
        <v>0</v>
      </c>
      <c r="J14" s="175"/>
      <c r="K14" s="176">
        <f>ROUND(E14*J14,2)</f>
        <v>0</v>
      </c>
      <c r="L14" s="176">
        <v>21</v>
      </c>
      <c r="M14" s="176">
        <f>G14*(1+L14/100)</f>
        <v>0</v>
      </c>
      <c r="N14" s="174">
        <v>0</v>
      </c>
      <c r="O14" s="174">
        <f>ROUND(E14*N14,2)</f>
        <v>0</v>
      </c>
      <c r="P14" s="174">
        <v>0</v>
      </c>
      <c r="Q14" s="174">
        <f>ROUND(E14*P14,2)</f>
        <v>0</v>
      </c>
      <c r="R14" s="176"/>
      <c r="S14" s="176" t="s">
        <v>331</v>
      </c>
      <c r="T14" s="177" t="s">
        <v>332</v>
      </c>
      <c r="U14" s="159">
        <v>0</v>
      </c>
      <c r="V14" s="159">
        <f>ROUND(E14*U14,2)</f>
        <v>0</v>
      </c>
      <c r="W14" s="159"/>
      <c r="X14" s="159" t="s">
        <v>333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335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343</v>
      </c>
      <c r="D15" s="161"/>
      <c r="E15" s="162">
        <v>1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188" t="s">
        <v>345</v>
      </c>
      <c r="D16" s="161"/>
      <c r="E16" s="162">
        <v>1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3" x14ac:dyDescent="0.2">
      <c r="A17" s="155"/>
      <c r="B17" s="156"/>
      <c r="C17" s="188" t="s">
        <v>346</v>
      </c>
      <c r="D17" s="161"/>
      <c r="E17" s="162">
        <v>1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1">
        <v>4</v>
      </c>
      <c r="B18" s="172" t="s">
        <v>347</v>
      </c>
      <c r="C18" s="187" t="s">
        <v>348</v>
      </c>
      <c r="D18" s="173" t="s">
        <v>330</v>
      </c>
      <c r="E18" s="174">
        <v>1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/>
      <c r="S18" s="176" t="s">
        <v>331</v>
      </c>
      <c r="T18" s="177" t="s">
        <v>332</v>
      </c>
      <c r="U18" s="159">
        <v>0</v>
      </c>
      <c r="V18" s="159">
        <f>ROUND(E18*U18,2)</f>
        <v>0</v>
      </c>
      <c r="W18" s="159"/>
      <c r="X18" s="159" t="s">
        <v>333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335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22.5" outlineLevel="2" x14ac:dyDescent="0.2">
      <c r="A19" s="155"/>
      <c r="B19" s="156"/>
      <c r="C19" s="263" t="s">
        <v>349</v>
      </c>
      <c r="D19" s="264"/>
      <c r="E19" s="264"/>
      <c r="F19" s="264"/>
      <c r="G19" s="264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336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78" t="str">
        <f>C19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1">
        <v>5</v>
      </c>
      <c r="B20" s="172" t="s">
        <v>350</v>
      </c>
      <c r="C20" s="187" t="s">
        <v>351</v>
      </c>
      <c r="D20" s="173" t="s">
        <v>330</v>
      </c>
      <c r="E20" s="174">
        <v>1</v>
      </c>
      <c r="F20" s="175"/>
      <c r="G20" s="176">
        <f>ROUND(E20*F20,2)</f>
        <v>0</v>
      </c>
      <c r="H20" s="175"/>
      <c r="I20" s="176">
        <f>ROUND(E20*H20,2)</f>
        <v>0</v>
      </c>
      <c r="J20" s="175"/>
      <c r="K20" s="176">
        <f>ROUND(E20*J20,2)</f>
        <v>0</v>
      </c>
      <c r="L20" s="176">
        <v>21</v>
      </c>
      <c r="M20" s="176">
        <f>G20*(1+L20/100)</f>
        <v>0</v>
      </c>
      <c r="N20" s="174">
        <v>0</v>
      </c>
      <c r="O20" s="174">
        <f>ROUND(E20*N20,2)</f>
        <v>0</v>
      </c>
      <c r="P20" s="174">
        <v>0</v>
      </c>
      <c r="Q20" s="174">
        <f>ROUND(E20*P20,2)</f>
        <v>0</v>
      </c>
      <c r="R20" s="176"/>
      <c r="S20" s="176" t="s">
        <v>331</v>
      </c>
      <c r="T20" s="177" t="s">
        <v>332</v>
      </c>
      <c r="U20" s="159">
        <v>0</v>
      </c>
      <c r="V20" s="159">
        <f>ROUND(E20*U20,2)</f>
        <v>0</v>
      </c>
      <c r="W20" s="159"/>
      <c r="X20" s="159" t="s">
        <v>333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335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33.75" outlineLevel="2" x14ac:dyDescent="0.2">
      <c r="A21" s="155"/>
      <c r="B21" s="156"/>
      <c r="C21" s="263" t="s">
        <v>352</v>
      </c>
      <c r="D21" s="264"/>
      <c r="E21" s="264"/>
      <c r="F21" s="264"/>
      <c r="G21" s="264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336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78" t="str">
        <f>C21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1">
        <v>6</v>
      </c>
      <c r="B22" s="172" t="s">
        <v>353</v>
      </c>
      <c r="C22" s="187" t="s">
        <v>354</v>
      </c>
      <c r="D22" s="173" t="s">
        <v>330</v>
      </c>
      <c r="E22" s="174">
        <v>1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0</v>
      </c>
      <c r="O22" s="174">
        <f>ROUND(E22*N22,2)</f>
        <v>0</v>
      </c>
      <c r="P22" s="174">
        <v>0</v>
      </c>
      <c r="Q22" s="174">
        <f>ROUND(E22*P22,2)</f>
        <v>0</v>
      </c>
      <c r="R22" s="176"/>
      <c r="S22" s="176" t="s">
        <v>331</v>
      </c>
      <c r="T22" s="177" t="s">
        <v>332</v>
      </c>
      <c r="U22" s="159">
        <v>0</v>
      </c>
      <c r="V22" s="159">
        <f>ROUND(E22*U22,2)</f>
        <v>0</v>
      </c>
      <c r="W22" s="159"/>
      <c r="X22" s="159" t="s">
        <v>333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335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ht="22.5" outlineLevel="2" x14ac:dyDescent="0.2">
      <c r="A23" s="155"/>
      <c r="B23" s="156"/>
      <c r="C23" s="263" t="s">
        <v>355</v>
      </c>
      <c r="D23" s="264"/>
      <c r="E23" s="264"/>
      <c r="F23" s="264"/>
      <c r="G23" s="264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336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78" t="str">
        <f>C23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7</v>
      </c>
      <c r="B24" s="172" t="s">
        <v>356</v>
      </c>
      <c r="C24" s="187" t="s">
        <v>357</v>
      </c>
      <c r="D24" s="173" t="s">
        <v>330</v>
      </c>
      <c r="E24" s="174">
        <v>1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/>
      <c r="S24" s="176" t="s">
        <v>331</v>
      </c>
      <c r="T24" s="177" t="s">
        <v>332</v>
      </c>
      <c r="U24" s="159">
        <v>0</v>
      </c>
      <c r="V24" s="159">
        <f>ROUND(E24*U24,2)</f>
        <v>0</v>
      </c>
      <c r="W24" s="159"/>
      <c r="X24" s="159" t="s">
        <v>333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335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22.5" outlineLevel="2" x14ac:dyDescent="0.2">
      <c r="A25" s="155"/>
      <c r="B25" s="156"/>
      <c r="C25" s="263" t="s">
        <v>358</v>
      </c>
      <c r="D25" s="264"/>
      <c r="E25" s="264"/>
      <c r="F25" s="264"/>
      <c r="G25" s="264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336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78" t="str">
        <f>C25</f>
        <v>Náklady na ztížené provádění stavebních prací v důsledku nepřerušeného provozu na staveništi nebo v případech nepřerušeného provozu v objektech v nichž se stavební práce provádí.</v>
      </c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1">
        <v>8</v>
      </c>
      <c r="B26" s="172" t="s">
        <v>359</v>
      </c>
      <c r="C26" s="187" t="s">
        <v>360</v>
      </c>
      <c r="D26" s="173" t="s">
        <v>330</v>
      </c>
      <c r="E26" s="174">
        <v>1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/>
      <c r="S26" s="176" t="s">
        <v>331</v>
      </c>
      <c r="T26" s="177" t="s">
        <v>332</v>
      </c>
      <c r="U26" s="159">
        <v>0</v>
      </c>
      <c r="V26" s="159">
        <f>ROUND(E26*U26,2)</f>
        <v>0</v>
      </c>
      <c r="W26" s="159"/>
      <c r="X26" s="159" t="s">
        <v>333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335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263" t="s">
        <v>361</v>
      </c>
      <c r="D27" s="264"/>
      <c r="E27" s="264"/>
      <c r="F27" s="264"/>
      <c r="G27" s="264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336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9</v>
      </c>
      <c r="B28" s="180" t="s">
        <v>362</v>
      </c>
      <c r="C28" s="189" t="s">
        <v>363</v>
      </c>
      <c r="D28" s="181" t="s">
        <v>330</v>
      </c>
      <c r="E28" s="182">
        <v>1</v>
      </c>
      <c r="F28" s="183"/>
      <c r="G28" s="184">
        <f>ROUND(E28*F28,2)</f>
        <v>0</v>
      </c>
      <c r="H28" s="183"/>
      <c r="I28" s="184">
        <f>ROUND(E28*H28,2)</f>
        <v>0</v>
      </c>
      <c r="J28" s="183"/>
      <c r="K28" s="184">
        <f>ROUND(E28*J28,2)</f>
        <v>0</v>
      </c>
      <c r="L28" s="184">
        <v>21</v>
      </c>
      <c r="M28" s="184">
        <f>G28*(1+L28/100)</f>
        <v>0</v>
      </c>
      <c r="N28" s="182">
        <v>0</v>
      </c>
      <c r="O28" s="182">
        <f>ROUND(E28*N28,2)</f>
        <v>0</v>
      </c>
      <c r="P28" s="182">
        <v>0</v>
      </c>
      <c r="Q28" s="182">
        <f>ROUND(E28*P28,2)</f>
        <v>0</v>
      </c>
      <c r="R28" s="184"/>
      <c r="S28" s="184" t="s">
        <v>364</v>
      </c>
      <c r="T28" s="185" t="s">
        <v>332</v>
      </c>
      <c r="U28" s="159">
        <v>0</v>
      </c>
      <c r="V28" s="159">
        <f>ROUND(E28*U28,2)</f>
        <v>0</v>
      </c>
      <c r="W28" s="159"/>
      <c r="X28" s="159" t="s">
        <v>333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335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10</v>
      </c>
      <c r="B29" s="180" t="s">
        <v>365</v>
      </c>
      <c r="C29" s="189" t="s">
        <v>366</v>
      </c>
      <c r="D29" s="181" t="s">
        <v>330</v>
      </c>
      <c r="E29" s="182">
        <v>1</v>
      </c>
      <c r="F29" s="183"/>
      <c r="G29" s="184">
        <f>ROUND(E29*F29,2)</f>
        <v>0</v>
      </c>
      <c r="H29" s="183"/>
      <c r="I29" s="184">
        <f>ROUND(E29*H29,2)</f>
        <v>0</v>
      </c>
      <c r="J29" s="183"/>
      <c r="K29" s="184">
        <f>ROUND(E29*J29,2)</f>
        <v>0</v>
      </c>
      <c r="L29" s="184">
        <v>21</v>
      </c>
      <c r="M29" s="184">
        <f>G29*(1+L29/100)</f>
        <v>0</v>
      </c>
      <c r="N29" s="182">
        <v>0</v>
      </c>
      <c r="O29" s="182">
        <f>ROUND(E29*N29,2)</f>
        <v>0</v>
      </c>
      <c r="P29" s="182">
        <v>0</v>
      </c>
      <c r="Q29" s="182">
        <f>ROUND(E29*P29,2)</f>
        <v>0</v>
      </c>
      <c r="R29" s="184"/>
      <c r="S29" s="184" t="s">
        <v>364</v>
      </c>
      <c r="T29" s="185" t="s">
        <v>332</v>
      </c>
      <c r="U29" s="159">
        <v>0</v>
      </c>
      <c r="V29" s="159">
        <f>ROUND(E29*U29,2)</f>
        <v>0</v>
      </c>
      <c r="W29" s="159"/>
      <c r="X29" s="159" t="s">
        <v>333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335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11</v>
      </c>
      <c r="B30" s="180" t="s">
        <v>367</v>
      </c>
      <c r="C30" s="189" t="s">
        <v>368</v>
      </c>
      <c r="D30" s="181" t="s">
        <v>330</v>
      </c>
      <c r="E30" s="182">
        <v>1</v>
      </c>
      <c r="F30" s="183"/>
      <c r="G30" s="184">
        <f>ROUND(E30*F30,2)</f>
        <v>0</v>
      </c>
      <c r="H30" s="183"/>
      <c r="I30" s="184">
        <f>ROUND(E30*H30,2)</f>
        <v>0</v>
      </c>
      <c r="J30" s="183"/>
      <c r="K30" s="184">
        <f>ROUND(E30*J30,2)</f>
        <v>0</v>
      </c>
      <c r="L30" s="184">
        <v>21</v>
      </c>
      <c r="M30" s="184">
        <f>G30*(1+L30/100)</f>
        <v>0</v>
      </c>
      <c r="N30" s="182">
        <v>0</v>
      </c>
      <c r="O30" s="182">
        <f>ROUND(E30*N30,2)</f>
        <v>0</v>
      </c>
      <c r="P30" s="182">
        <v>0</v>
      </c>
      <c r="Q30" s="182">
        <f>ROUND(E30*P30,2)</f>
        <v>0</v>
      </c>
      <c r="R30" s="184"/>
      <c r="S30" s="184" t="s">
        <v>364</v>
      </c>
      <c r="T30" s="185" t="s">
        <v>332</v>
      </c>
      <c r="U30" s="159">
        <v>0</v>
      </c>
      <c r="V30" s="159">
        <f>ROUND(E30*U30,2)</f>
        <v>0</v>
      </c>
      <c r="W30" s="159"/>
      <c r="X30" s="159" t="s">
        <v>333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335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x14ac:dyDescent="0.2">
      <c r="A31" s="164" t="s">
        <v>326</v>
      </c>
      <c r="B31" s="165" t="s">
        <v>297</v>
      </c>
      <c r="C31" s="186" t="s">
        <v>28</v>
      </c>
      <c r="D31" s="166"/>
      <c r="E31" s="167"/>
      <c r="F31" s="168"/>
      <c r="G31" s="168">
        <f>SUMIF(AG32:AG58,"&lt;&gt;NOR",G32:G58)</f>
        <v>0</v>
      </c>
      <c r="H31" s="168"/>
      <c r="I31" s="168">
        <f>SUM(I32:I58)</f>
        <v>0</v>
      </c>
      <c r="J31" s="168"/>
      <c r="K31" s="168">
        <f>SUM(K32:K58)</f>
        <v>0</v>
      </c>
      <c r="L31" s="168"/>
      <c r="M31" s="168">
        <f>SUM(M32:M58)</f>
        <v>0</v>
      </c>
      <c r="N31" s="167"/>
      <c r="O31" s="167">
        <f>SUM(O32:O58)</f>
        <v>0</v>
      </c>
      <c r="P31" s="167"/>
      <c r="Q31" s="167">
        <f>SUM(Q32:Q58)</f>
        <v>0</v>
      </c>
      <c r="R31" s="168"/>
      <c r="S31" s="168"/>
      <c r="T31" s="169"/>
      <c r="U31" s="163"/>
      <c r="V31" s="163">
        <f>SUM(V32:V58)</f>
        <v>0</v>
      </c>
      <c r="W31" s="163"/>
      <c r="X31" s="163"/>
      <c r="Y31" s="163"/>
      <c r="AG31" t="s">
        <v>327</v>
      </c>
    </row>
    <row r="32" spans="1:60" outlineLevel="1" x14ac:dyDescent="0.2">
      <c r="A32" s="171">
        <v>12</v>
      </c>
      <c r="B32" s="172" t="s">
        <v>369</v>
      </c>
      <c r="C32" s="187" t="s">
        <v>370</v>
      </c>
      <c r="D32" s="173" t="s">
        <v>330</v>
      </c>
      <c r="E32" s="174">
        <v>1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</v>
      </c>
      <c r="O32" s="174">
        <f>ROUND(E32*N32,2)</f>
        <v>0</v>
      </c>
      <c r="P32" s="174">
        <v>0</v>
      </c>
      <c r="Q32" s="174">
        <f>ROUND(E32*P32,2)</f>
        <v>0</v>
      </c>
      <c r="R32" s="176"/>
      <c r="S32" s="176" t="s">
        <v>331</v>
      </c>
      <c r="T32" s="177" t="s">
        <v>332</v>
      </c>
      <c r="U32" s="159">
        <v>0</v>
      </c>
      <c r="V32" s="159">
        <f>ROUND(E32*U32,2)</f>
        <v>0</v>
      </c>
      <c r="W32" s="159"/>
      <c r="X32" s="159" t="s">
        <v>333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335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263" t="s">
        <v>371</v>
      </c>
      <c r="D33" s="264"/>
      <c r="E33" s="264"/>
      <c r="F33" s="264"/>
      <c r="G33" s="264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336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13</v>
      </c>
      <c r="B34" s="172" t="s">
        <v>372</v>
      </c>
      <c r="C34" s="187" t="s">
        <v>373</v>
      </c>
      <c r="D34" s="173" t="s">
        <v>330</v>
      </c>
      <c r="E34" s="174">
        <v>1</v>
      </c>
      <c r="F34" s="175"/>
      <c r="G34" s="176">
        <f>ROUND(E34*F34,2)</f>
        <v>0</v>
      </c>
      <c r="H34" s="175"/>
      <c r="I34" s="176">
        <f>ROUND(E34*H34,2)</f>
        <v>0</v>
      </c>
      <c r="J34" s="175"/>
      <c r="K34" s="176">
        <f>ROUND(E34*J34,2)</f>
        <v>0</v>
      </c>
      <c r="L34" s="176">
        <v>21</v>
      </c>
      <c r="M34" s="176">
        <f>G34*(1+L34/100)</f>
        <v>0</v>
      </c>
      <c r="N34" s="174">
        <v>0</v>
      </c>
      <c r="O34" s="174">
        <f>ROUND(E34*N34,2)</f>
        <v>0</v>
      </c>
      <c r="P34" s="174">
        <v>0</v>
      </c>
      <c r="Q34" s="174">
        <f>ROUND(E34*P34,2)</f>
        <v>0</v>
      </c>
      <c r="R34" s="176"/>
      <c r="S34" s="176" t="s">
        <v>331</v>
      </c>
      <c r="T34" s="177" t="s">
        <v>332</v>
      </c>
      <c r="U34" s="159">
        <v>0</v>
      </c>
      <c r="V34" s="159">
        <f>ROUND(E34*U34,2)</f>
        <v>0</v>
      </c>
      <c r="W34" s="159"/>
      <c r="X34" s="159" t="s">
        <v>333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335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ht="22.5" outlineLevel="2" x14ac:dyDescent="0.2">
      <c r="A35" s="155"/>
      <c r="B35" s="156"/>
      <c r="C35" s="263" t="s">
        <v>374</v>
      </c>
      <c r="D35" s="264"/>
      <c r="E35" s="264"/>
      <c r="F35" s="264"/>
      <c r="G35" s="264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336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78" t="str">
        <f>C35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1">
        <v>14</v>
      </c>
      <c r="B36" s="172" t="s">
        <v>375</v>
      </c>
      <c r="C36" s="187" t="s">
        <v>376</v>
      </c>
      <c r="D36" s="173" t="s">
        <v>330</v>
      </c>
      <c r="E36" s="174">
        <v>1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0</v>
      </c>
      <c r="O36" s="174">
        <f>ROUND(E36*N36,2)</f>
        <v>0</v>
      </c>
      <c r="P36" s="174">
        <v>0</v>
      </c>
      <c r="Q36" s="174">
        <f>ROUND(E36*P36,2)</f>
        <v>0</v>
      </c>
      <c r="R36" s="176"/>
      <c r="S36" s="176" t="s">
        <v>331</v>
      </c>
      <c r="T36" s="177" t="s">
        <v>332</v>
      </c>
      <c r="U36" s="159">
        <v>0</v>
      </c>
      <c r="V36" s="159">
        <f>ROUND(E36*U36,2)</f>
        <v>0</v>
      </c>
      <c r="W36" s="159"/>
      <c r="X36" s="159" t="s">
        <v>333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335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ht="33.75" outlineLevel="2" x14ac:dyDescent="0.2">
      <c r="A37" s="155"/>
      <c r="B37" s="156"/>
      <c r="C37" s="263" t="s">
        <v>377</v>
      </c>
      <c r="D37" s="264"/>
      <c r="E37" s="264"/>
      <c r="F37" s="264"/>
      <c r="G37" s="264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336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78" t="str">
        <f>C37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1">
        <v>15</v>
      </c>
      <c r="B38" s="172" t="s">
        <v>378</v>
      </c>
      <c r="C38" s="187" t="s">
        <v>379</v>
      </c>
      <c r="D38" s="173" t="s">
        <v>330</v>
      </c>
      <c r="E38" s="174">
        <v>1</v>
      </c>
      <c r="F38" s="175"/>
      <c r="G38" s="176">
        <f>ROUND(E38*F38,2)</f>
        <v>0</v>
      </c>
      <c r="H38" s="175"/>
      <c r="I38" s="176">
        <f>ROUND(E38*H38,2)</f>
        <v>0</v>
      </c>
      <c r="J38" s="175"/>
      <c r="K38" s="176">
        <f>ROUND(E38*J38,2)</f>
        <v>0</v>
      </c>
      <c r="L38" s="176">
        <v>21</v>
      </c>
      <c r="M38" s="176">
        <f>G38*(1+L38/100)</f>
        <v>0</v>
      </c>
      <c r="N38" s="174">
        <v>0</v>
      </c>
      <c r="O38" s="174">
        <f>ROUND(E38*N38,2)</f>
        <v>0</v>
      </c>
      <c r="P38" s="174">
        <v>0</v>
      </c>
      <c r="Q38" s="174">
        <f>ROUND(E38*P38,2)</f>
        <v>0</v>
      </c>
      <c r="R38" s="176"/>
      <c r="S38" s="176" t="s">
        <v>331</v>
      </c>
      <c r="T38" s="177" t="s">
        <v>332</v>
      </c>
      <c r="U38" s="159">
        <v>0</v>
      </c>
      <c r="V38" s="159">
        <f>ROUND(E38*U38,2)</f>
        <v>0</v>
      </c>
      <c r="W38" s="159"/>
      <c r="X38" s="159" t="s">
        <v>333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335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22.5" outlineLevel="2" x14ac:dyDescent="0.2">
      <c r="A39" s="155"/>
      <c r="B39" s="156"/>
      <c r="C39" s="263" t="s">
        <v>380</v>
      </c>
      <c r="D39" s="264"/>
      <c r="E39" s="264"/>
      <c r="F39" s="264"/>
      <c r="G39" s="264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336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78" t="str">
        <f>C39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16</v>
      </c>
      <c r="B40" s="172" t="s">
        <v>381</v>
      </c>
      <c r="C40" s="187" t="s">
        <v>382</v>
      </c>
      <c r="D40" s="173" t="s">
        <v>330</v>
      </c>
      <c r="E40" s="174">
        <v>1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/>
      <c r="S40" s="176" t="s">
        <v>331</v>
      </c>
      <c r="T40" s="177" t="s">
        <v>332</v>
      </c>
      <c r="U40" s="159">
        <v>0</v>
      </c>
      <c r="V40" s="159">
        <f>ROUND(E40*U40,2)</f>
        <v>0</v>
      </c>
      <c r="W40" s="159"/>
      <c r="X40" s="159" t="s">
        <v>333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335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ht="33.75" outlineLevel="2" x14ac:dyDescent="0.2">
      <c r="A41" s="155"/>
      <c r="B41" s="156"/>
      <c r="C41" s="263" t="s">
        <v>383</v>
      </c>
      <c r="D41" s="264"/>
      <c r="E41" s="264"/>
      <c r="F41" s="264"/>
      <c r="G41" s="264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336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78" t="str">
        <f>C41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1">
        <v>17</v>
      </c>
      <c r="B42" s="172" t="s">
        <v>384</v>
      </c>
      <c r="C42" s="187" t="s">
        <v>385</v>
      </c>
      <c r="D42" s="173" t="s">
        <v>330</v>
      </c>
      <c r="E42" s="174">
        <v>1</v>
      </c>
      <c r="F42" s="175"/>
      <c r="G42" s="176">
        <f>ROUND(E42*F42,2)</f>
        <v>0</v>
      </c>
      <c r="H42" s="175"/>
      <c r="I42" s="176">
        <f>ROUND(E42*H42,2)</f>
        <v>0</v>
      </c>
      <c r="J42" s="175"/>
      <c r="K42" s="176">
        <f>ROUND(E42*J42,2)</f>
        <v>0</v>
      </c>
      <c r="L42" s="176">
        <v>21</v>
      </c>
      <c r="M42" s="176">
        <f>G42*(1+L42/100)</f>
        <v>0</v>
      </c>
      <c r="N42" s="174">
        <v>0</v>
      </c>
      <c r="O42" s="174">
        <f>ROUND(E42*N42,2)</f>
        <v>0</v>
      </c>
      <c r="P42" s="174">
        <v>0</v>
      </c>
      <c r="Q42" s="174">
        <f>ROUND(E42*P42,2)</f>
        <v>0</v>
      </c>
      <c r="R42" s="176"/>
      <c r="S42" s="176" t="s">
        <v>331</v>
      </c>
      <c r="T42" s="177" t="s">
        <v>332</v>
      </c>
      <c r="U42" s="159">
        <v>0</v>
      </c>
      <c r="V42" s="159">
        <f>ROUND(E42*U42,2)</f>
        <v>0</v>
      </c>
      <c r="W42" s="159"/>
      <c r="X42" s="159" t="s">
        <v>333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335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ht="22.5" outlineLevel="2" x14ac:dyDescent="0.2">
      <c r="A43" s="155"/>
      <c r="B43" s="156"/>
      <c r="C43" s="263" t="s">
        <v>386</v>
      </c>
      <c r="D43" s="264"/>
      <c r="E43" s="264"/>
      <c r="F43" s="264"/>
      <c r="G43" s="264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336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78" t="str">
        <f>C43</f>
        <v>Náklady zhotovitele, související s prováděním zkoušek a revizí předepsaných technickými normami nebo objednatelem a které jsou pro provedení díla nezbytné.</v>
      </c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1">
        <v>18</v>
      </c>
      <c r="B44" s="172" t="s">
        <v>387</v>
      </c>
      <c r="C44" s="187" t="s">
        <v>388</v>
      </c>
      <c r="D44" s="173" t="s">
        <v>330</v>
      </c>
      <c r="E44" s="174">
        <v>1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0</v>
      </c>
      <c r="O44" s="174">
        <f>ROUND(E44*N44,2)</f>
        <v>0</v>
      </c>
      <c r="P44" s="174">
        <v>0</v>
      </c>
      <c r="Q44" s="174">
        <f>ROUND(E44*P44,2)</f>
        <v>0</v>
      </c>
      <c r="R44" s="176"/>
      <c r="S44" s="176" t="s">
        <v>331</v>
      </c>
      <c r="T44" s="177" t="s">
        <v>332</v>
      </c>
      <c r="U44" s="159">
        <v>0</v>
      </c>
      <c r="V44" s="159">
        <f>ROUND(E44*U44,2)</f>
        <v>0</v>
      </c>
      <c r="W44" s="159"/>
      <c r="X44" s="159" t="s">
        <v>333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335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263" t="s">
        <v>389</v>
      </c>
      <c r="D45" s="264"/>
      <c r="E45" s="264"/>
      <c r="F45" s="264"/>
      <c r="G45" s="264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336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78" t="str">
        <f>C45</f>
        <v>Náklady zhotovitele, které vzniknou v souvislosti s povinnostmi zhotovitele při předání a převzetí díla.</v>
      </c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1">
        <v>19</v>
      </c>
      <c r="B46" s="172" t="s">
        <v>390</v>
      </c>
      <c r="C46" s="187" t="s">
        <v>391</v>
      </c>
      <c r="D46" s="173" t="s">
        <v>330</v>
      </c>
      <c r="E46" s="174">
        <v>1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0</v>
      </c>
      <c r="O46" s="174">
        <f>ROUND(E46*N46,2)</f>
        <v>0</v>
      </c>
      <c r="P46" s="174">
        <v>0</v>
      </c>
      <c r="Q46" s="174">
        <f>ROUND(E46*P46,2)</f>
        <v>0</v>
      </c>
      <c r="R46" s="176"/>
      <c r="S46" s="176" t="s">
        <v>331</v>
      </c>
      <c r="T46" s="177" t="s">
        <v>332</v>
      </c>
      <c r="U46" s="159">
        <v>0</v>
      </c>
      <c r="V46" s="159">
        <f>ROUND(E46*U46,2)</f>
        <v>0</v>
      </c>
      <c r="W46" s="159"/>
      <c r="X46" s="159" t="s">
        <v>333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335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263" t="s">
        <v>392</v>
      </c>
      <c r="D47" s="264"/>
      <c r="E47" s="264"/>
      <c r="F47" s="264"/>
      <c r="G47" s="264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336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78" t="str">
        <f>C47</f>
        <v>Náklady na vyhotovení dokumentace skutečného provedení stavby a její předání objednateli v požadované formě a požadovaném počtu.</v>
      </c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1">
        <v>20</v>
      </c>
      <c r="B48" s="172" t="s">
        <v>393</v>
      </c>
      <c r="C48" s="187" t="s">
        <v>394</v>
      </c>
      <c r="D48" s="173" t="s">
        <v>330</v>
      </c>
      <c r="E48" s="174">
        <v>1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0</v>
      </c>
      <c r="O48" s="174">
        <f>ROUND(E48*N48,2)</f>
        <v>0</v>
      </c>
      <c r="P48" s="174">
        <v>0</v>
      </c>
      <c r="Q48" s="174">
        <f>ROUND(E48*P48,2)</f>
        <v>0</v>
      </c>
      <c r="R48" s="176"/>
      <c r="S48" s="176" t="s">
        <v>331</v>
      </c>
      <c r="T48" s="177" t="s">
        <v>332</v>
      </c>
      <c r="U48" s="159">
        <v>0</v>
      </c>
      <c r="V48" s="159">
        <f>ROUND(E48*U48,2)</f>
        <v>0</v>
      </c>
      <c r="W48" s="159"/>
      <c r="X48" s="159" t="s">
        <v>333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335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263" t="s">
        <v>395</v>
      </c>
      <c r="D49" s="264"/>
      <c r="E49" s="264"/>
      <c r="F49" s="264"/>
      <c r="G49" s="264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336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78" t="str">
        <f>C49</f>
        <v>Náklady na provedení skutečného zaměření stavby v rozsahu nezbytném pro zápis změny do katastru nemovitostí.</v>
      </c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1">
        <v>21</v>
      </c>
      <c r="B50" s="172" t="s">
        <v>396</v>
      </c>
      <c r="C50" s="187" t="s">
        <v>397</v>
      </c>
      <c r="D50" s="173" t="s">
        <v>330</v>
      </c>
      <c r="E50" s="174">
        <v>1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0</v>
      </c>
      <c r="O50" s="174">
        <f>ROUND(E50*N50,2)</f>
        <v>0</v>
      </c>
      <c r="P50" s="174">
        <v>0</v>
      </c>
      <c r="Q50" s="174">
        <f>ROUND(E50*P50,2)</f>
        <v>0</v>
      </c>
      <c r="R50" s="176"/>
      <c r="S50" s="176" t="s">
        <v>331</v>
      </c>
      <c r="T50" s="177" t="s">
        <v>332</v>
      </c>
      <c r="U50" s="159">
        <v>0</v>
      </c>
      <c r="V50" s="159">
        <f>ROUND(E50*U50,2)</f>
        <v>0</v>
      </c>
      <c r="W50" s="159"/>
      <c r="X50" s="159" t="s">
        <v>333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335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63" t="s">
        <v>398</v>
      </c>
      <c r="D51" s="264"/>
      <c r="E51" s="264"/>
      <c r="F51" s="264"/>
      <c r="G51" s="264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336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78" t="str">
        <f>C51</f>
        <v>Náklady spojené s povinným pojištěním dodavatele nebo stavebního díla či jeho části, v rozsahu obchodních podmínek.</v>
      </c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79">
        <v>22</v>
      </c>
      <c r="B52" s="180" t="s">
        <v>399</v>
      </c>
      <c r="C52" s="189" t="s">
        <v>400</v>
      </c>
      <c r="D52" s="181" t="s">
        <v>330</v>
      </c>
      <c r="E52" s="182">
        <v>1</v>
      </c>
      <c r="F52" s="183"/>
      <c r="G52" s="184">
        <f t="shared" ref="G52:G58" si="0">ROUND(E52*F52,2)</f>
        <v>0</v>
      </c>
      <c r="H52" s="183"/>
      <c r="I52" s="184">
        <f t="shared" ref="I52:I58" si="1">ROUND(E52*H52,2)</f>
        <v>0</v>
      </c>
      <c r="J52" s="183"/>
      <c r="K52" s="184">
        <f t="shared" ref="K52:K58" si="2">ROUND(E52*J52,2)</f>
        <v>0</v>
      </c>
      <c r="L52" s="184">
        <v>21</v>
      </c>
      <c r="M52" s="184">
        <f t="shared" ref="M52:M58" si="3">G52*(1+L52/100)</f>
        <v>0</v>
      </c>
      <c r="N52" s="182">
        <v>0</v>
      </c>
      <c r="O52" s="182">
        <f t="shared" ref="O52:O58" si="4">ROUND(E52*N52,2)</f>
        <v>0</v>
      </c>
      <c r="P52" s="182">
        <v>0</v>
      </c>
      <c r="Q52" s="182">
        <f t="shared" ref="Q52:Q58" si="5">ROUND(E52*P52,2)</f>
        <v>0</v>
      </c>
      <c r="R52" s="184"/>
      <c r="S52" s="184" t="s">
        <v>364</v>
      </c>
      <c r="T52" s="185" t="s">
        <v>332</v>
      </c>
      <c r="U52" s="159">
        <v>0</v>
      </c>
      <c r="V52" s="159">
        <f t="shared" ref="V52:V58" si="6">ROUND(E52*U52,2)</f>
        <v>0</v>
      </c>
      <c r="W52" s="159"/>
      <c r="X52" s="159" t="s">
        <v>333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335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79">
        <v>23</v>
      </c>
      <c r="B53" s="180" t="s">
        <v>401</v>
      </c>
      <c r="C53" s="189" t="s">
        <v>402</v>
      </c>
      <c r="D53" s="181" t="s">
        <v>330</v>
      </c>
      <c r="E53" s="182">
        <v>1</v>
      </c>
      <c r="F53" s="183"/>
      <c r="G53" s="184">
        <f t="shared" si="0"/>
        <v>0</v>
      </c>
      <c r="H53" s="183"/>
      <c r="I53" s="184">
        <f t="shared" si="1"/>
        <v>0</v>
      </c>
      <c r="J53" s="183"/>
      <c r="K53" s="184">
        <f t="shared" si="2"/>
        <v>0</v>
      </c>
      <c r="L53" s="184">
        <v>21</v>
      </c>
      <c r="M53" s="184">
        <f t="shared" si="3"/>
        <v>0</v>
      </c>
      <c r="N53" s="182">
        <v>0</v>
      </c>
      <c r="O53" s="182">
        <f t="shared" si="4"/>
        <v>0</v>
      </c>
      <c r="P53" s="182">
        <v>0</v>
      </c>
      <c r="Q53" s="182">
        <f t="shared" si="5"/>
        <v>0</v>
      </c>
      <c r="R53" s="184"/>
      <c r="S53" s="184" t="s">
        <v>364</v>
      </c>
      <c r="T53" s="185" t="s">
        <v>332</v>
      </c>
      <c r="U53" s="159">
        <v>0</v>
      </c>
      <c r="V53" s="159">
        <f t="shared" si="6"/>
        <v>0</v>
      </c>
      <c r="W53" s="159"/>
      <c r="X53" s="159" t="s">
        <v>333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335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9">
        <v>24</v>
      </c>
      <c r="B54" s="180" t="s">
        <v>403</v>
      </c>
      <c r="C54" s="189" t="s">
        <v>404</v>
      </c>
      <c r="D54" s="181" t="s">
        <v>330</v>
      </c>
      <c r="E54" s="182">
        <v>1</v>
      </c>
      <c r="F54" s="183"/>
      <c r="G54" s="184">
        <f t="shared" si="0"/>
        <v>0</v>
      </c>
      <c r="H54" s="183"/>
      <c r="I54" s="184">
        <f t="shared" si="1"/>
        <v>0</v>
      </c>
      <c r="J54" s="183"/>
      <c r="K54" s="184">
        <f t="shared" si="2"/>
        <v>0</v>
      </c>
      <c r="L54" s="184">
        <v>21</v>
      </c>
      <c r="M54" s="184">
        <f t="shared" si="3"/>
        <v>0</v>
      </c>
      <c r="N54" s="182">
        <v>0</v>
      </c>
      <c r="O54" s="182">
        <f t="shared" si="4"/>
        <v>0</v>
      </c>
      <c r="P54" s="182">
        <v>0</v>
      </c>
      <c r="Q54" s="182">
        <f t="shared" si="5"/>
        <v>0</v>
      </c>
      <c r="R54" s="184"/>
      <c r="S54" s="184" t="s">
        <v>364</v>
      </c>
      <c r="T54" s="185" t="s">
        <v>332</v>
      </c>
      <c r="U54" s="159">
        <v>0</v>
      </c>
      <c r="V54" s="159">
        <f t="shared" si="6"/>
        <v>0</v>
      </c>
      <c r="W54" s="159"/>
      <c r="X54" s="159" t="s">
        <v>333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335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9">
        <v>25</v>
      </c>
      <c r="B55" s="180" t="s">
        <v>405</v>
      </c>
      <c r="C55" s="189" t="s">
        <v>406</v>
      </c>
      <c r="D55" s="181" t="s">
        <v>407</v>
      </c>
      <c r="E55" s="182">
        <v>125</v>
      </c>
      <c r="F55" s="183"/>
      <c r="G55" s="184">
        <f t="shared" si="0"/>
        <v>0</v>
      </c>
      <c r="H55" s="183"/>
      <c r="I55" s="184">
        <f t="shared" si="1"/>
        <v>0</v>
      </c>
      <c r="J55" s="183"/>
      <c r="K55" s="184">
        <f t="shared" si="2"/>
        <v>0</v>
      </c>
      <c r="L55" s="184">
        <v>21</v>
      </c>
      <c r="M55" s="184">
        <f t="shared" si="3"/>
        <v>0</v>
      </c>
      <c r="N55" s="182">
        <v>0</v>
      </c>
      <c r="O55" s="182">
        <f t="shared" si="4"/>
        <v>0</v>
      </c>
      <c r="P55" s="182">
        <v>0</v>
      </c>
      <c r="Q55" s="182">
        <f t="shared" si="5"/>
        <v>0</v>
      </c>
      <c r="R55" s="184"/>
      <c r="S55" s="184" t="s">
        <v>364</v>
      </c>
      <c r="T55" s="185" t="s">
        <v>332</v>
      </c>
      <c r="U55" s="159">
        <v>0</v>
      </c>
      <c r="V55" s="159">
        <f t="shared" si="6"/>
        <v>0</v>
      </c>
      <c r="W55" s="159"/>
      <c r="X55" s="159" t="s">
        <v>333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335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ht="22.5" outlineLevel="1" x14ac:dyDescent="0.2">
      <c r="A56" s="179">
        <v>26</v>
      </c>
      <c r="B56" s="180" t="s">
        <v>408</v>
      </c>
      <c r="C56" s="189" t="s">
        <v>409</v>
      </c>
      <c r="D56" s="181" t="s">
        <v>330</v>
      </c>
      <c r="E56" s="182">
        <v>1</v>
      </c>
      <c r="F56" s="183"/>
      <c r="G56" s="184">
        <f t="shared" si="0"/>
        <v>0</v>
      </c>
      <c r="H56" s="183"/>
      <c r="I56" s="184">
        <f t="shared" si="1"/>
        <v>0</v>
      </c>
      <c r="J56" s="183"/>
      <c r="K56" s="184">
        <f t="shared" si="2"/>
        <v>0</v>
      </c>
      <c r="L56" s="184">
        <v>21</v>
      </c>
      <c r="M56" s="184">
        <f t="shared" si="3"/>
        <v>0</v>
      </c>
      <c r="N56" s="182">
        <v>0</v>
      </c>
      <c r="O56" s="182">
        <f t="shared" si="4"/>
        <v>0</v>
      </c>
      <c r="P56" s="182">
        <v>0</v>
      </c>
      <c r="Q56" s="182">
        <f t="shared" si="5"/>
        <v>0</v>
      </c>
      <c r="R56" s="184"/>
      <c r="S56" s="184" t="s">
        <v>364</v>
      </c>
      <c r="T56" s="185" t="s">
        <v>332</v>
      </c>
      <c r="U56" s="159">
        <v>0</v>
      </c>
      <c r="V56" s="159">
        <f t="shared" si="6"/>
        <v>0</v>
      </c>
      <c r="W56" s="159"/>
      <c r="X56" s="159" t="s">
        <v>333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335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79">
        <v>27</v>
      </c>
      <c r="B57" s="180" t="s">
        <v>410</v>
      </c>
      <c r="C57" s="189" t="s">
        <v>411</v>
      </c>
      <c r="D57" s="181" t="s">
        <v>330</v>
      </c>
      <c r="E57" s="182">
        <v>1</v>
      </c>
      <c r="F57" s="183"/>
      <c r="G57" s="184">
        <f t="shared" si="0"/>
        <v>0</v>
      </c>
      <c r="H57" s="183"/>
      <c r="I57" s="184">
        <f t="shared" si="1"/>
        <v>0</v>
      </c>
      <c r="J57" s="183"/>
      <c r="K57" s="184">
        <f t="shared" si="2"/>
        <v>0</v>
      </c>
      <c r="L57" s="184">
        <v>21</v>
      </c>
      <c r="M57" s="184">
        <f t="shared" si="3"/>
        <v>0</v>
      </c>
      <c r="N57" s="182">
        <v>0</v>
      </c>
      <c r="O57" s="182">
        <f t="shared" si="4"/>
        <v>0</v>
      </c>
      <c r="P57" s="182">
        <v>0</v>
      </c>
      <c r="Q57" s="182">
        <f t="shared" si="5"/>
        <v>0</v>
      </c>
      <c r="R57" s="184"/>
      <c r="S57" s="184" t="s">
        <v>364</v>
      </c>
      <c r="T57" s="185" t="s">
        <v>332</v>
      </c>
      <c r="U57" s="159">
        <v>0</v>
      </c>
      <c r="V57" s="159">
        <f t="shared" si="6"/>
        <v>0</v>
      </c>
      <c r="W57" s="159"/>
      <c r="X57" s="159" t="s">
        <v>333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335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1">
        <v>28</v>
      </c>
      <c r="B58" s="172" t="s">
        <v>412</v>
      </c>
      <c r="C58" s="187" t="s">
        <v>413</v>
      </c>
      <c r="D58" s="173" t="s">
        <v>330</v>
      </c>
      <c r="E58" s="174">
        <v>1</v>
      </c>
      <c r="F58" s="175"/>
      <c r="G58" s="176">
        <f t="shared" si="0"/>
        <v>0</v>
      </c>
      <c r="H58" s="175"/>
      <c r="I58" s="176">
        <f t="shared" si="1"/>
        <v>0</v>
      </c>
      <c r="J58" s="175"/>
      <c r="K58" s="176">
        <f t="shared" si="2"/>
        <v>0</v>
      </c>
      <c r="L58" s="176">
        <v>21</v>
      </c>
      <c r="M58" s="176">
        <f t="shared" si="3"/>
        <v>0</v>
      </c>
      <c r="N58" s="174">
        <v>0</v>
      </c>
      <c r="O58" s="174">
        <f t="shared" si="4"/>
        <v>0</v>
      </c>
      <c r="P58" s="174">
        <v>0</v>
      </c>
      <c r="Q58" s="174">
        <f t="shared" si="5"/>
        <v>0</v>
      </c>
      <c r="R58" s="176"/>
      <c r="S58" s="176" t="s">
        <v>364</v>
      </c>
      <c r="T58" s="177" t="s">
        <v>332</v>
      </c>
      <c r="U58" s="159">
        <v>0</v>
      </c>
      <c r="V58" s="159">
        <f t="shared" si="6"/>
        <v>0</v>
      </c>
      <c r="W58" s="159"/>
      <c r="X58" s="159" t="s">
        <v>333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335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x14ac:dyDescent="0.2">
      <c r="A59" s="3"/>
      <c r="B59" s="4"/>
      <c r="C59" s="190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AE59">
        <v>12</v>
      </c>
      <c r="AF59">
        <v>21</v>
      </c>
      <c r="AG59" t="s">
        <v>312</v>
      </c>
    </row>
    <row r="60" spans="1:60" x14ac:dyDescent="0.2">
      <c r="A60" s="151"/>
      <c r="B60" s="152" t="s">
        <v>29</v>
      </c>
      <c r="C60" s="191"/>
      <c r="D60" s="153"/>
      <c r="E60" s="154"/>
      <c r="F60" s="154"/>
      <c r="G60" s="170">
        <f>G8+G31</f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E60">
        <f>SUMIF(L7:L58,AE59,G7:G58)</f>
        <v>0</v>
      </c>
      <c r="AF60">
        <f>SUMIF(L7:L58,AF59,G7:G58)</f>
        <v>0</v>
      </c>
      <c r="AG60" t="s">
        <v>414</v>
      </c>
    </row>
    <row r="61" spans="1:60" x14ac:dyDescent="0.2">
      <c r="C61" s="192"/>
      <c r="D61" s="10"/>
      <c r="AG61" t="s">
        <v>416</v>
      </c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7SK1eKoTjTvn2h/Pq6pikH1I1cmyjZWfDYxGlZgob4pHZxtbiAmvxpURdvpIHqWFz/cCNuq7buvZ4hj0IeE0tQ==" saltValue="MCtghoGyLn1rJogsAumd7w==" spinCount="100000" sheet="1" formatRows="0"/>
  <mergeCells count="22">
    <mergeCell ref="C45:G45"/>
    <mergeCell ref="C47:G47"/>
    <mergeCell ref="C49:G49"/>
    <mergeCell ref="C51:G51"/>
    <mergeCell ref="C33:G33"/>
    <mergeCell ref="C35:G35"/>
    <mergeCell ref="C37:G37"/>
    <mergeCell ref="C39:G39"/>
    <mergeCell ref="C41:G41"/>
    <mergeCell ref="C43:G43"/>
    <mergeCell ref="C27:G27"/>
    <mergeCell ref="A1:G1"/>
    <mergeCell ref="C2:G2"/>
    <mergeCell ref="C3:G3"/>
    <mergeCell ref="C4:G4"/>
    <mergeCell ref="C10:G10"/>
    <mergeCell ref="C11:G11"/>
    <mergeCell ref="C13:G13"/>
    <mergeCell ref="C19:G19"/>
    <mergeCell ref="C21:G21"/>
    <mergeCell ref="C23:G23"/>
    <mergeCell ref="C25:G25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DC539-176B-4ED0-9DEC-4D85A5EB14D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56</v>
      </c>
      <c r="C3" s="266" t="s">
        <v>57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58</v>
      </c>
      <c r="C4" s="269" t="s">
        <v>57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SUMIF(AG9:AG15,"&lt;&gt;NOR",G9:G15)</f>
        <v>0</v>
      </c>
      <c r="H8" s="168"/>
      <c r="I8" s="168">
        <f>SUM(I9:I15)</f>
        <v>0</v>
      </c>
      <c r="J8" s="168"/>
      <c r="K8" s="168">
        <f>SUM(K9:K15)</f>
        <v>0</v>
      </c>
      <c r="L8" s="168"/>
      <c r="M8" s="168">
        <f>SUM(M9:M15)</f>
        <v>0</v>
      </c>
      <c r="N8" s="167"/>
      <c r="O8" s="167">
        <f>SUM(O9:O15)</f>
        <v>0</v>
      </c>
      <c r="P8" s="167"/>
      <c r="Q8" s="167">
        <f>SUM(Q9:Q15)</f>
        <v>36.72</v>
      </c>
      <c r="R8" s="168"/>
      <c r="S8" s="168"/>
      <c r="T8" s="169"/>
      <c r="U8" s="163"/>
      <c r="V8" s="163">
        <f>SUM(V9:V15)</f>
        <v>41.290000000000006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418</v>
      </c>
      <c r="C9" s="187" t="s">
        <v>419</v>
      </c>
      <c r="D9" s="173" t="s">
        <v>420</v>
      </c>
      <c r="E9" s="174">
        <v>57.7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0.22</v>
      </c>
      <c r="Q9" s="174">
        <f>ROUND(E9*P9,2)</f>
        <v>12.69</v>
      </c>
      <c r="R9" s="176" t="s">
        <v>421</v>
      </c>
      <c r="S9" s="176" t="s">
        <v>331</v>
      </c>
      <c r="T9" s="177" t="s">
        <v>331</v>
      </c>
      <c r="U9" s="159">
        <v>0.251</v>
      </c>
      <c r="V9" s="159">
        <f>ROUND(E9*U9,2)</f>
        <v>14.48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188" t="s">
        <v>424</v>
      </c>
      <c r="D10" s="161"/>
      <c r="E10" s="162">
        <v>57.7</v>
      </c>
      <c r="F10" s="159"/>
      <c r="G10" s="159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344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ht="22.5" outlineLevel="1" x14ac:dyDescent="0.2">
      <c r="A11" s="171">
        <v>2</v>
      </c>
      <c r="B11" s="172" t="s">
        <v>425</v>
      </c>
      <c r="C11" s="187" t="s">
        <v>426</v>
      </c>
      <c r="D11" s="173" t="s">
        <v>420</v>
      </c>
      <c r="E11" s="174">
        <v>57.7</v>
      </c>
      <c r="F11" s="175"/>
      <c r="G11" s="176">
        <f>ROUND(E11*F11,2)</f>
        <v>0</v>
      </c>
      <c r="H11" s="175"/>
      <c r="I11" s="176">
        <f>ROUND(E11*H11,2)</f>
        <v>0</v>
      </c>
      <c r="J11" s="175"/>
      <c r="K11" s="176">
        <f>ROUND(E11*J11,2)</f>
        <v>0</v>
      </c>
      <c r="L11" s="176">
        <v>21</v>
      </c>
      <c r="M11" s="176">
        <f>G11*(1+L11/100)</f>
        <v>0</v>
      </c>
      <c r="N11" s="174">
        <v>0</v>
      </c>
      <c r="O11" s="174">
        <f>ROUND(E11*N11,2)</f>
        <v>0</v>
      </c>
      <c r="P11" s="174">
        <v>0.22</v>
      </c>
      <c r="Q11" s="174">
        <f>ROUND(E11*P11,2)</f>
        <v>12.69</v>
      </c>
      <c r="R11" s="176" t="s">
        <v>421</v>
      </c>
      <c r="S11" s="176" t="s">
        <v>331</v>
      </c>
      <c r="T11" s="177" t="s">
        <v>331</v>
      </c>
      <c r="U11" s="159">
        <v>0.375</v>
      </c>
      <c r="V11" s="159">
        <f>ROUND(E11*U11,2)</f>
        <v>21.64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423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2" x14ac:dyDescent="0.2">
      <c r="A12" s="155"/>
      <c r="B12" s="156"/>
      <c r="C12" s="188" t="s">
        <v>424</v>
      </c>
      <c r="D12" s="161"/>
      <c r="E12" s="162">
        <v>57.7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1">
        <v>3</v>
      </c>
      <c r="B13" s="172" t="s">
        <v>427</v>
      </c>
      <c r="C13" s="187" t="s">
        <v>428</v>
      </c>
      <c r="D13" s="173" t="s">
        <v>407</v>
      </c>
      <c r="E13" s="174">
        <v>42</v>
      </c>
      <c r="F13" s="175"/>
      <c r="G13" s="176">
        <f>ROUND(E13*F13,2)</f>
        <v>0</v>
      </c>
      <c r="H13" s="175"/>
      <c r="I13" s="176">
        <f>ROUND(E13*H13,2)</f>
        <v>0</v>
      </c>
      <c r="J13" s="175"/>
      <c r="K13" s="176">
        <f>ROUND(E13*J13,2)</f>
        <v>0</v>
      </c>
      <c r="L13" s="176">
        <v>21</v>
      </c>
      <c r="M13" s="176">
        <f>G13*(1+L13/100)</f>
        <v>0</v>
      </c>
      <c r="N13" s="174">
        <v>0</v>
      </c>
      <c r="O13" s="174">
        <f>ROUND(E13*N13,2)</f>
        <v>0</v>
      </c>
      <c r="P13" s="174">
        <v>0.27</v>
      </c>
      <c r="Q13" s="174">
        <f>ROUND(E13*P13,2)</f>
        <v>11.34</v>
      </c>
      <c r="R13" s="176" t="s">
        <v>421</v>
      </c>
      <c r="S13" s="176" t="s">
        <v>331</v>
      </c>
      <c r="T13" s="177" t="s">
        <v>331</v>
      </c>
      <c r="U13" s="159">
        <v>0.123</v>
      </c>
      <c r="V13" s="159">
        <f>ROUND(E13*U13,2)</f>
        <v>5.17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423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274" t="s">
        <v>429</v>
      </c>
      <c r="D14" s="275"/>
      <c r="E14" s="275"/>
      <c r="F14" s="275"/>
      <c r="G14" s="275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430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78" t="str">
        <f>C14</f>
        <v>s vybouráním lože, s přemístěním hmot na skládku na vzdálenost do 3 m nebo naložením na dopravní prostředek</v>
      </c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431</v>
      </c>
      <c r="D15" s="161"/>
      <c r="E15" s="162">
        <v>42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x14ac:dyDescent="0.2">
      <c r="A16" s="164" t="s">
        <v>326</v>
      </c>
      <c r="B16" s="165" t="s">
        <v>104</v>
      </c>
      <c r="C16" s="186" t="s">
        <v>219</v>
      </c>
      <c r="D16" s="166"/>
      <c r="E16" s="167"/>
      <c r="F16" s="168"/>
      <c r="G16" s="168">
        <f>SUMIF(AG17:AG17,"&lt;&gt;NOR",G17:G17)</f>
        <v>0</v>
      </c>
      <c r="H16" s="168"/>
      <c r="I16" s="168">
        <f>SUM(I17:I17)</f>
        <v>0</v>
      </c>
      <c r="J16" s="168"/>
      <c r="K16" s="168">
        <f>SUM(K17:K17)</f>
        <v>0</v>
      </c>
      <c r="L16" s="168"/>
      <c r="M16" s="168">
        <f>SUM(M17:M17)</f>
        <v>0</v>
      </c>
      <c r="N16" s="167"/>
      <c r="O16" s="167">
        <f>SUM(O17:O17)</f>
        <v>0</v>
      </c>
      <c r="P16" s="167"/>
      <c r="Q16" s="167">
        <f>SUM(Q17:Q17)</f>
        <v>0</v>
      </c>
      <c r="R16" s="168"/>
      <c r="S16" s="168"/>
      <c r="T16" s="169"/>
      <c r="U16" s="163"/>
      <c r="V16" s="163">
        <f>SUM(V17:V17)</f>
        <v>0</v>
      </c>
      <c r="W16" s="163"/>
      <c r="X16" s="163"/>
      <c r="Y16" s="163"/>
      <c r="AG16" t="s">
        <v>327</v>
      </c>
    </row>
    <row r="17" spans="1:60" outlineLevel="1" x14ac:dyDescent="0.2">
      <c r="A17" s="179">
        <v>4</v>
      </c>
      <c r="B17" s="180" t="s">
        <v>432</v>
      </c>
      <c r="C17" s="189" t="s">
        <v>433</v>
      </c>
      <c r="D17" s="181" t="s">
        <v>434</v>
      </c>
      <c r="E17" s="182">
        <v>1</v>
      </c>
      <c r="F17" s="183"/>
      <c r="G17" s="184">
        <f>ROUND(E17*F17,2)</f>
        <v>0</v>
      </c>
      <c r="H17" s="183"/>
      <c r="I17" s="184">
        <f>ROUND(E17*H17,2)</f>
        <v>0</v>
      </c>
      <c r="J17" s="183"/>
      <c r="K17" s="184">
        <f>ROUND(E17*J17,2)</f>
        <v>0</v>
      </c>
      <c r="L17" s="184">
        <v>21</v>
      </c>
      <c r="M17" s="184">
        <f>G17*(1+L17/100)</f>
        <v>0</v>
      </c>
      <c r="N17" s="182">
        <v>0</v>
      </c>
      <c r="O17" s="182">
        <f>ROUND(E17*N17,2)</f>
        <v>0</v>
      </c>
      <c r="P17" s="182">
        <v>0</v>
      </c>
      <c r="Q17" s="182">
        <f>ROUND(E17*P17,2)</f>
        <v>0</v>
      </c>
      <c r="R17" s="184"/>
      <c r="S17" s="184" t="s">
        <v>364</v>
      </c>
      <c r="T17" s="185" t="s">
        <v>332</v>
      </c>
      <c r="U17" s="159">
        <v>0</v>
      </c>
      <c r="V17" s="159">
        <f>ROUND(E17*U17,2)</f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423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x14ac:dyDescent="0.2">
      <c r="A18" s="164" t="s">
        <v>326</v>
      </c>
      <c r="B18" s="165" t="s">
        <v>286</v>
      </c>
      <c r="C18" s="186" t="s">
        <v>287</v>
      </c>
      <c r="D18" s="166"/>
      <c r="E18" s="167"/>
      <c r="F18" s="168"/>
      <c r="G18" s="168">
        <f>SUMIF(AG19:AG24,"&lt;&gt;NOR",G19:G24)</f>
        <v>0</v>
      </c>
      <c r="H18" s="168"/>
      <c r="I18" s="168">
        <f>SUM(I19:I24)</f>
        <v>0</v>
      </c>
      <c r="J18" s="168"/>
      <c r="K18" s="168">
        <f>SUM(K19:K24)</f>
        <v>0</v>
      </c>
      <c r="L18" s="168"/>
      <c r="M18" s="168">
        <f>SUM(M19:M24)</f>
        <v>0</v>
      </c>
      <c r="N18" s="167"/>
      <c r="O18" s="167">
        <f>SUM(O19:O24)</f>
        <v>0</v>
      </c>
      <c r="P18" s="167"/>
      <c r="Q18" s="167">
        <f>SUM(Q19:Q24)</f>
        <v>0</v>
      </c>
      <c r="R18" s="168"/>
      <c r="S18" s="168"/>
      <c r="T18" s="169"/>
      <c r="U18" s="163"/>
      <c r="V18" s="163">
        <f>SUM(V19:V24)</f>
        <v>0</v>
      </c>
      <c r="W18" s="163"/>
      <c r="X18" s="163"/>
      <c r="Y18" s="163"/>
      <c r="AG18" t="s">
        <v>327</v>
      </c>
    </row>
    <row r="19" spans="1:60" outlineLevel="1" x14ac:dyDescent="0.2">
      <c r="A19" s="171">
        <v>5</v>
      </c>
      <c r="B19" s="172" t="s">
        <v>435</v>
      </c>
      <c r="C19" s="187" t="s">
        <v>436</v>
      </c>
      <c r="D19" s="173" t="s">
        <v>437</v>
      </c>
      <c r="E19" s="174">
        <v>12.694000000000001</v>
      </c>
      <c r="F19" s="175"/>
      <c r="G19" s="176">
        <f>ROUND(E19*F19,2)</f>
        <v>0</v>
      </c>
      <c r="H19" s="175"/>
      <c r="I19" s="176">
        <f>ROUND(E19*H19,2)</f>
        <v>0</v>
      </c>
      <c r="J19" s="175"/>
      <c r="K19" s="176">
        <f>ROUND(E19*J19,2)</f>
        <v>0</v>
      </c>
      <c r="L19" s="176">
        <v>21</v>
      </c>
      <c r="M19" s="176">
        <f>G19*(1+L19/100)</f>
        <v>0</v>
      </c>
      <c r="N19" s="174">
        <v>0</v>
      </c>
      <c r="O19" s="174">
        <f>ROUND(E19*N19,2)</f>
        <v>0</v>
      </c>
      <c r="P19" s="174">
        <v>0</v>
      </c>
      <c r="Q19" s="174">
        <f>ROUND(E19*P19,2)</f>
        <v>0</v>
      </c>
      <c r="R19" s="176" t="s">
        <v>438</v>
      </c>
      <c r="S19" s="176" t="s">
        <v>331</v>
      </c>
      <c r="T19" s="177" t="s">
        <v>331</v>
      </c>
      <c r="U19" s="159">
        <v>0</v>
      </c>
      <c r="V19" s="159">
        <f>ROUND(E19*U19,2)</f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423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439</v>
      </c>
      <c r="D20" s="161"/>
      <c r="E20" s="162">
        <v>12.694000000000001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71">
        <v>6</v>
      </c>
      <c r="B21" s="172" t="s">
        <v>440</v>
      </c>
      <c r="C21" s="187" t="s">
        <v>441</v>
      </c>
      <c r="D21" s="173" t="s">
        <v>437</v>
      </c>
      <c r="E21" s="174">
        <v>11.34</v>
      </c>
      <c r="F21" s="175"/>
      <c r="G21" s="176">
        <f>ROUND(E21*F21,2)</f>
        <v>0</v>
      </c>
      <c r="H21" s="175"/>
      <c r="I21" s="176">
        <f>ROUND(E21*H21,2)</f>
        <v>0</v>
      </c>
      <c r="J21" s="175"/>
      <c r="K21" s="176">
        <f>ROUND(E21*J21,2)</f>
        <v>0</v>
      </c>
      <c r="L21" s="176">
        <v>21</v>
      </c>
      <c r="M21" s="176">
        <f>G21*(1+L21/100)</f>
        <v>0</v>
      </c>
      <c r="N21" s="174">
        <v>0</v>
      </c>
      <c r="O21" s="174">
        <f>ROUND(E21*N21,2)</f>
        <v>0</v>
      </c>
      <c r="P21" s="174">
        <v>0</v>
      </c>
      <c r="Q21" s="174">
        <f>ROUND(E21*P21,2)</f>
        <v>0</v>
      </c>
      <c r="R21" s="176" t="s">
        <v>438</v>
      </c>
      <c r="S21" s="176" t="s">
        <v>331</v>
      </c>
      <c r="T21" s="177" t="s">
        <v>331</v>
      </c>
      <c r="U21" s="159">
        <v>0</v>
      </c>
      <c r="V21" s="159">
        <f>ROUND(E21*U21,2)</f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188" t="s">
        <v>442</v>
      </c>
      <c r="D22" s="161"/>
      <c r="E22" s="162">
        <v>11.34</v>
      </c>
      <c r="F22" s="159"/>
      <c r="G22" s="159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344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ht="22.5" outlineLevel="1" x14ac:dyDescent="0.2">
      <c r="A23" s="171">
        <v>7</v>
      </c>
      <c r="B23" s="172" t="s">
        <v>443</v>
      </c>
      <c r="C23" s="187" t="s">
        <v>444</v>
      </c>
      <c r="D23" s="173" t="s">
        <v>437</v>
      </c>
      <c r="E23" s="174">
        <v>12.694000000000001</v>
      </c>
      <c r="F23" s="175"/>
      <c r="G23" s="176">
        <f>ROUND(E23*F23,2)</f>
        <v>0</v>
      </c>
      <c r="H23" s="175"/>
      <c r="I23" s="176">
        <f>ROUND(E23*H23,2)</f>
        <v>0</v>
      </c>
      <c r="J23" s="175"/>
      <c r="K23" s="176">
        <f>ROUND(E23*J23,2)</f>
        <v>0</v>
      </c>
      <c r="L23" s="176">
        <v>21</v>
      </c>
      <c r="M23" s="176">
        <f>G23*(1+L23/100)</f>
        <v>0</v>
      </c>
      <c r="N23" s="174">
        <v>0</v>
      </c>
      <c r="O23" s="174">
        <f>ROUND(E23*N23,2)</f>
        <v>0</v>
      </c>
      <c r="P23" s="174">
        <v>0</v>
      </c>
      <c r="Q23" s="174">
        <f>ROUND(E23*P23,2)</f>
        <v>0</v>
      </c>
      <c r="R23" s="176" t="s">
        <v>438</v>
      </c>
      <c r="S23" s="176" t="s">
        <v>331</v>
      </c>
      <c r="T23" s="177" t="s">
        <v>331</v>
      </c>
      <c r="U23" s="159">
        <v>0</v>
      </c>
      <c r="V23" s="159">
        <f>ROUND(E23*U23,2)</f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423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2" x14ac:dyDescent="0.2">
      <c r="A24" s="155"/>
      <c r="B24" s="156"/>
      <c r="C24" s="188" t="s">
        <v>439</v>
      </c>
      <c r="D24" s="161"/>
      <c r="E24" s="162">
        <v>12.694000000000001</v>
      </c>
      <c r="F24" s="159"/>
      <c r="G24" s="159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344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x14ac:dyDescent="0.2">
      <c r="A25" s="164" t="s">
        <v>326</v>
      </c>
      <c r="B25" s="165" t="s">
        <v>291</v>
      </c>
      <c r="C25" s="186" t="s">
        <v>292</v>
      </c>
      <c r="D25" s="166"/>
      <c r="E25" s="167"/>
      <c r="F25" s="168"/>
      <c r="G25" s="168">
        <f>SUMIF(AG26:AG30,"&lt;&gt;NOR",G26:G30)</f>
        <v>0</v>
      </c>
      <c r="H25" s="168"/>
      <c r="I25" s="168">
        <f>SUM(I26:I30)</f>
        <v>0</v>
      </c>
      <c r="J25" s="168"/>
      <c r="K25" s="168">
        <f>SUM(K26:K30)</f>
        <v>0</v>
      </c>
      <c r="L25" s="168"/>
      <c r="M25" s="168">
        <f>SUM(M26:M30)</f>
        <v>0</v>
      </c>
      <c r="N25" s="167"/>
      <c r="O25" s="167">
        <f>SUM(O26:O30)</f>
        <v>0</v>
      </c>
      <c r="P25" s="167"/>
      <c r="Q25" s="167">
        <f>SUM(Q26:Q30)</f>
        <v>0</v>
      </c>
      <c r="R25" s="168"/>
      <c r="S25" s="168"/>
      <c r="T25" s="169"/>
      <c r="U25" s="163"/>
      <c r="V25" s="163">
        <f>SUM(V26:V30)</f>
        <v>18.22</v>
      </c>
      <c r="W25" s="163"/>
      <c r="X25" s="163"/>
      <c r="Y25" s="163"/>
      <c r="AG25" t="s">
        <v>327</v>
      </c>
    </row>
    <row r="26" spans="1:60" outlineLevel="1" x14ac:dyDescent="0.2">
      <c r="A26" s="171">
        <v>8</v>
      </c>
      <c r="B26" s="172" t="s">
        <v>445</v>
      </c>
      <c r="C26" s="187" t="s">
        <v>446</v>
      </c>
      <c r="D26" s="173" t="s">
        <v>437</v>
      </c>
      <c r="E26" s="174">
        <v>36.728000000000002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 t="s">
        <v>438</v>
      </c>
      <c r="S26" s="176" t="s">
        <v>331</v>
      </c>
      <c r="T26" s="177" t="s">
        <v>331</v>
      </c>
      <c r="U26" s="159">
        <v>0.49</v>
      </c>
      <c r="V26" s="159">
        <f>ROUND(E26*U26,2)</f>
        <v>18</v>
      </c>
      <c r="W26" s="159"/>
      <c r="X26" s="159" t="s">
        <v>447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448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263" t="s">
        <v>449</v>
      </c>
      <c r="D27" s="264"/>
      <c r="E27" s="264"/>
      <c r="F27" s="264"/>
      <c r="G27" s="264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336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9</v>
      </c>
      <c r="B28" s="180" t="s">
        <v>450</v>
      </c>
      <c r="C28" s="189" t="s">
        <v>451</v>
      </c>
      <c r="D28" s="181" t="s">
        <v>437</v>
      </c>
      <c r="E28" s="182">
        <v>330.55200000000002</v>
      </c>
      <c r="F28" s="183"/>
      <c r="G28" s="184">
        <f>ROUND(E28*F28,2)</f>
        <v>0</v>
      </c>
      <c r="H28" s="183"/>
      <c r="I28" s="184">
        <f>ROUND(E28*H28,2)</f>
        <v>0</v>
      </c>
      <c r="J28" s="183"/>
      <c r="K28" s="184">
        <f>ROUND(E28*J28,2)</f>
        <v>0</v>
      </c>
      <c r="L28" s="184">
        <v>21</v>
      </c>
      <c r="M28" s="184">
        <f>G28*(1+L28/100)</f>
        <v>0</v>
      </c>
      <c r="N28" s="182">
        <v>0</v>
      </c>
      <c r="O28" s="182">
        <f>ROUND(E28*N28,2)</f>
        <v>0</v>
      </c>
      <c r="P28" s="182">
        <v>0</v>
      </c>
      <c r="Q28" s="182">
        <f>ROUND(E28*P28,2)</f>
        <v>0</v>
      </c>
      <c r="R28" s="184" t="s">
        <v>438</v>
      </c>
      <c r="S28" s="184" t="s">
        <v>331</v>
      </c>
      <c r="T28" s="185" t="s">
        <v>331</v>
      </c>
      <c r="U28" s="159">
        <v>0</v>
      </c>
      <c r="V28" s="159">
        <f>ROUND(E28*U28,2)</f>
        <v>0</v>
      </c>
      <c r="W28" s="159"/>
      <c r="X28" s="159" t="s">
        <v>447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448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1">
        <v>10</v>
      </c>
      <c r="B29" s="172" t="s">
        <v>452</v>
      </c>
      <c r="C29" s="187" t="s">
        <v>453</v>
      </c>
      <c r="D29" s="173" t="s">
        <v>437</v>
      </c>
      <c r="E29" s="174">
        <v>36.728000000000002</v>
      </c>
      <c r="F29" s="175"/>
      <c r="G29" s="176">
        <f>ROUND(E29*F29,2)</f>
        <v>0</v>
      </c>
      <c r="H29" s="175"/>
      <c r="I29" s="176">
        <f>ROUND(E29*H29,2)</f>
        <v>0</v>
      </c>
      <c r="J29" s="175"/>
      <c r="K29" s="176">
        <f>ROUND(E29*J29,2)</f>
        <v>0</v>
      </c>
      <c r="L29" s="176">
        <v>21</v>
      </c>
      <c r="M29" s="176">
        <f>G29*(1+L29/100)</f>
        <v>0</v>
      </c>
      <c r="N29" s="174">
        <v>0</v>
      </c>
      <c r="O29" s="174">
        <f>ROUND(E29*N29,2)</f>
        <v>0</v>
      </c>
      <c r="P29" s="174">
        <v>0</v>
      </c>
      <c r="Q29" s="174">
        <f>ROUND(E29*P29,2)</f>
        <v>0</v>
      </c>
      <c r="R29" s="176" t="s">
        <v>454</v>
      </c>
      <c r="S29" s="176" t="s">
        <v>331</v>
      </c>
      <c r="T29" s="177" t="s">
        <v>331</v>
      </c>
      <c r="U29" s="159">
        <v>6.0000000000000001E-3</v>
      </c>
      <c r="V29" s="159">
        <f>ROUND(E29*U29,2)</f>
        <v>0.22</v>
      </c>
      <c r="W29" s="159"/>
      <c r="X29" s="159" t="s">
        <v>447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448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2" x14ac:dyDescent="0.2">
      <c r="A30" s="155"/>
      <c r="B30" s="156"/>
      <c r="C30" s="274" t="s">
        <v>455</v>
      </c>
      <c r="D30" s="275"/>
      <c r="E30" s="275"/>
      <c r="F30" s="275"/>
      <c r="G30" s="275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430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x14ac:dyDescent="0.2">
      <c r="A31" s="3"/>
      <c r="B31" s="4"/>
      <c r="C31" s="190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12</v>
      </c>
      <c r="AF31">
        <v>21</v>
      </c>
      <c r="AG31" t="s">
        <v>312</v>
      </c>
    </row>
    <row r="32" spans="1:60" x14ac:dyDescent="0.2">
      <c r="A32" s="151"/>
      <c r="B32" s="152" t="s">
        <v>29</v>
      </c>
      <c r="C32" s="191"/>
      <c r="D32" s="153"/>
      <c r="E32" s="154"/>
      <c r="F32" s="154"/>
      <c r="G32" s="170">
        <f>G8+G16+G18+G25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414</v>
      </c>
    </row>
    <row r="33" spans="3:33" x14ac:dyDescent="0.2">
      <c r="C33" s="192"/>
      <c r="D33" s="10"/>
      <c r="AG33" t="s">
        <v>416</v>
      </c>
    </row>
    <row r="34" spans="3:33" x14ac:dyDescent="0.2">
      <c r="D34" s="10"/>
    </row>
    <row r="35" spans="3:33" x14ac:dyDescent="0.2">
      <c r="D35" s="10"/>
    </row>
    <row r="36" spans="3:33" x14ac:dyDescent="0.2">
      <c r="D36" s="10"/>
    </row>
    <row r="37" spans="3:33" x14ac:dyDescent="0.2">
      <c r="D37" s="10"/>
    </row>
    <row r="38" spans="3:33" x14ac:dyDescent="0.2">
      <c r="D38" s="10"/>
    </row>
    <row r="39" spans="3:33" x14ac:dyDescent="0.2">
      <c r="D39" s="10"/>
    </row>
    <row r="40" spans="3:33" x14ac:dyDescent="0.2">
      <c r="D40" s="10"/>
    </row>
    <row r="41" spans="3:33" x14ac:dyDescent="0.2">
      <c r="D41" s="10"/>
    </row>
    <row r="42" spans="3:33" x14ac:dyDescent="0.2">
      <c r="D42" s="10"/>
    </row>
    <row r="43" spans="3:33" x14ac:dyDescent="0.2">
      <c r="D43" s="10"/>
    </row>
    <row r="44" spans="3:33" x14ac:dyDescent="0.2">
      <c r="D44" s="10"/>
    </row>
    <row r="45" spans="3:33" x14ac:dyDescent="0.2">
      <c r="D45" s="10"/>
    </row>
    <row r="46" spans="3:33" x14ac:dyDescent="0.2">
      <c r="D46" s="10"/>
    </row>
    <row r="47" spans="3:33" x14ac:dyDescent="0.2">
      <c r="D47" s="10"/>
    </row>
    <row r="48" spans="3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26M5vZOGMGH4wqy/JOctyR9LiBXtpgQlBBT6mBLneUd2XU3mUVvtGf5o5aOCrnFHUOdaLDf6TlUc7qKU9/JXQ==" saltValue="OmLPlrnknzW2xiLEOhZ5LQ==" spinCount="100000" sheet="1" formatRows="0"/>
  <mergeCells count="7">
    <mergeCell ref="C30:G30"/>
    <mergeCell ref="A1:G1"/>
    <mergeCell ref="C2:G2"/>
    <mergeCell ref="C3:G3"/>
    <mergeCell ref="C4:G4"/>
    <mergeCell ref="C14:G14"/>
    <mergeCell ref="C27:G27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2058E-FFF1-4EF9-9070-87CBB783F2B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66" t="s">
        <v>60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61</v>
      </c>
      <c r="C4" s="269" t="s">
        <v>62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SUMIF(AG9:AG105,"&lt;&gt;NOR",G9:G105)</f>
        <v>0</v>
      </c>
      <c r="H8" s="168"/>
      <c r="I8" s="168">
        <f>SUM(I9:I105)</f>
        <v>0</v>
      </c>
      <c r="J8" s="168"/>
      <c r="K8" s="168">
        <f>SUM(K9:K105)</f>
        <v>0</v>
      </c>
      <c r="L8" s="168"/>
      <c r="M8" s="168">
        <f>SUM(M9:M105)</f>
        <v>0</v>
      </c>
      <c r="N8" s="167"/>
      <c r="O8" s="167">
        <f>SUM(O9:O105)</f>
        <v>96</v>
      </c>
      <c r="P8" s="167"/>
      <c r="Q8" s="167">
        <f>SUM(Q9:Q105)</f>
        <v>0</v>
      </c>
      <c r="R8" s="168"/>
      <c r="S8" s="168"/>
      <c r="T8" s="169"/>
      <c r="U8" s="163"/>
      <c r="V8" s="163">
        <f>SUM(V9:V105)</f>
        <v>354.61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456</v>
      </c>
      <c r="C9" s="187" t="s">
        <v>457</v>
      </c>
      <c r="D9" s="173" t="s">
        <v>458</v>
      </c>
      <c r="E9" s="174">
        <v>44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9.7000000000000003E-2</v>
      </c>
      <c r="V9" s="159">
        <f>ROUND(E9*U9,2)</f>
        <v>4.2699999999999996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460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78" t="str">
        <f>C10</f>
        <v>nebo lesní půdy, s vodorovným přemístěním na hromady v místě upotřebení nebo na dočasné či trvalé skládky se složením</v>
      </c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461</v>
      </c>
      <c r="D11" s="161"/>
      <c r="E11" s="162">
        <v>14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188" t="s">
        <v>462</v>
      </c>
      <c r="D12" s="161"/>
      <c r="E12" s="162">
        <v>30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1">
        <v>2</v>
      </c>
      <c r="B13" s="172" t="s">
        <v>463</v>
      </c>
      <c r="C13" s="187" t="s">
        <v>464</v>
      </c>
      <c r="D13" s="173" t="s">
        <v>458</v>
      </c>
      <c r="E13" s="174">
        <v>118.3626</v>
      </c>
      <c r="F13" s="175"/>
      <c r="G13" s="176">
        <f>ROUND(E13*F13,2)</f>
        <v>0</v>
      </c>
      <c r="H13" s="175"/>
      <c r="I13" s="176">
        <f>ROUND(E13*H13,2)</f>
        <v>0</v>
      </c>
      <c r="J13" s="175"/>
      <c r="K13" s="176">
        <f>ROUND(E13*J13,2)</f>
        <v>0</v>
      </c>
      <c r="L13" s="176">
        <v>21</v>
      </c>
      <c r="M13" s="176">
        <f>G13*(1+L13/100)</f>
        <v>0</v>
      </c>
      <c r="N13" s="174">
        <v>0</v>
      </c>
      <c r="O13" s="174">
        <f>ROUND(E13*N13,2)</f>
        <v>0</v>
      </c>
      <c r="P13" s="174">
        <v>0</v>
      </c>
      <c r="Q13" s="174">
        <f>ROUND(E13*P13,2)</f>
        <v>0</v>
      </c>
      <c r="R13" s="176" t="s">
        <v>459</v>
      </c>
      <c r="S13" s="176" t="s">
        <v>331</v>
      </c>
      <c r="T13" s="177" t="s">
        <v>331</v>
      </c>
      <c r="U13" s="159">
        <v>0.36799999999999999</v>
      </c>
      <c r="V13" s="159">
        <f>ROUND(E13*U13,2)</f>
        <v>43.56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423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274" t="s">
        <v>465</v>
      </c>
      <c r="D14" s="275"/>
      <c r="E14" s="275"/>
      <c r="F14" s="275"/>
      <c r="G14" s="275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430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466</v>
      </c>
      <c r="D15" s="161"/>
      <c r="E15" s="162"/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188" t="s">
        <v>467</v>
      </c>
      <c r="D16" s="161"/>
      <c r="E16" s="162">
        <v>42.228000000000002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3" x14ac:dyDescent="0.2">
      <c r="A17" s="155"/>
      <c r="B17" s="156"/>
      <c r="C17" s="188" t="s">
        <v>468</v>
      </c>
      <c r="D17" s="161"/>
      <c r="E17" s="162">
        <v>27.156600000000001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3" x14ac:dyDescent="0.2">
      <c r="A18" s="155"/>
      <c r="B18" s="156"/>
      <c r="C18" s="188" t="s">
        <v>469</v>
      </c>
      <c r="D18" s="161"/>
      <c r="E18" s="162">
        <v>21.888000000000002</v>
      </c>
      <c r="F18" s="159"/>
      <c r="G18" s="159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344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3" x14ac:dyDescent="0.2">
      <c r="A19" s="155"/>
      <c r="B19" s="156"/>
      <c r="C19" s="188" t="s">
        <v>470</v>
      </c>
      <c r="D19" s="161"/>
      <c r="E19" s="162">
        <v>25.308</v>
      </c>
      <c r="F19" s="159"/>
      <c r="G19" s="159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344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3" x14ac:dyDescent="0.2">
      <c r="A20" s="155"/>
      <c r="B20" s="156"/>
      <c r="C20" s="188" t="s">
        <v>471</v>
      </c>
      <c r="D20" s="161"/>
      <c r="E20" s="162">
        <v>1.782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71">
        <v>3</v>
      </c>
      <c r="B21" s="172" t="s">
        <v>472</v>
      </c>
      <c r="C21" s="187" t="s">
        <v>473</v>
      </c>
      <c r="D21" s="173" t="s">
        <v>458</v>
      </c>
      <c r="E21" s="174">
        <v>118.3626</v>
      </c>
      <c r="F21" s="175"/>
      <c r="G21" s="176">
        <f>ROUND(E21*F21,2)</f>
        <v>0</v>
      </c>
      <c r="H21" s="175"/>
      <c r="I21" s="176">
        <f>ROUND(E21*H21,2)</f>
        <v>0</v>
      </c>
      <c r="J21" s="175"/>
      <c r="K21" s="176">
        <f>ROUND(E21*J21,2)</f>
        <v>0</v>
      </c>
      <c r="L21" s="176">
        <v>21</v>
      </c>
      <c r="M21" s="176">
        <f>G21*(1+L21/100)</f>
        <v>0</v>
      </c>
      <c r="N21" s="174">
        <v>0</v>
      </c>
      <c r="O21" s="174">
        <f>ROUND(E21*N21,2)</f>
        <v>0</v>
      </c>
      <c r="P21" s="174">
        <v>0</v>
      </c>
      <c r="Q21" s="174">
        <f>ROUND(E21*P21,2)</f>
        <v>0</v>
      </c>
      <c r="R21" s="176" t="s">
        <v>459</v>
      </c>
      <c r="S21" s="176" t="s">
        <v>331</v>
      </c>
      <c r="T21" s="177" t="s">
        <v>331</v>
      </c>
      <c r="U21" s="159">
        <v>5.8000000000000003E-2</v>
      </c>
      <c r="V21" s="159">
        <f>ROUND(E21*U21,2)</f>
        <v>6.87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274" t="s">
        <v>465</v>
      </c>
      <c r="D22" s="275"/>
      <c r="E22" s="275"/>
      <c r="F22" s="275"/>
      <c r="G22" s="275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430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188" t="s">
        <v>474</v>
      </c>
      <c r="D23" s="161"/>
      <c r="E23" s="162">
        <v>118.3626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4</v>
      </c>
      <c r="B24" s="172" t="s">
        <v>475</v>
      </c>
      <c r="C24" s="187" t="s">
        <v>476</v>
      </c>
      <c r="D24" s="173" t="s">
        <v>458</v>
      </c>
      <c r="E24" s="174">
        <v>43.847999999999999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 t="s">
        <v>459</v>
      </c>
      <c r="S24" s="176" t="s">
        <v>331</v>
      </c>
      <c r="T24" s="177" t="s">
        <v>331</v>
      </c>
      <c r="U24" s="159">
        <v>0.26666000000000001</v>
      </c>
      <c r="V24" s="159">
        <f>ROUND(E24*U24,2)</f>
        <v>11.69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33.75" outlineLevel="2" x14ac:dyDescent="0.2">
      <c r="A25" s="155"/>
      <c r="B25" s="156"/>
      <c r="C25" s="274" t="s">
        <v>477</v>
      </c>
      <c r="D25" s="275"/>
      <c r="E25" s="275"/>
      <c r="F25" s="275"/>
      <c r="G25" s="275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430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78" t="str">
        <f>C25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188" t="s">
        <v>478</v>
      </c>
      <c r="D26" s="161"/>
      <c r="E26" s="162"/>
      <c r="F26" s="159"/>
      <c r="G26" s="159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344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3" x14ac:dyDescent="0.2">
      <c r="A27" s="155"/>
      <c r="B27" s="156"/>
      <c r="C27" s="188" t="s">
        <v>479</v>
      </c>
      <c r="D27" s="161"/>
      <c r="E27" s="162">
        <v>27.648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3" x14ac:dyDescent="0.2">
      <c r="A28" s="155"/>
      <c r="B28" s="156"/>
      <c r="C28" s="188" t="s">
        <v>480</v>
      </c>
      <c r="D28" s="161"/>
      <c r="E28" s="162">
        <v>16.2</v>
      </c>
      <c r="F28" s="159"/>
      <c r="G28" s="159"/>
      <c r="H28" s="159"/>
      <c r="I28" s="159"/>
      <c r="J28" s="159"/>
      <c r="K28" s="159"/>
      <c r="L28" s="159"/>
      <c r="M28" s="159"/>
      <c r="N28" s="158"/>
      <c r="O28" s="158"/>
      <c r="P28" s="158"/>
      <c r="Q28" s="158"/>
      <c r="R28" s="159"/>
      <c r="S28" s="159"/>
      <c r="T28" s="159"/>
      <c r="U28" s="159"/>
      <c r="V28" s="159"/>
      <c r="W28" s="159"/>
      <c r="X28" s="159"/>
      <c r="Y28" s="159"/>
      <c r="Z28" s="148"/>
      <c r="AA28" s="148"/>
      <c r="AB28" s="148"/>
      <c r="AC28" s="148"/>
      <c r="AD28" s="148"/>
      <c r="AE28" s="148"/>
      <c r="AF28" s="148"/>
      <c r="AG28" s="148" t="s">
        <v>344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1">
        <v>5</v>
      </c>
      <c r="B29" s="172" t="s">
        <v>481</v>
      </c>
      <c r="C29" s="187" t="s">
        <v>482</v>
      </c>
      <c r="D29" s="173" t="s">
        <v>458</v>
      </c>
      <c r="E29" s="174">
        <v>43.847999999999999</v>
      </c>
      <c r="F29" s="175"/>
      <c r="G29" s="176">
        <f>ROUND(E29*F29,2)</f>
        <v>0</v>
      </c>
      <c r="H29" s="175"/>
      <c r="I29" s="176">
        <f>ROUND(E29*H29,2)</f>
        <v>0</v>
      </c>
      <c r="J29" s="175"/>
      <c r="K29" s="176">
        <f>ROUND(E29*J29,2)</f>
        <v>0</v>
      </c>
      <c r="L29" s="176">
        <v>21</v>
      </c>
      <c r="M29" s="176">
        <f>G29*(1+L29/100)</f>
        <v>0</v>
      </c>
      <c r="N29" s="174">
        <v>0</v>
      </c>
      <c r="O29" s="174">
        <f>ROUND(E29*N29,2)</f>
        <v>0</v>
      </c>
      <c r="P29" s="174">
        <v>0</v>
      </c>
      <c r="Q29" s="174">
        <f>ROUND(E29*P29,2)</f>
        <v>0</v>
      </c>
      <c r="R29" s="176" t="s">
        <v>459</v>
      </c>
      <c r="S29" s="176" t="s">
        <v>331</v>
      </c>
      <c r="T29" s="177" t="s">
        <v>331</v>
      </c>
      <c r="U29" s="159">
        <v>4.3099999999999999E-2</v>
      </c>
      <c r="V29" s="159">
        <f>ROUND(E29*U29,2)</f>
        <v>1.89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423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ht="33.75" outlineLevel="2" x14ac:dyDescent="0.2">
      <c r="A30" s="155"/>
      <c r="B30" s="156"/>
      <c r="C30" s="274" t="s">
        <v>477</v>
      </c>
      <c r="D30" s="275"/>
      <c r="E30" s="275"/>
      <c r="F30" s="275"/>
      <c r="G30" s="275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430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78" t="str">
        <f>C30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188" t="s">
        <v>483</v>
      </c>
      <c r="D31" s="161"/>
      <c r="E31" s="162">
        <v>43.847999999999999</v>
      </c>
      <c r="F31" s="159"/>
      <c r="G31" s="159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344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1">
        <v>6</v>
      </c>
      <c r="B32" s="172" t="s">
        <v>484</v>
      </c>
      <c r="C32" s="187" t="s">
        <v>485</v>
      </c>
      <c r="D32" s="173" t="s">
        <v>458</v>
      </c>
      <c r="E32" s="174">
        <v>17.12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</v>
      </c>
      <c r="O32" s="174">
        <f>ROUND(E32*N32,2)</f>
        <v>0</v>
      </c>
      <c r="P32" s="174">
        <v>0</v>
      </c>
      <c r="Q32" s="174">
        <f>ROUND(E32*P32,2)</f>
        <v>0</v>
      </c>
      <c r="R32" s="176" t="s">
        <v>459</v>
      </c>
      <c r="S32" s="176" t="s">
        <v>331</v>
      </c>
      <c r="T32" s="177" t="s">
        <v>331</v>
      </c>
      <c r="U32" s="159">
        <v>0.36499999999999999</v>
      </c>
      <c r="V32" s="159">
        <f>ROUND(E32*U32,2)</f>
        <v>6.25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423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22.5" outlineLevel="2" x14ac:dyDescent="0.2">
      <c r="A33" s="155"/>
      <c r="B33" s="156"/>
      <c r="C33" s="274" t="s">
        <v>486</v>
      </c>
      <c r="D33" s="275"/>
      <c r="E33" s="275"/>
      <c r="F33" s="275"/>
      <c r="G33" s="275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430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78" t="str">
        <f>C33</f>
        <v>zapažených i nezapažených s urovnáním dna do předepsaného profilu a spádu, s přehozením výkopku na přilehlém terénu na vzdálenost do 3 m od podélné osy rýhy nebo s naložením výkopku na dopravní prostředek.</v>
      </c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188" t="s">
        <v>487</v>
      </c>
      <c r="D34" s="161"/>
      <c r="E34" s="162">
        <v>17.12</v>
      </c>
      <c r="F34" s="159"/>
      <c r="G34" s="159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344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1">
        <v>7</v>
      </c>
      <c r="B35" s="172" t="s">
        <v>488</v>
      </c>
      <c r="C35" s="187" t="s">
        <v>489</v>
      </c>
      <c r="D35" s="173" t="s">
        <v>458</v>
      </c>
      <c r="E35" s="174">
        <v>17.12</v>
      </c>
      <c r="F35" s="175"/>
      <c r="G35" s="176">
        <f>ROUND(E35*F35,2)</f>
        <v>0</v>
      </c>
      <c r="H35" s="175"/>
      <c r="I35" s="176">
        <f>ROUND(E35*H35,2)</f>
        <v>0</v>
      </c>
      <c r="J35" s="175"/>
      <c r="K35" s="176">
        <f>ROUND(E35*J35,2)</f>
        <v>0</v>
      </c>
      <c r="L35" s="176">
        <v>21</v>
      </c>
      <c r="M35" s="176">
        <f>G35*(1+L35/100)</f>
        <v>0</v>
      </c>
      <c r="N35" s="174">
        <v>0</v>
      </c>
      <c r="O35" s="174">
        <f>ROUND(E35*N35,2)</f>
        <v>0</v>
      </c>
      <c r="P35" s="174">
        <v>0</v>
      </c>
      <c r="Q35" s="174">
        <f>ROUND(E35*P35,2)</f>
        <v>0</v>
      </c>
      <c r="R35" s="176" t="s">
        <v>459</v>
      </c>
      <c r="S35" s="176" t="s">
        <v>331</v>
      </c>
      <c r="T35" s="177" t="s">
        <v>331</v>
      </c>
      <c r="U35" s="159">
        <v>0.38979999999999998</v>
      </c>
      <c r="V35" s="159">
        <f>ROUND(E35*U35,2)</f>
        <v>6.67</v>
      </c>
      <c r="W35" s="159"/>
      <c r="X35" s="159" t="s">
        <v>422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423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ht="22.5" outlineLevel="2" x14ac:dyDescent="0.2">
      <c r="A36" s="155"/>
      <c r="B36" s="156"/>
      <c r="C36" s="274" t="s">
        <v>486</v>
      </c>
      <c r="D36" s="275"/>
      <c r="E36" s="275"/>
      <c r="F36" s="275"/>
      <c r="G36" s="275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430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78" t="str">
        <f>C36</f>
        <v>zapažených i nezapažených s urovnáním dna do předepsaného profilu a spádu, s přehozením výkopku na přilehlém terénu na vzdálenost do 3 m od podélné osy rýhy nebo s naložením výkopku na dopravní prostředek.</v>
      </c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188" t="s">
        <v>490</v>
      </c>
      <c r="D37" s="161"/>
      <c r="E37" s="162">
        <v>17.12</v>
      </c>
      <c r="F37" s="159"/>
      <c r="G37" s="159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344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1">
        <v>8</v>
      </c>
      <c r="B38" s="172" t="s">
        <v>491</v>
      </c>
      <c r="C38" s="187" t="s">
        <v>492</v>
      </c>
      <c r="D38" s="173" t="s">
        <v>458</v>
      </c>
      <c r="E38" s="174">
        <v>113.85783000000001</v>
      </c>
      <c r="F38" s="175"/>
      <c r="G38" s="176">
        <f>ROUND(E38*F38,2)</f>
        <v>0</v>
      </c>
      <c r="H38" s="175"/>
      <c r="I38" s="176">
        <f>ROUND(E38*H38,2)</f>
        <v>0</v>
      </c>
      <c r="J38" s="175"/>
      <c r="K38" s="176">
        <f>ROUND(E38*J38,2)</f>
        <v>0</v>
      </c>
      <c r="L38" s="176">
        <v>21</v>
      </c>
      <c r="M38" s="176">
        <f>G38*(1+L38/100)</f>
        <v>0</v>
      </c>
      <c r="N38" s="174">
        <v>0</v>
      </c>
      <c r="O38" s="174">
        <f>ROUND(E38*N38,2)</f>
        <v>0</v>
      </c>
      <c r="P38" s="174">
        <v>0</v>
      </c>
      <c r="Q38" s="174">
        <f>ROUND(E38*P38,2)</f>
        <v>0</v>
      </c>
      <c r="R38" s="176" t="s">
        <v>459</v>
      </c>
      <c r="S38" s="176" t="s">
        <v>331</v>
      </c>
      <c r="T38" s="177" t="s">
        <v>331</v>
      </c>
      <c r="U38" s="159">
        <v>0.2</v>
      </c>
      <c r="V38" s="159">
        <f>ROUND(E38*U38,2)</f>
        <v>22.77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423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33.75" outlineLevel="2" x14ac:dyDescent="0.2">
      <c r="A39" s="155"/>
      <c r="B39" s="156"/>
      <c r="C39" s="274" t="s">
        <v>493</v>
      </c>
      <c r="D39" s="275"/>
      <c r="E39" s="275"/>
      <c r="F39" s="275"/>
      <c r="G39" s="275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430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78" t="str">
        <f>C39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39" s="148"/>
      <c r="BC39" s="148"/>
      <c r="BD39" s="148"/>
      <c r="BE39" s="148"/>
      <c r="BF39" s="148"/>
      <c r="BG39" s="148"/>
      <c r="BH39" s="148"/>
    </row>
    <row r="40" spans="1:60" outlineLevel="2" x14ac:dyDescent="0.2">
      <c r="A40" s="155"/>
      <c r="B40" s="156"/>
      <c r="C40" s="188" t="s">
        <v>494</v>
      </c>
      <c r="D40" s="161"/>
      <c r="E40" s="162"/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ht="22.5" outlineLevel="3" x14ac:dyDescent="0.2">
      <c r="A41" s="155"/>
      <c r="B41" s="156"/>
      <c r="C41" s="188" t="s">
        <v>495</v>
      </c>
      <c r="D41" s="161"/>
      <c r="E41" s="162">
        <v>102.49083</v>
      </c>
      <c r="F41" s="159"/>
      <c r="G41" s="159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344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3" x14ac:dyDescent="0.2">
      <c r="A42" s="155"/>
      <c r="B42" s="156"/>
      <c r="C42" s="188" t="s">
        <v>496</v>
      </c>
      <c r="D42" s="161"/>
      <c r="E42" s="162">
        <v>4.4550000000000001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3" x14ac:dyDescent="0.2">
      <c r="A43" s="155"/>
      <c r="B43" s="156"/>
      <c r="C43" s="188" t="s">
        <v>497</v>
      </c>
      <c r="D43" s="161"/>
      <c r="E43" s="162">
        <v>6.9119999999999999</v>
      </c>
      <c r="F43" s="159"/>
      <c r="G43" s="159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344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1">
        <v>9</v>
      </c>
      <c r="B44" s="172" t="s">
        <v>498</v>
      </c>
      <c r="C44" s="187" t="s">
        <v>499</v>
      </c>
      <c r="D44" s="173" t="s">
        <v>458</v>
      </c>
      <c r="E44" s="174">
        <v>113.85783000000001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0</v>
      </c>
      <c r="O44" s="174">
        <f>ROUND(E44*N44,2)</f>
        <v>0</v>
      </c>
      <c r="P44" s="174">
        <v>0</v>
      </c>
      <c r="Q44" s="174">
        <f>ROUND(E44*P44,2)</f>
        <v>0</v>
      </c>
      <c r="R44" s="176" t="s">
        <v>459</v>
      </c>
      <c r="S44" s="176" t="s">
        <v>331</v>
      </c>
      <c r="T44" s="177" t="s">
        <v>331</v>
      </c>
      <c r="U44" s="159">
        <v>8.4000000000000005E-2</v>
      </c>
      <c r="V44" s="159">
        <f>ROUND(E44*U44,2)</f>
        <v>9.56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423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ht="33.75" outlineLevel="2" x14ac:dyDescent="0.2">
      <c r="A45" s="155"/>
      <c r="B45" s="156"/>
      <c r="C45" s="274" t="s">
        <v>493</v>
      </c>
      <c r="D45" s="275"/>
      <c r="E45" s="275"/>
      <c r="F45" s="275"/>
      <c r="G45" s="275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430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78" t="str">
        <f>C45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188" t="s">
        <v>500</v>
      </c>
      <c r="D46" s="161"/>
      <c r="E46" s="162">
        <v>113.85783000000001</v>
      </c>
      <c r="F46" s="159"/>
      <c r="G46" s="159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344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1">
        <v>10</v>
      </c>
      <c r="B47" s="172" t="s">
        <v>501</v>
      </c>
      <c r="C47" s="187" t="s">
        <v>502</v>
      </c>
      <c r="D47" s="173" t="s">
        <v>458</v>
      </c>
      <c r="E47" s="174">
        <v>174.82583</v>
      </c>
      <c r="F47" s="175"/>
      <c r="G47" s="176">
        <f>ROUND(E47*F47,2)</f>
        <v>0</v>
      </c>
      <c r="H47" s="175"/>
      <c r="I47" s="176">
        <f>ROUND(E47*H47,2)</f>
        <v>0</v>
      </c>
      <c r="J47" s="175"/>
      <c r="K47" s="176">
        <f>ROUND(E47*J47,2)</f>
        <v>0</v>
      </c>
      <c r="L47" s="176">
        <v>21</v>
      </c>
      <c r="M47" s="176">
        <f>G47*(1+L47/100)</f>
        <v>0</v>
      </c>
      <c r="N47" s="174">
        <v>0</v>
      </c>
      <c r="O47" s="174">
        <f>ROUND(E47*N47,2)</f>
        <v>0</v>
      </c>
      <c r="P47" s="174">
        <v>0</v>
      </c>
      <c r="Q47" s="174">
        <f>ROUND(E47*P47,2)</f>
        <v>0</v>
      </c>
      <c r="R47" s="176" t="s">
        <v>459</v>
      </c>
      <c r="S47" s="176" t="s">
        <v>331</v>
      </c>
      <c r="T47" s="177" t="s">
        <v>331</v>
      </c>
      <c r="U47" s="159">
        <v>0.34499999999999997</v>
      </c>
      <c r="V47" s="159">
        <f>ROUND(E47*U47,2)</f>
        <v>60.31</v>
      </c>
      <c r="W47" s="159"/>
      <c r="X47" s="159" t="s">
        <v>422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423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274" t="s">
        <v>503</v>
      </c>
      <c r="D48" s="275"/>
      <c r="E48" s="275"/>
      <c r="F48" s="275"/>
      <c r="G48" s="275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430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78" t="str">
        <f>C48</f>
        <v>bez naložení do dopravní nádoby, ale s vyprázdněním dopravní nádoby na hromadu nebo na dopravní prostředek,</v>
      </c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188" t="s">
        <v>504</v>
      </c>
      <c r="D49" s="161"/>
      <c r="E49" s="162">
        <v>174.82583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1">
        <v>11</v>
      </c>
      <c r="B50" s="172" t="s">
        <v>505</v>
      </c>
      <c r="C50" s="187" t="s">
        <v>506</v>
      </c>
      <c r="D50" s="173" t="s">
        <v>458</v>
      </c>
      <c r="E50" s="174">
        <v>104.54049999999999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0</v>
      </c>
      <c r="O50" s="174">
        <f>ROUND(E50*N50,2)</f>
        <v>0</v>
      </c>
      <c r="P50" s="174">
        <v>0</v>
      </c>
      <c r="Q50" s="174">
        <f>ROUND(E50*P50,2)</f>
        <v>0</v>
      </c>
      <c r="R50" s="176" t="s">
        <v>459</v>
      </c>
      <c r="S50" s="176" t="s">
        <v>331</v>
      </c>
      <c r="T50" s="177" t="s">
        <v>331</v>
      </c>
      <c r="U50" s="159">
        <v>7.3999999999999996E-2</v>
      </c>
      <c r="V50" s="159">
        <f>ROUND(E50*U50,2)</f>
        <v>7.74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423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74" t="s">
        <v>507</v>
      </c>
      <c r="D51" s="275"/>
      <c r="E51" s="275"/>
      <c r="F51" s="275"/>
      <c r="G51" s="275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430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188" t="s">
        <v>508</v>
      </c>
      <c r="D52" s="161"/>
      <c r="E52" s="162"/>
      <c r="F52" s="159"/>
      <c r="G52" s="159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344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3" x14ac:dyDescent="0.2">
      <c r="A53" s="155"/>
      <c r="B53" s="156"/>
      <c r="C53" s="188" t="s">
        <v>509</v>
      </c>
      <c r="D53" s="161"/>
      <c r="E53" s="162">
        <v>104.54049999999999</v>
      </c>
      <c r="F53" s="159"/>
      <c r="G53" s="159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344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22.5" outlineLevel="1" x14ac:dyDescent="0.2">
      <c r="A54" s="171">
        <v>12</v>
      </c>
      <c r="B54" s="172" t="s">
        <v>510</v>
      </c>
      <c r="C54" s="187" t="s">
        <v>511</v>
      </c>
      <c r="D54" s="173" t="s">
        <v>458</v>
      </c>
      <c r="E54" s="174">
        <v>206.64793</v>
      </c>
      <c r="F54" s="175"/>
      <c r="G54" s="176">
        <f>ROUND(E54*F54,2)</f>
        <v>0</v>
      </c>
      <c r="H54" s="175"/>
      <c r="I54" s="176">
        <f>ROUND(E54*H54,2)</f>
        <v>0</v>
      </c>
      <c r="J54" s="175"/>
      <c r="K54" s="176">
        <f>ROUND(E54*J54,2)</f>
        <v>0</v>
      </c>
      <c r="L54" s="176">
        <v>21</v>
      </c>
      <c r="M54" s="176">
        <f>G54*(1+L54/100)</f>
        <v>0</v>
      </c>
      <c r="N54" s="174">
        <v>0</v>
      </c>
      <c r="O54" s="174">
        <f>ROUND(E54*N54,2)</f>
        <v>0</v>
      </c>
      <c r="P54" s="174">
        <v>0</v>
      </c>
      <c r="Q54" s="174">
        <f>ROUND(E54*P54,2)</f>
        <v>0</v>
      </c>
      <c r="R54" s="176" t="s">
        <v>459</v>
      </c>
      <c r="S54" s="176" t="s">
        <v>331</v>
      </c>
      <c r="T54" s="177" t="s">
        <v>331</v>
      </c>
      <c r="U54" s="159">
        <v>1.0999999999999999E-2</v>
      </c>
      <c r="V54" s="159">
        <f>ROUND(E54*U54,2)</f>
        <v>2.27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423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2" x14ac:dyDescent="0.2">
      <c r="A55" s="155"/>
      <c r="B55" s="156"/>
      <c r="C55" s="274" t="s">
        <v>507</v>
      </c>
      <c r="D55" s="275"/>
      <c r="E55" s="275"/>
      <c r="F55" s="275"/>
      <c r="G55" s="275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430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188" t="s">
        <v>512</v>
      </c>
      <c r="D56" s="161"/>
      <c r="E56" s="162">
        <v>337.18842999999998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3" x14ac:dyDescent="0.2">
      <c r="A57" s="155"/>
      <c r="B57" s="156"/>
      <c r="C57" s="188" t="s">
        <v>513</v>
      </c>
      <c r="D57" s="161"/>
      <c r="E57" s="162">
        <v>-130.54050000000001</v>
      </c>
      <c r="F57" s="159"/>
      <c r="G57" s="159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344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ht="22.5" outlineLevel="1" x14ac:dyDescent="0.2">
      <c r="A58" s="171">
        <v>13</v>
      </c>
      <c r="B58" s="172" t="s">
        <v>514</v>
      </c>
      <c r="C58" s="187" t="s">
        <v>515</v>
      </c>
      <c r="D58" s="173" t="s">
        <v>458</v>
      </c>
      <c r="E58" s="174">
        <v>222.90309999999999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 t="s">
        <v>459</v>
      </c>
      <c r="S58" s="176" t="s">
        <v>331</v>
      </c>
      <c r="T58" s="177" t="s">
        <v>331</v>
      </c>
      <c r="U58" s="159">
        <v>5.2999999999999999E-2</v>
      </c>
      <c r="V58" s="159">
        <f>ROUND(E58*U58,2)</f>
        <v>11.81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423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188" t="s">
        <v>474</v>
      </c>
      <c r="D59" s="161"/>
      <c r="E59" s="162">
        <v>118.3626</v>
      </c>
      <c r="F59" s="159"/>
      <c r="G59" s="159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344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3" x14ac:dyDescent="0.2">
      <c r="A60" s="155"/>
      <c r="B60" s="156"/>
      <c r="C60" s="198" t="s">
        <v>516</v>
      </c>
      <c r="D60" s="193"/>
      <c r="E60" s="194">
        <v>118.3626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1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3" x14ac:dyDescent="0.2">
      <c r="A61" s="155"/>
      <c r="B61" s="156"/>
      <c r="C61" s="188" t="s">
        <v>509</v>
      </c>
      <c r="D61" s="161"/>
      <c r="E61" s="162">
        <v>104.54049999999999</v>
      </c>
      <c r="F61" s="159"/>
      <c r="G61" s="159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344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71">
        <v>14</v>
      </c>
      <c r="B62" s="172" t="s">
        <v>517</v>
      </c>
      <c r="C62" s="187" t="s">
        <v>518</v>
      </c>
      <c r="D62" s="173" t="s">
        <v>458</v>
      </c>
      <c r="E62" s="174">
        <v>206.64793</v>
      </c>
      <c r="F62" s="175"/>
      <c r="G62" s="176">
        <f>ROUND(E62*F62,2)</f>
        <v>0</v>
      </c>
      <c r="H62" s="175"/>
      <c r="I62" s="176">
        <f>ROUND(E62*H62,2)</f>
        <v>0</v>
      </c>
      <c r="J62" s="175"/>
      <c r="K62" s="176">
        <f>ROUND(E62*J62,2)</f>
        <v>0</v>
      </c>
      <c r="L62" s="176">
        <v>21</v>
      </c>
      <c r="M62" s="176">
        <f>G62*(1+L62/100)</f>
        <v>0</v>
      </c>
      <c r="N62" s="174">
        <v>0</v>
      </c>
      <c r="O62" s="174">
        <f>ROUND(E62*N62,2)</f>
        <v>0</v>
      </c>
      <c r="P62" s="174">
        <v>0</v>
      </c>
      <c r="Q62" s="174">
        <f>ROUND(E62*P62,2)</f>
        <v>0</v>
      </c>
      <c r="R62" s="176" t="s">
        <v>459</v>
      </c>
      <c r="S62" s="176" t="s">
        <v>331</v>
      </c>
      <c r="T62" s="177" t="s">
        <v>331</v>
      </c>
      <c r="U62" s="159">
        <v>3.1E-2</v>
      </c>
      <c r="V62" s="159">
        <f>ROUND(E62*U62,2)</f>
        <v>6.41</v>
      </c>
      <c r="W62" s="159"/>
      <c r="X62" s="159" t="s">
        <v>422</v>
      </c>
      <c r="Y62" s="159" t="s">
        <v>334</v>
      </c>
      <c r="Z62" s="148"/>
      <c r="AA62" s="148"/>
      <c r="AB62" s="148"/>
      <c r="AC62" s="148"/>
      <c r="AD62" s="148"/>
      <c r="AE62" s="148"/>
      <c r="AF62" s="148"/>
      <c r="AG62" s="148" t="s">
        <v>423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263" t="s">
        <v>519</v>
      </c>
      <c r="D63" s="264"/>
      <c r="E63" s="264"/>
      <c r="F63" s="264"/>
      <c r="G63" s="264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336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78" t="str">
        <f>C63</f>
        <v>Uložení sypaniny do násypů nebo na skládku s rozprostřením sypaniny ve vrstvách a s hrubým urovnáním.</v>
      </c>
      <c r="BB63" s="148"/>
      <c r="BC63" s="148"/>
      <c r="BD63" s="148"/>
      <c r="BE63" s="148"/>
      <c r="BF63" s="148"/>
      <c r="BG63" s="148"/>
      <c r="BH63" s="148"/>
    </row>
    <row r="64" spans="1:60" outlineLevel="2" x14ac:dyDescent="0.2">
      <c r="A64" s="155"/>
      <c r="B64" s="156"/>
      <c r="C64" s="188" t="s">
        <v>512</v>
      </c>
      <c r="D64" s="161"/>
      <c r="E64" s="162">
        <v>337.18842999999998</v>
      </c>
      <c r="F64" s="159"/>
      <c r="G64" s="159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344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3" x14ac:dyDescent="0.2">
      <c r="A65" s="155"/>
      <c r="B65" s="156"/>
      <c r="C65" s="188" t="s">
        <v>513</v>
      </c>
      <c r="D65" s="161"/>
      <c r="E65" s="162">
        <v>-130.54050000000001</v>
      </c>
      <c r="F65" s="159"/>
      <c r="G65" s="159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344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ht="22.5" outlineLevel="1" x14ac:dyDescent="0.2">
      <c r="A66" s="171">
        <v>15</v>
      </c>
      <c r="B66" s="172" t="s">
        <v>520</v>
      </c>
      <c r="C66" s="187" t="s">
        <v>521</v>
      </c>
      <c r="D66" s="173" t="s">
        <v>458</v>
      </c>
      <c r="E66" s="174">
        <v>130.54050000000001</v>
      </c>
      <c r="F66" s="175"/>
      <c r="G66" s="176">
        <f>ROUND(E66*F66,2)</f>
        <v>0</v>
      </c>
      <c r="H66" s="175"/>
      <c r="I66" s="176">
        <f>ROUND(E66*H66,2)</f>
        <v>0</v>
      </c>
      <c r="J66" s="175"/>
      <c r="K66" s="176">
        <f>ROUND(E66*J66,2)</f>
        <v>0</v>
      </c>
      <c r="L66" s="176">
        <v>21</v>
      </c>
      <c r="M66" s="176">
        <f>G66*(1+L66/100)</f>
        <v>0</v>
      </c>
      <c r="N66" s="174">
        <v>0</v>
      </c>
      <c r="O66" s="174">
        <f>ROUND(E66*N66,2)</f>
        <v>0</v>
      </c>
      <c r="P66" s="174">
        <v>0</v>
      </c>
      <c r="Q66" s="174">
        <f>ROUND(E66*P66,2)</f>
        <v>0</v>
      </c>
      <c r="R66" s="176" t="s">
        <v>459</v>
      </c>
      <c r="S66" s="176" t="s">
        <v>331</v>
      </c>
      <c r="T66" s="177" t="s">
        <v>331</v>
      </c>
      <c r="U66" s="159">
        <v>8.9999999999999993E-3</v>
      </c>
      <c r="V66" s="159">
        <f>ROUND(E66*U66,2)</f>
        <v>1.17</v>
      </c>
      <c r="W66" s="159"/>
      <c r="X66" s="159" t="s">
        <v>422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423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188" t="s">
        <v>522</v>
      </c>
      <c r="D67" s="161"/>
      <c r="E67" s="162"/>
      <c r="F67" s="159"/>
      <c r="G67" s="159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344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3" x14ac:dyDescent="0.2">
      <c r="A68" s="155"/>
      <c r="B68" s="156"/>
      <c r="C68" s="188" t="s">
        <v>509</v>
      </c>
      <c r="D68" s="161"/>
      <c r="E68" s="162">
        <v>104.54049999999999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3" x14ac:dyDescent="0.2">
      <c r="A69" s="155"/>
      <c r="B69" s="156"/>
      <c r="C69" s="188" t="s">
        <v>523</v>
      </c>
      <c r="D69" s="161"/>
      <c r="E69" s="162">
        <v>26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ht="22.5" outlineLevel="1" x14ac:dyDescent="0.2">
      <c r="A70" s="171">
        <v>16</v>
      </c>
      <c r="B70" s="172" t="s">
        <v>524</v>
      </c>
      <c r="C70" s="187" t="s">
        <v>525</v>
      </c>
      <c r="D70" s="173" t="s">
        <v>458</v>
      </c>
      <c r="E70" s="174">
        <v>67.640500000000003</v>
      </c>
      <c r="F70" s="175"/>
      <c r="G70" s="176">
        <f>ROUND(E70*F70,2)</f>
        <v>0</v>
      </c>
      <c r="H70" s="175"/>
      <c r="I70" s="176">
        <f>ROUND(E70*H70,2)</f>
        <v>0</v>
      </c>
      <c r="J70" s="175"/>
      <c r="K70" s="176">
        <f>ROUND(E70*J70,2)</f>
        <v>0</v>
      </c>
      <c r="L70" s="176">
        <v>21</v>
      </c>
      <c r="M70" s="176">
        <f>G70*(1+L70/100)</f>
        <v>0</v>
      </c>
      <c r="N70" s="174">
        <v>0</v>
      </c>
      <c r="O70" s="174">
        <f>ROUND(E70*N70,2)</f>
        <v>0</v>
      </c>
      <c r="P70" s="174">
        <v>0</v>
      </c>
      <c r="Q70" s="174">
        <f>ROUND(E70*P70,2)</f>
        <v>0</v>
      </c>
      <c r="R70" s="176" t="s">
        <v>459</v>
      </c>
      <c r="S70" s="176" t="s">
        <v>331</v>
      </c>
      <c r="T70" s="177" t="s">
        <v>331</v>
      </c>
      <c r="U70" s="159">
        <v>0.20200000000000001</v>
      </c>
      <c r="V70" s="159">
        <f>ROUND(E70*U70,2)</f>
        <v>13.66</v>
      </c>
      <c r="W70" s="159"/>
      <c r="X70" s="159" t="s">
        <v>422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423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2" x14ac:dyDescent="0.2">
      <c r="A71" s="155"/>
      <c r="B71" s="156"/>
      <c r="C71" s="274" t="s">
        <v>526</v>
      </c>
      <c r="D71" s="275"/>
      <c r="E71" s="275"/>
      <c r="F71" s="275"/>
      <c r="G71" s="275"/>
      <c r="H71" s="159"/>
      <c r="I71" s="159"/>
      <c r="J71" s="159"/>
      <c r="K71" s="159"/>
      <c r="L71" s="159"/>
      <c r="M71" s="159"/>
      <c r="N71" s="158"/>
      <c r="O71" s="158"/>
      <c r="P71" s="158"/>
      <c r="Q71" s="158"/>
      <c r="R71" s="159"/>
      <c r="S71" s="159"/>
      <c r="T71" s="159"/>
      <c r="U71" s="159"/>
      <c r="V71" s="159"/>
      <c r="W71" s="159"/>
      <c r="X71" s="159"/>
      <c r="Y71" s="159"/>
      <c r="Z71" s="148"/>
      <c r="AA71" s="148"/>
      <c r="AB71" s="148"/>
      <c r="AC71" s="148"/>
      <c r="AD71" s="148"/>
      <c r="AE71" s="148"/>
      <c r="AF71" s="148"/>
      <c r="AG71" s="148" t="s">
        <v>430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2" x14ac:dyDescent="0.2">
      <c r="A72" s="155"/>
      <c r="B72" s="156"/>
      <c r="C72" s="272" t="s">
        <v>527</v>
      </c>
      <c r="D72" s="273"/>
      <c r="E72" s="273"/>
      <c r="F72" s="273"/>
      <c r="G72" s="273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336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ht="22.5" outlineLevel="2" x14ac:dyDescent="0.2">
      <c r="A73" s="155"/>
      <c r="B73" s="156"/>
      <c r="C73" s="188" t="s">
        <v>528</v>
      </c>
      <c r="D73" s="161"/>
      <c r="E73" s="162">
        <v>59.390500000000003</v>
      </c>
      <c r="F73" s="159"/>
      <c r="G73" s="159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344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3" x14ac:dyDescent="0.2">
      <c r="A74" s="155"/>
      <c r="B74" s="156"/>
      <c r="C74" s="188" t="s">
        <v>529</v>
      </c>
      <c r="D74" s="161"/>
      <c r="E74" s="162">
        <v>8.25</v>
      </c>
      <c r="F74" s="159"/>
      <c r="G74" s="159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344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ht="22.5" outlineLevel="1" x14ac:dyDescent="0.2">
      <c r="A75" s="171">
        <v>17</v>
      </c>
      <c r="B75" s="172" t="s">
        <v>530</v>
      </c>
      <c r="C75" s="187" t="s">
        <v>531</v>
      </c>
      <c r="D75" s="173" t="s">
        <v>458</v>
      </c>
      <c r="E75" s="174">
        <v>73.609800000000007</v>
      </c>
      <c r="F75" s="175"/>
      <c r="G75" s="176">
        <f>ROUND(E75*F75,2)</f>
        <v>0</v>
      </c>
      <c r="H75" s="175"/>
      <c r="I75" s="176">
        <f>ROUND(E75*H75,2)</f>
        <v>0</v>
      </c>
      <c r="J75" s="175"/>
      <c r="K75" s="176">
        <f>ROUND(E75*J75,2)</f>
        <v>0</v>
      </c>
      <c r="L75" s="176">
        <v>21</v>
      </c>
      <c r="M75" s="176">
        <f>G75*(1+L75/100)</f>
        <v>0</v>
      </c>
      <c r="N75" s="174">
        <v>0</v>
      </c>
      <c r="O75" s="174">
        <f>ROUND(E75*N75,2)</f>
        <v>0</v>
      </c>
      <c r="P75" s="174">
        <v>0</v>
      </c>
      <c r="Q75" s="174">
        <f>ROUND(E75*P75,2)</f>
        <v>0</v>
      </c>
      <c r="R75" s="176" t="s">
        <v>459</v>
      </c>
      <c r="S75" s="176" t="s">
        <v>331</v>
      </c>
      <c r="T75" s="177" t="s">
        <v>331</v>
      </c>
      <c r="U75" s="159">
        <v>1.1499999999999999</v>
      </c>
      <c r="V75" s="159">
        <f>ROUND(E75*U75,2)</f>
        <v>84.65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423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2" x14ac:dyDescent="0.2">
      <c r="A76" s="155"/>
      <c r="B76" s="156"/>
      <c r="C76" s="274" t="s">
        <v>526</v>
      </c>
      <c r="D76" s="275"/>
      <c r="E76" s="275"/>
      <c r="F76" s="275"/>
      <c r="G76" s="275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430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ht="22.5" outlineLevel="2" x14ac:dyDescent="0.2">
      <c r="A77" s="155"/>
      <c r="B77" s="156"/>
      <c r="C77" s="188" t="s">
        <v>532</v>
      </c>
      <c r="D77" s="161"/>
      <c r="E77" s="162">
        <v>36.709800000000001</v>
      </c>
      <c r="F77" s="159"/>
      <c r="G77" s="159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344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3" x14ac:dyDescent="0.2">
      <c r="A78" s="155"/>
      <c r="B78" s="156"/>
      <c r="C78" s="198" t="s">
        <v>516</v>
      </c>
      <c r="D78" s="193"/>
      <c r="E78" s="194">
        <v>36.709800000000001</v>
      </c>
      <c r="F78" s="159"/>
      <c r="G78" s="159"/>
      <c r="H78" s="159"/>
      <c r="I78" s="159"/>
      <c r="J78" s="159"/>
      <c r="K78" s="159"/>
      <c r="L78" s="159"/>
      <c r="M78" s="159"/>
      <c r="N78" s="158"/>
      <c r="O78" s="158"/>
      <c r="P78" s="158"/>
      <c r="Q78" s="158"/>
      <c r="R78" s="159"/>
      <c r="S78" s="159"/>
      <c r="T78" s="159"/>
      <c r="U78" s="159"/>
      <c r="V78" s="159"/>
      <c r="W78" s="159"/>
      <c r="X78" s="159"/>
      <c r="Y78" s="159"/>
      <c r="Z78" s="148"/>
      <c r="AA78" s="148"/>
      <c r="AB78" s="148"/>
      <c r="AC78" s="148"/>
      <c r="AD78" s="148"/>
      <c r="AE78" s="148"/>
      <c r="AF78" s="148"/>
      <c r="AG78" s="148" t="s">
        <v>344</v>
      </c>
      <c r="AH78" s="148">
        <v>1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3" x14ac:dyDescent="0.2">
      <c r="A79" s="155"/>
      <c r="B79" s="156"/>
      <c r="C79" s="188" t="s">
        <v>533</v>
      </c>
      <c r="D79" s="161"/>
      <c r="E79" s="162">
        <v>36.9</v>
      </c>
      <c r="F79" s="159"/>
      <c r="G79" s="159"/>
      <c r="H79" s="159"/>
      <c r="I79" s="159"/>
      <c r="J79" s="159"/>
      <c r="K79" s="159"/>
      <c r="L79" s="159"/>
      <c r="M79" s="159"/>
      <c r="N79" s="158"/>
      <c r="O79" s="158"/>
      <c r="P79" s="158"/>
      <c r="Q79" s="158"/>
      <c r="R79" s="159"/>
      <c r="S79" s="159"/>
      <c r="T79" s="159"/>
      <c r="U79" s="159"/>
      <c r="V79" s="159"/>
      <c r="W79" s="159"/>
      <c r="X79" s="159"/>
      <c r="Y79" s="159"/>
      <c r="Z79" s="148"/>
      <c r="AA79" s="148"/>
      <c r="AB79" s="148"/>
      <c r="AC79" s="148"/>
      <c r="AD79" s="148"/>
      <c r="AE79" s="148"/>
      <c r="AF79" s="148"/>
      <c r="AG79" s="148" t="s">
        <v>344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71">
        <v>18</v>
      </c>
      <c r="B80" s="172" t="s">
        <v>534</v>
      </c>
      <c r="C80" s="187" t="s">
        <v>535</v>
      </c>
      <c r="D80" s="173" t="s">
        <v>458</v>
      </c>
      <c r="E80" s="174">
        <v>12.84</v>
      </c>
      <c r="F80" s="175"/>
      <c r="G80" s="176">
        <f>ROUND(E80*F80,2)</f>
        <v>0</v>
      </c>
      <c r="H80" s="175"/>
      <c r="I80" s="176">
        <f>ROUND(E80*H80,2)</f>
        <v>0</v>
      </c>
      <c r="J80" s="175"/>
      <c r="K80" s="176">
        <f>ROUND(E80*J80,2)</f>
        <v>0</v>
      </c>
      <c r="L80" s="176">
        <v>21</v>
      </c>
      <c r="M80" s="176">
        <f>G80*(1+L80/100)</f>
        <v>0</v>
      </c>
      <c r="N80" s="174">
        <v>1.7</v>
      </c>
      <c r="O80" s="174">
        <f>ROUND(E80*N80,2)</f>
        <v>21.83</v>
      </c>
      <c r="P80" s="174">
        <v>0</v>
      </c>
      <c r="Q80" s="174">
        <f>ROUND(E80*P80,2)</f>
        <v>0</v>
      </c>
      <c r="R80" s="176" t="s">
        <v>459</v>
      </c>
      <c r="S80" s="176" t="s">
        <v>331</v>
      </c>
      <c r="T80" s="177" t="s">
        <v>331</v>
      </c>
      <c r="U80" s="159">
        <v>1.587</v>
      </c>
      <c r="V80" s="159">
        <f>ROUND(E80*U80,2)</f>
        <v>20.38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423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ht="22.5" outlineLevel="2" x14ac:dyDescent="0.2">
      <c r="A81" s="155"/>
      <c r="B81" s="156"/>
      <c r="C81" s="274" t="s">
        <v>536</v>
      </c>
      <c r="D81" s="275"/>
      <c r="E81" s="275"/>
      <c r="F81" s="275"/>
      <c r="G81" s="275"/>
      <c r="H81" s="159"/>
      <c r="I81" s="159"/>
      <c r="J81" s="159"/>
      <c r="K81" s="159"/>
      <c r="L81" s="159"/>
      <c r="M81" s="159"/>
      <c r="N81" s="158"/>
      <c r="O81" s="158"/>
      <c r="P81" s="158"/>
      <c r="Q81" s="158"/>
      <c r="R81" s="159"/>
      <c r="S81" s="159"/>
      <c r="T81" s="159"/>
      <c r="U81" s="159"/>
      <c r="V81" s="159"/>
      <c r="W81" s="159"/>
      <c r="X81" s="159"/>
      <c r="Y81" s="159"/>
      <c r="Z81" s="148"/>
      <c r="AA81" s="148"/>
      <c r="AB81" s="148"/>
      <c r="AC81" s="148"/>
      <c r="AD81" s="148"/>
      <c r="AE81" s="148"/>
      <c r="AF81" s="148"/>
      <c r="AG81" s="148" t="s">
        <v>430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78" t="str">
        <f>C81</f>
        <v>sypaninou z vhodných hornin tř. 1 - 4 nebo materiálem připraveným podél výkopu ve vzdálenosti do 3 m od jeho kraje, pro jakoukoliv hloubku výkopu a jakoukoliv míru zhutnění,</v>
      </c>
      <c r="BB81" s="148"/>
      <c r="BC81" s="148"/>
      <c r="BD81" s="148"/>
      <c r="BE81" s="148"/>
      <c r="BF81" s="148"/>
      <c r="BG81" s="148"/>
      <c r="BH81" s="148"/>
    </row>
    <row r="82" spans="1:60" outlineLevel="2" x14ac:dyDescent="0.2">
      <c r="A82" s="155"/>
      <c r="B82" s="156"/>
      <c r="C82" s="188" t="s">
        <v>537</v>
      </c>
      <c r="D82" s="161"/>
      <c r="E82" s="162">
        <v>12.84</v>
      </c>
      <c r="F82" s="159"/>
      <c r="G82" s="159"/>
      <c r="H82" s="159"/>
      <c r="I82" s="159"/>
      <c r="J82" s="159"/>
      <c r="K82" s="159"/>
      <c r="L82" s="159"/>
      <c r="M82" s="159"/>
      <c r="N82" s="158"/>
      <c r="O82" s="158"/>
      <c r="P82" s="158"/>
      <c r="Q82" s="158"/>
      <c r="R82" s="159"/>
      <c r="S82" s="159"/>
      <c r="T82" s="159"/>
      <c r="U82" s="159"/>
      <c r="V82" s="159"/>
      <c r="W82" s="159"/>
      <c r="X82" s="159"/>
      <c r="Y82" s="159"/>
      <c r="Z82" s="148"/>
      <c r="AA82" s="148"/>
      <c r="AB82" s="148"/>
      <c r="AC82" s="148"/>
      <c r="AD82" s="148"/>
      <c r="AE82" s="148"/>
      <c r="AF82" s="148"/>
      <c r="AG82" s="148" t="s">
        <v>344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71">
        <v>19</v>
      </c>
      <c r="B83" s="172" t="s">
        <v>538</v>
      </c>
      <c r="C83" s="187" t="s">
        <v>539</v>
      </c>
      <c r="D83" s="173" t="s">
        <v>420</v>
      </c>
      <c r="E83" s="174">
        <v>249.96789000000001</v>
      </c>
      <c r="F83" s="175"/>
      <c r="G83" s="176">
        <f>ROUND(E83*F83,2)</f>
        <v>0</v>
      </c>
      <c r="H83" s="175"/>
      <c r="I83" s="176">
        <f>ROUND(E83*H83,2)</f>
        <v>0</v>
      </c>
      <c r="J83" s="175"/>
      <c r="K83" s="176">
        <f>ROUND(E83*J83,2)</f>
        <v>0</v>
      </c>
      <c r="L83" s="176">
        <v>21</v>
      </c>
      <c r="M83" s="176">
        <f>G83*(1+L83/100)</f>
        <v>0</v>
      </c>
      <c r="N83" s="174">
        <v>0</v>
      </c>
      <c r="O83" s="174">
        <f>ROUND(E83*N83,2)</f>
        <v>0</v>
      </c>
      <c r="P83" s="174">
        <v>0</v>
      </c>
      <c r="Q83" s="174">
        <f>ROUND(E83*P83,2)</f>
        <v>0</v>
      </c>
      <c r="R83" s="176" t="s">
        <v>459</v>
      </c>
      <c r="S83" s="176" t="s">
        <v>331</v>
      </c>
      <c r="T83" s="177" t="s">
        <v>331</v>
      </c>
      <c r="U83" s="159">
        <v>1.7999999999999999E-2</v>
      </c>
      <c r="V83" s="159">
        <f>ROUND(E83*U83,2)</f>
        <v>4.5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423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274" t="s">
        <v>540</v>
      </c>
      <c r="D84" s="275"/>
      <c r="E84" s="275"/>
      <c r="F84" s="275"/>
      <c r="G84" s="275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430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2" x14ac:dyDescent="0.2">
      <c r="A85" s="155"/>
      <c r="B85" s="156"/>
      <c r="C85" s="188" t="s">
        <v>541</v>
      </c>
      <c r="D85" s="161"/>
      <c r="E85" s="162">
        <v>78.000500000000002</v>
      </c>
      <c r="F85" s="159"/>
      <c r="G85" s="159"/>
      <c r="H85" s="159"/>
      <c r="I85" s="159"/>
      <c r="J85" s="159"/>
      <c r="K85" s="159"/>
      <c r="L85" s="159"/>
      <c r="M85" s="159"/>
      <c r="N85" s="158"/>
      <c r="O85" s="158"/>
      <c r="P85" s="158"/>
      <c r="Q85" s="158"/>
      <c r="R85" s="159"/>
      <c r="S85" s="159"/>
      <c r="T85" s="159"/>
      <c r="U85" s="159"/>
      <c r="V85" s="159"/>
      <c r="W85" s="159"/>
      <c r="X85" s="159"/>
      <c r="Y85" s="159"/>
      <c r="Z85" s="148"/>
      <c r="AA85" s="148"/>
      <c r="AB85" s="148"/>
      <c r="AC85" s="148"/>
      <c r="AD85" s="148"/>
      <c r="AE85" s="148"/>
      <c r="AF85" s="148"/>
      <c r="AG85" s="148" t="s">
        <v>344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3" x14ac:dyDescent="0.2">
      <c r="A86" s="155"/>
      <c r="B86" s="156"/>
      <c r="C86" s="188" t="s">
        <v>542</v>
      </c>
      <c r="D86" s="161"/>
      <c r="E86" s="162">
        <v>67.195580000000007</v>
      </c>
      <c r="F86" s="159"/>
      <c r="G86" s="159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344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3" x14ac:dyDescent="0.2">
      <c r="A87" s="155"/>
      <c r="B87" s="156"/>
      <c r="C87" s="188" t="s">
        <v>543</v>
      </c>
      <c r="D87" s="161"/>
      <c r="E87" s="162">
        <v>42.429490000000001</v>
      </c>
      <c r="F87" s="159"/>
      <c r="G87" s="159"/>
      <c r="H87" s="159"/>
      <c r="I87" s="159"/>
      <c r="J87" s="159"/>
      <c r="K87" s="159"/>
      <c r="L87" s="159"/>
      <c r="M87" s="159"/>
      <c r="N87" s="158"/>
      <c r="O87" s="158"/>
      <c r="P87" s="158"/>
      <c r="Q87" s="158"/>
      <c r="R87" s="159"/>
      <c r="S87" s="159"/>
      <c r="T87" s="159"/>
      <c r="U87" s="159"/>
      <c r="V87" s="159"/>
      <c r="W87" s="159"/>
      <c r="X87" s="159"/>
      <c r="Y87" s="159"/>
      <c r="Z87" s="148"/>
      <c r="AA87" s="148"/>
      <c r="AB87" s="148"/>
      <c r="AC87" s="148"/>
      <c r="AD87" s="148"/>
      <c r="AE87" s="148"/>
      <c r="AF87" s="148"/>
      <c r="AG87" s="148" t="s">
        <v>344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3" x14ac:dyDescent="0.2">
      <c r="A88" s="155"/>
      <c r="B88" s="156"/>
      <c r="C88" s="188" t="s">
        <v>544</v>
      </c>
      <c r="D88" s="161"/>
      <c r="E88" s="162">
        <v>40.362319999999997</v>
      </c>
      <c r="F88" s="159"/>
      <c r="G88" s="159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344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3" x14ac:dyDescent="0.2">
      <c r="A89" s="155"/>
      <c r="B89" s="156"/>
      <c r="C89" s="188" t="s">
        <v>545</v>
      </c>
      <c r="D89" s="161"/>
      <c r="E89" s="162">
        <v>21.98</v>
      </c>
      <c r="F89" s="159"/>
      <c r="G89" s="159"/>
      <c r="H89" s="159"/>
      <c r="I89" s="159"/>
      <c r="J89" s="159"/>
      <c r="K89" s="159"/>
      <c r="L89" s="159"/>
      <c r="M89" s="159"/>
      <c r="N89" s="158"/>
      <c r="O89" s="158"/>
      <c r="P89" s="158"/>
      <c r="Q89" s="158"/>
      <c r="R89" s="159"/>
      <c r="S89" s="159"/>
      <c r="T89" s="159"/>
      <c r="U89" s="159"/>
      <c r="V89" s="159"/>
      <c r="W89" s="159"/>
      <c r="X89" s="159"/>
      <c r="Y89" s="159"/>
      <c r="Z89" s="148"/>
      <c r="AA89" s="148"/>
      <c r="AB89" s="148"/>
      <c r="AC89" s="148"/>
      <c r="AD89" s="148"/>
      <c r="AE89" s="148"/>
      <c r="AF89" s="148"/>
      <c r="AG89" s="148" t="s">
        <v>344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71">
        <v>20</v>
      </c>
      <c r="B90" s="172" t="s">
        <v>546</v>
      </c>
      <c r="C90" s="187" t="s">
        <v>547</v>
      </c>
      <c r="D90" s="173" t="s">
        <v>420</v>
      </c>
      <c r="E90" s="174">
        <v>218.02869999999999</v>
      </c>
      <c r="F90" s="175"/>
      <c r="G90" s="176">
        <f>ROUND(E90*F90,2)</f>
        <v>0</v>
      </c>
      <c r="H90" s="175"/>
      <c r="I90" s="176">
        <f>ROUND(E90*H90,2)</f>
        <v>0</v>
      </c>
      <c r="J90" s="175"/>
      <c r="K90" s="176">
        <f>ROUND(E90*J90,2)</f>
        <v>0</v>
      </c>
      <c r="L90" s="176">
        <v>21</v>
      </c>
      <c r="M90" s="176">
        <f>G90*(1+L90/100)</f>
        <v>0</v>
      </c>
      <c r="N90" s="174">
        <v>0</v>
      </c>
      <c r="O90" s="174">
        <f>ROUND(E90*N90,2)</f>
        <v>0</v>
      </c>
      <c r="P90" s="174">
        <v>0</v>
      </c>
      <c r="Q90" s="174">
        <f>ROUND(E90*P90,2)</f>
        <v>0</v>
      </c>
      <c r="R90" s="176" t="s">
        <v>459</v>
      </c>
      <c r="S90" s="176" t="s">
        <v>331</v>
      </c>
      <c r="T90" s="177" t="s">
        <v>331</v>
      </c>
      <c r="U90" s="159">
        <v>9.6000000000000002E-2</v>
      </c>
      <c r="V90" s="159">
        <f>ROUND(E90*U90,2)</f>
        <v>20.93</v>
      </c>
      <c r="W90" s="159"/>
      <c r="X90" s="159" t="s">
        <v>422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423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274" t="s">
        <v>540</v>
      </c>
      <c r="D91" s="275"/>
      <c r="E91" s="275"/>
      <c r="F91" s="275"/>
      <c r="G91" s="275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430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2" x14ac:dyDescent="0.2">
      <c r="A92" s="155"/>
      <c r="B92" s="156"/>
      <c r="C92" s="188" t="s">
        <v>548</v>
      </c>
      <c r="D92" s="161"/>
      <c r="E92" s="162">
        <v>30.72</v>
      </c>
      <c r="F92" s="159"/>
      <c r="G92" s="159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344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3" x14ac:dyDescent="0.2">
      <c r="A93" s="155"/>
      <c r="B93" s="156"/>
      <c r="C93" s="188" t="s">
        <v>549</v>
      </c>
      <c r="D93" s="161"/>
      <c r="E93" s="162">
        <v>18</v>
      </c>
      <c r="F93" s="159"/>
      <c r="G93" s="159"/>
      <c r="H93" s="159"/>
      <c r="I93" s="159"/>
      <c r="J93" s="159"/>
      <c r="K93" s="159"/>
      <c r="L93" s="159"/>
      <c r="M93" s="159"/>
      <c r="N93" s="158"/>
      <c r="O93" s="158"/>
      <c r="P93" s="158"/>
      <c r="Q93" s="158"/>
      <c r="R93" s="159"/>
      <c r="S93" s="159"/>
      <c r="T93" s="159"/>
      <c r="U93" s="159"/>
      <c r="V93" s="159"/>
      <c r="W93" s="159"/>
      <c r="X93" s="159"/>
      <c r="Y93" s="159"/>
      <c r="Z93" s="148"/>
      <c r="AA93" s="148"/>
      <c r="AB93" s="148"/>
      <c r="AC93" s="148"/>
      <c r="AD93" s="148"/>
      <c r="AE93" s="148"/>
      <c r="AF93" s="148"/>
      <c r="AG93" s="148" t="s">
        <v>344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3" x14ac:dyDescent="0.2">
      <c r="A94" s="155"/>
      <c r="B94" s="156"/>
      <c r="C94" s="188" t="s">
        <v>550</v>
      </c>
      <c r="D94" s="161"/>
      <c r="E94" s="162">
        <v>113.87869999999999</v>
      </c>
      <c r="F94" s="159"/>
      <c r="G94" s="159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344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3" x14ac:dyDescent="0.2">
      <c r="A95" s="155"/>
      <c r="B95" s="156"/>
      <c r="C95" s="188" t="s">
        <v>551</v>
      </c>
      <c r="D95" s="161"/>
      <c r="E95" s="162">
        <v>4.95</v>
      </c>
      <c r="F95" s="159"/>
      <c r="G95" s="159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344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3" x14ac:dyDescent="0.2">
      <c r="A96" s="155"/>
      <c r="B96" s="156"/>
      <c r="C96" s="188" t="s">
        <v>552</v>
      </c>
      <c r="D96" s="161"/>
      <c r="E96" s="162">
        <v>7.68</v>
      </c>
      <c r="F96" s="159"/>
      <c r="G96" s="159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344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3" x14ac:dyDescent="0.2">
      <c r="A97" s="155"/>
      <c r="B97" s="156"/>
      <c r="C97" s="188" t="s">
        <v>553</v>
      </c>
      <c r="D97" s="161"/>
      <c r="E97" s="162">
        <v>42.8</v>
      </c>
      <c r="F97" s="159"/>
      <c r="G97" s="159"/>
      <c r="H97" s="159"/>
      <c r="I97" s="159"/>
      <c r="J97" s="159"/>
      <c r="K97" s="159"/>
      <c r="L97" s="159"/>
      <c r="M97" s="159"/>
      <c r="N97" s="158"/>
      <c r="O97" s="158"/>
      <c r="P97" s="158"/>
      <c r="Q97" s="158"/>
      <c r="R97" s="159"/>
      <c r="S97" s="159"/>
      <c r="T97" s="159"/>
      <c r="U97" s="159"/>
      <c r="V97" s="159"/>
      <c r="W97" s="159"/>
      <c r="X97" s="159"/>
      <c r="Y97" s="159"/>
      <c r="Z97" s="148"/>
      <c r="AA97" s="148"/>
      <c r="AB97" s="148"/>
      <c r="AC97" s="148"/>
      <c r="AD97" s="148"/>
      <c r="AE97" s="148"/>
      <c r="AF97" s="148"/>
      <c r="AG97" s="148" t="s">
        <v>344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71">
        <v>21</v>
      </c>
      <c r="B98" s="172" t="s">
        <v>554</v>
      </c>
      <c r="C98" s="187" t="s">
        <v>555</v>
      </c>
      <c r="D98" s="173" t="s">
        <v>458</v>
      </c>
      <c r="E98" s="174">
        <v>206.64793</v>
      </c>
      <c r="F98" s="175"/>
      <c r="G98" s="176">
        <f>ROUND(E98*F98,2)</f>
        <v>0</v>
      </c>
      <c r="H98" s="175"/>
      <c r="I98" s="176">
        <f>ROUND(E98*H98,2)</f>
        <v>0</v>
      </c>
      <c r="J98" s="175"/>
      <c r="K98" s="176">
        <f>ROUND(E98*J98,2)</f>
        <v>0</v>
      </c>
      <c r="L98" s="176">
        <v>21</v>
      </c>
      <c r="M98" s="176">
        <f>G98*(1+L98/100)</f>
        <v>0</v>
      </c>
      <c r="N98" s="174">
        <v>0</v>
      </c>
      <c r="O98" s="174">
        <f>ROUND(E98*N98,2)</f>
        <v>0</v>
      </c>
      <c r="P98" s="174">
        <v>0</v>
      </c>
      <c r="Q98" s="174">
        <f>ROUND(E98*P98,2)</f>
        <v>0</v>
      </c>
      <c r="R98" s="176" t="s">
        <v>459</v>
      </c>
      <c r="S98" s="176" t="s">
        <v>331</v>
      </c>
      <c r="T98" s="177" t="s">
        <v>331</v>
      </c>
      <c r="U98" s="159">
        <v>0</v>
      </c>
      <c r="V98" s="159">
        <f>ROUND(E98*U98,2)</f>
        <v>0</v>
      </c>
      <c r="W98" s="159"/>
      <c r="X98" s="159" t="s">
        <v>422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423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2" x14ac:dyDescent="0.2">
      <c r="A99" s="155"/>
      <c r="B99" s="156"/>
      <c r="C99" s="188" t="s">
        <v>512</v>
      </c>
      <c r="D99" s="161"/>
      <c r="E99" s="162">
        <v>337.18842999999998</v>
      </c>
      <c r="F99" s="159"/>
      <c r="G99" s="159"/>
      <c r="H99" s="159"/>
      <c r="I99" s="159"/>
      <c r="J99" s="159"/>
      <c r="K99" s="159"/>
      <c r="L99" s="159"/>
      <c r="M99" s="159"/>
      <c r="N99" s="158"/>
      <c r="O99" s="158"/>
      <c r="P99" s="158"/>
      <c r="Q99" s="158"/>
      <c r="R99" s="159"/>
      <c r="S99" s="159"/>
      <c r="T99" s="159"/>
      <c r="U99" s="159"/>
      <c r="V99" s="159"/>
      <c r="W99" s="159"/>
      <c r="X99" s="159"/>
      <c r="Y99" s="159"/>
      <c r="Z99" s="148"/>
      <c r="AA99" s="148"/>
      <c r="AB99" s="148"/>
      <c r="AC99" s="148"/>
      <c r="AD99" s="148"/>
      <c r="AE99" s="148"/>
      <c r="AF99" s="148"/>
      <c r="AG99" s="148" t="s">
        <v>344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3" x14ac:dyDescent="0.2">
      <c r="A100" s="155"/>
      <c r="B100" s="156"/>
      <c r="C100" s="188" t="s">
        <v>513</v>
      </c>
      <c r="D100" s="161"/>
      <c r="E100" s="162">
        <v>-130.54050000000001</v>
      </c>
      <c r="F100" s="159"/>
      <c r="G100" s="159"/>
      <c r="H100" s="159"/>
      <c r="I100" s="159"/>
      <c r="J100" s="159"/>
      <c r="K100" s="159"/>
      <c r="L100" s="159"/>
      <c r="M100" s="159"/>
      <c r="N100" s="158"/>
      <c r="O100" s="158"/>
      <c r="P100" s="158"/>
      <c r="Q100" s="158"/>
      <c r="R100" s="159"/>
      <c r="S100" s="159"/>
      <c r="T100" s="159"/>
      <c r="U100" s="159"/>
      <c r="V100" s="159"/>
      <c r="W100" s="159"/>
      <c r="X100" s="159"/>
      <c r="Y100" s="159"/>
      <c r="Z100" s="148"/>
      <c r="AA100" s="148"/>
      <c r="AB100" s="148"/>
      <c r="AC100" s="148"/>
      <c r="AD100" s="148"/>
      <c r="AE100" s="148"/>
      <c r="AF100" s="148"/>
      <c r="AG100" s="148" t="s">
        <v>344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71">
        <v>22</v>
      </c>
      <c r="B101" s="172" t="s">
        <v>556</v>
      </c>
      <c r="C101" s="187" t="s">
        <v>557</v>
      </c>
      <c r="D101" s="173" t="s">
        <v>458</v>
      </c>
      <c r="E101" s="174">
        <v>4.28</v>
      </c>
      <c r="F101" s="175"/>
      <c r="G101" s="176">
        <f>ROUND(E101*F101,2)</f>
        <v>0</v>
      </c>
      <c r="H101" s="175"/>
      <c r="I101" s="176">
        <f>ROUND(E101*H101,2)</f>
        <v>0</v>
      </c>
      <c r="J101" s="175"/>
      <c r="K101" s="176">
        <f>ROUND(E101*J101,2)</f>
        <v>0</v>
      </c>
      <c r="L101" s="176">
        <v>21</v>
      </c>
      <c r="M101" s="176">
        <f>G101*(1+L101/100)</f>
        <v>0</v>
      </c>
      <c r="N101" s="174">
        <v>1.8907700000000001</v>
      </c>
      <c r="O101" s="174">
        <f>ROUND(E101*N101,2)</f>
        <v>8.09</v>
      </c>
      <c r="P101" s="174">
        <v>0</v>
      </c>
      <c r="Q101" s="174">
        <f>ROUND(E101*P101,2)</f>
        <v>0</v>
      </c>
      <c r="R101" s="176" t="s">
        <v>558</v>
      </c>
      <c r="S101" s="176" t="s">
        <v>331</v>
      </c>
      <c r="T101" s="177" t="s">
        <v>331</v>
      </c>
      <c r="U101" s="159">
        <v>1.6950000000000001</v>
      </c>
      <c r="V101" s="159">
        <f>ROUND(E101*U101,2)</f>
        <v>7.25</v>
      </c>
      <c r="W101" s="159"/>
      <c r="X101" s="159" t="s">
        <v>422</v>
      </c>
      <c r="Y101" s="159" t="s">
        <v>334</v>
      </c>
      <c r="Z101" s="148"/>
      <c r="AA101" s="148"/>
      <c r="AB101" s="148"/>
      <c r="AC101" s="148"/>
      <c r="AD101" s="148"/>
      <c r="AE101" s="148"/>
      <c r="AF101" s="148"/>
      <c r="AG101" s="148" t="s">
        <v>423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2" x14ac:dyDescent="0.2">
      <c r="A102" s="155"/>
      <c r="B102" s="156"/>
      <c r="C102" s="274" t="s">
        <v>559</v>
      </c>
      <c r="D102" s="275"/>
      <c r="E102" s="275"/>
      <c r="F102" s="275"/>
      <c r="G102" s="275"/>
      <c r="H102" s="159"/>
      <c r="I102" s="159"/>
      <c r="J102" s="159"/>
      <c r="K102" s="159"/>
      <c r="L102" s="159"/>
      <c r="M102" s="159"/>
      <c r="N102" s="158"/>
      <c r="O102" s="158"/>
      <c r="P102" s="158"/>
      <c r="Q102" s="158"/>
      <c r="R102" s="159"/>
      <c r="S102" s="159"/>
      <c r="T102" s="159"/>
      <c r="U102" s="159"/>
      <c r="V102" s="159"/>
      <c r="W102" s="159"/>
      <c r="X102" s="159"/>
      <c r="Y102" s="159"/>
      <c r="Z102" s="148"/>
      <c r="AA102" s="148"/>
      <c r="AB102" s="148"/>
      <c r="AC102" s="148"/>
      <c r="AD102" s="148"/>
      <c r="AE102" s="148"/>
      <c r="AF102" s="148"/>
      <c r="AG102" s="148" t="s">
        <v>430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2" x14ac:dyDescent="0.2">
      <c r="A103" s="155"/>
      <c r="B103" s="156"/>
      <c r="C103" s="188" t="s">
        <v>560</v>
      </c>
      <c r="D103" s="161"/>
      <c r="E103" s="162">
        <v>4.28</v>
      </c>
      <c r="F103" s="159"/>
      <c r="G103" s="159"/>
      <c r="H103" s="159"/>
      <c r="I103" s="159"/>
      <c r="J103" s="159"/>
      <c r="K103" s="159"/>
      <c r="L103" s="159"/>
      <c r="M103" s="159"/>
      <c r="N103" s="158"/>
      <c r="O103" s="158"/>
      <c r="P103" s="158"/>
      <c r="Q103" s="158"/>
      <c r="R103" s="159"/>
      <c r="S103" s="159"/>
      <c r="T103" s="159"/>
      <c r="U103" s="159"/>
      <c r="V103" s="159"/>
      <c r="W103" s="159"/>
      <c r="X103" s="159"/>
      <c r="Y103" s="159"/>
      <c r="Z103" s="148"/>
      <c r="AA103" s="148"/>
      <c r="AB103" s="148"/>
      <c r="AC103" s="148"/>
      <c r="AD103" s="148"/>
      <c r="AE103" s="148"/>
      <c r="AF103" s="148"/>
      <c r="AG103" s="148" t="s">
        <v>344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1">
        <v>23</v>
      </c>
      <c r="B104" s="172" t="s">
        <v>561</v>
      </c>
      <c r="C104" s="187" t="s">
        <v>562</v>
      </c>
      <c r="D104" s="173" t="s">
        <v>437</v>
      </c>
      <c r="E104" s="174">
        <v>66.077640000000002</v>
      </c>
      <c r="F104" s="175"/>
      <c r="G104" s="176">
        <f>ROUND(E104*F104,2)</f>
        <v>0</v>
      </c>
      <c r="H104" s="175"/>
      <c r="I104" s="176">
        <f>ROUND(E104*H104,2)</f>
        <v>0</v>
      </c>
      <c r="J104" s="175"/>
      <c r="K104" s="176">
        <f>ROUND(E104*J104,2)</f>
        <v>0</v>
      </c>
      <c r="L104" s="176">
        <v>21</v>
      </c>
      <c r="M104" s="176">
        <f>G104*(1+L104/100)</f>
        <v>0</v>
      </c>
      <c r="N104" s="174">
        <v>1</v>
      </c>
      <c r="O104" s="174">
        <f>ROUND(E104*N104,2)</f>
        <v>66.08</v>
      </c>
      <c r="P104" s="174">
        <v>0</v>
      </c>
      <c r="Q104" s="174">
        <f>ROUND(E104*P104,2)</f>
        <v>0</v>
      </c>
      <c r="R104" s="176" t="s">
        <v>563</v>
      </c>
      <c r="S104" s="176" t="s">
        <v>331</v>
      </c>
      <c r="T104" s="177" t="s">
        <v>331</v>
      </c>
      <c r="U104" s="159">
        <v>0</v>
      </c>
      <c r="V104" s="159">
        <f>ROUND(E104*U104,2)</f>
        <v>0</v>
      </c>
      <c r="W104" s="159"/>
      <c r="X104" s="159" t="s">
        <v>564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565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2" x14ac:dyDescent="0.2">
      <c r="A105" s="155"/>
      <c r="B105" s="156"/>
      <c r="C105" s="188" t="s">
        <v>566</v>
      </c>
      <c r="D105" s="161"/>
      <c r="E105" s="162">
        <v>66.077640000000002</v>
      </c>
      <c r="F105" s="159"/>
      <c r="G105" s="159"/>
      <c r="H105" s="159"/>
      <c r="I105" s="159"/>
      <c r="J105" s="159"/>
      <c r="K105" s="159"/>
      <c r="L105" s="159"/>
      <c r="M105" s="159"/>
      <c r="N105" s="158"/>
      <c r="O105" s="158"/>
      <c r="P105" s="158"/>
      <c r="Q105" s="158"/>
      <c r="R105" s="159"/>
      <c r="S105" s="159"/>
      <c r="T105" s="159"/>
      <c r="U105" s="159"/>
      <c r="V105" s="159"/>
      <c r="W105" s="159"/>
      <c r="X105" s="159"/>
      <c r="Y105" s="159"/>
      <c r="Z105" s="148"/>
      <c r="AA105" s="148"/>
      <c r="AB105" s="148"/>
      <c r="AC105" s="148"/>
      <c r="AD105" s="148"/>
      <c r="AE105" s="148"/>
      <c r="AF105" s="148"/>
      <c r="AG105" s="148" t="s">
        <v>344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x14ac:dyDescent="0.2">
      <c r="A106" s="164" t="s">
        <v>326</v>
      </c>
      <c r="B106" s="165" t="s">
        <v>80</v>
      </c>
      <c r="C106" s="186" t="s">
        <v>193</v>
      </c>
      <c r="D106" s="166"/>
      <c r="E106" s="167"/>
      <c r="F106" s="168"/>
      <c r="G106" s="168">
        <f>SUMIF(AG107:AG170,"&lt;&gt;NOR",G107:G170)</f>
        <v>0</v>
      </c>
      <c r="H106" s="168"/>
      <c r="I106" s="168">
        <f>SUM(I107:I170)</f>
        <v>0</v>
      </c>
      <c r="J106" s="168"/>
      <c r="K106" s="168">
        <f>SUM(K107:K170)</f>
        <v>0</v>
      </c>
      <c r="L106" s="168"/>
      <c r="M106" s="168">
        <f>SUM(M107:M170)</f>
        <v>0</v>
      </c>
      <c r="N106" s="167"/>
      <c r="O106" s="167">
        <f>SUM(O107:O170)</f>
        <v>335.34999999999991</v>
      </c>
      <c r="P106" s="167"/>
      <c r="Q106" s="167">
        <f>SUM(Q107:Q170)</f>
        <v>0</v>
      </c>
      <c r="R106" s="168"/>
      <c r="S106" s="168"/>
      <c r="T106" s="169"/>
      <c r="U106" s="163"/>
      <c r="V106" s="163">
        <f>SUM(V107:V170)</f>
        <v>495.92999999999989</v>
      </c>
      <c r="W106" s="163"/>
      <c r="X106" s="163"/>
      <c r="Y106" s="163"/>
      <c r="AG106" t="s">
        <v>327</v>
      </c>
    </row>
    <row r="107" spans="1:60" ht="22.5" outlineLevel="1" x14ac:dyDescent="0.2">
      <c r="A107" s="171">
        <v>24</v>
      </c>
      <c r="B107" s="172" t="s">
        <v>567</v>
      </c>
      <c r="C107" s="187" t="s">
        <v>568</v>
      </c>
      <c r="D107" s="173" t="s">
        <v>420</v>
      </c>
      <c r="E107" s="174">
        <v>227.98788999999999</v>
      </c>
      <c r="F107" s="175"/>
      <c r="G107" s="176">
        <f>ROUND(E107*F107,2)</f>
        <v>0</v>
      </c>
      <c r="H107" s="175"/>
      <c r="I107" s="176">
        <f>ROUND(E107*H107,2)</f>
        <v>0</v>
      </c>
      <c r="J107" s="175"/>
      <c r="K107" s="176">
        <f>ROUND(E107*J107,2)</f>
        <v>0</v>
      </c>
      <c r="L107" s="176">
        <v>21</v>
      </c>
      <c r="M107" s="176">
        <f>G107*(1+L107/100)</f>
        <v>0</v>
      </c>
      <c r="N107" s="174">
        <v>0</v>
      </c>
      <c r="O107" s="174">
        <f>ROUND(E107*N107,2)</f>
        <v>0</v>
      </c>
      <c r="P107" s="174">
        <v>0</v>
      </c>
      <c r="Q107" s="174">
        <f>ROUND(E107*P107,2)</f>
        <v>0</v>
      </c>
      <c r="R107" s="176" t="s">
        <v>459</v>
      </c>
      <c r="S107" s="176" t="s">
        <v>331</v>
      </c>
      <c r="T107" s="177" t="s">
        <v>331</v>
      </c>
      <c r="U107" s="159">
        <v>0.15</v>
      </c>
      <c r="V107" s="159">
        <f>ROUND(E107*U107,2)</f>
        <v>34.200000000000003</v>
      </c>
      <c r="W107" s="159"/>
      <c r="X107" s="159" t="s">
        <v>422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423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2" x14ac:dyDescent="0.2">
      <c r="A108" s="155"/>
      <c r="B108" s="156"/>
      <c r="C108" s="274" t="s">
        <v>569</v>
      </c>
      <c r="D108" s="275"/>
      <c r="E108" s="275"/>
      <c r="F108" s="275"/>
      <c r="G108" s="275"/>
      <c r="H108" s="159"/>
      <c r="I108" s="159"/>
      <c r="J108" s="159"/>
      <c r="K108" s="159"/>
      <c r="L108" s="159"/>
      <c r="M108" s="159"/>
      <c r="N108" s="158"/>
      <c r="O108" s="158"/>
      <c r="P108" s="158"/>
      <c r="Q108" s="158"/>
      <c r="R108" s="159"/>
      <c r="S108" s="159"/>
      <c r="T108" s="159"/>
      <c r="U108" s="159"/>
      <c r="V108" s="159"/>
      <c r="W108" s="159"/>
      <c r="X108" s="159"/>
      <c r="Y108" s="159"/>
      <c r="Z108" s="148"/>
      <c r="AA108" s="148"/>
      <c r="AB108" s="148"/>
      <c r="AC108" s="148"/>
      <c r="AD108" s="148"/>
      <c r="AE108" s="148"/>
      <c r="AF108" s="148"/>
      <c r="AG108" s="148" t="s">
        <v>430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78" t="str">
        <f>C108</f>
        <v>z rostlé horniny tř.1 - 4 pod násypy z hornin soudržných do 92% PS a hornin nesoudržných sypkých relativní ulehlosti I(d) do 0,8</v>
      </c>
      <c r="BB108" s="148"/>
      <c r="BC108" s="148"/>
      <c r="BD108" s="148"/>
      <c r="BE108" s="148"/>
      <c r="BF108" s="148"/>
      <c r="BG108" s="148"/>
      <c r="BH108" s="148"/>
    </row>
    <row r="109" spans="1:60" outlineLevel="2" x14ac:dyDescent="0.2">
      <c r="A109" s="155"/>
      <c r="B109" s="156"/>
      <c r="C109" s="188" t="s">
        <v>570</v>
      </c>
      <c r="D109" s="161"/>
      <c r="E109" s="162"/>
      <c r="F109" s="159"/>
      <c r="G109" s="159"/>
      <c r="H109" s="159"/>
      <c r="I109" s="159"/>
      <c r="J109" s="159"/>
      <c r="K109" s="159"/>
      <c r="L109" s="159"/>
      <c r="M109" s="159"/>
      <c r="N109" s="158"/>
      <c r="O109" s="158"/>
      <c r="P109" s="158"/>
      <c r="Q109" s="158"/>
      <c r="R109" s="159"/>
      <c r="S109" s="159"/>
      <c r="T109" s="159"/>
      <c r="U109" s="159"/>
      <c r="V109" s="159"/>
      <c r="W109" s="159"/>
      <c r="X109" s="159"/>
      <c r="Y109" s="159"/>
      <c r="Z109" s="148"/>
      <c r="AA109" s="148"/>
      <c r="AB109" s="148"/>
      <c r="AC109" s="148"/>
      <c r="AD109" s="148"/>
      <c r="AE109" s="148"/>
      <c r="AF109" s="148"/>
      <c r="AG109" s="148" t="s">
        <v>344</v>
      </c>
      <c r="AH109" s="148">
        <v>0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3" x14ac:dyDescent="0.2">
      <c r="A110" s="155"/>
      <c r="B110" s="156"/>
      <c r="C110" s="188" t="s">
        <v>571</v>
      </c>
      <c r="D110" s="161"/>
      <c r="E110" s="162">
        <v>78.000500000000002</v>
      </c>
      <c r="F110" s="159"/>
      <c r="G110" s="159"/>
      <c r="H110" s="159"/>
      <c r="I110" s="159"/>
      <c r="J110" s="159"/>
      <c r="K110" s="159"/>
      <c r="L110" s="159"/>
      <c r="M110" s="159"/>
      <c r="N110" s="158"/>
      <c r="O110" s="158"/>
      <c r="P110" s="158"/>
      <c r="Q110" s="158"/>
      <c r="R110" s="159"/>
      <c r="S110" s="159"/>
      <c r="T110" s="159"/>
      <c r="U110" s="159"/>
      <c r="V110" s="159"/>
      <c r="W110" s="159"/>
      <c r="X110" s="159"/>
      <c r="Y110" s="159"/>
      <c r="Z110" s="148"/>
      <c r="AA110" s="148"/>
      <c r="AB110" s="148"/>
      <c r="AC110" s="148"/>
      <c r="AD110" s="148"/>
      <c r="AE110" s="148"/>
      <c r="AF110" s="148"/>
      <c r="AG110" s="148" t="s">
        <v>344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3" x14ac:dyDescent="0.2">
      <c r="A111" s="155"/>
      <c r="B111" s="156"/>
      <c r="C111" s="188" t="s">
        <v>542</v>
      </c>
      <c r="D111" s="161"/>
      <c r="E111" s="162">
        <v>67.195580000000007</v>
      </c>
      <c r="F111" s="159"/>
      <c r="G111" s="159"/>
      <c r="H111" s="159"/>
      <c r="I111" s="159"/>
      <c r="J111" s="159"/>
      <c r="K111" s="159"/>
      <c r="L111" s="159"/>
      <c r="M111" s="159"/>
      <c r="N111" s="158"/>
      <c r="O111" s="158"/>
      <c r="P111" s="158"/>
      <c r="Q111" s="158"/>
      <c r="R111" s="159"/>
      <c r="S111" s="159"/>
      <c r="T111" s="159"/>
      <c r="U111" s="159"/>
      <c r="V111" s="159"/>
      <c r="W111" s="159"/>
      <c r="X111" s="159"/>
      <c r="Y111" s="159"/>
      <c r="Z111" s="148"/>
      <c r="AA111" s="148"/>
      <c r="AB111" s="148"/>
      <c r="AC111" s="148"/>
      <c r="AD111" s="148"/>
      <c r="AE111" s="148"/>
      <c r="AF111" s="148"/>
      <c r="AG111" s="148" t="s">
        <v>344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3" x14ac:dyDescent="0.2">
      <c r="A112" s="155"/>
      <c r="B112" s="156"/>
      <c r="C112" s="188" t="s">
        <v>543</v>
      </c>
      <c r="D112" s="161"/>
      <c r="E112" s="162">
        <v>42.429490000000001</v>
      </c>
      <c r="F112" s="159"/>
      <c r="G112" s="159"/>
      <c r="H112" s="159"/>
      <c r="I112" s="159"/>
      <c r="J112" s="159"/>
      <c r="K112" s="159"/>
      <c r="L112" s="159"/>
      <c r="M112" s="159"/>
      <c r="N112" s="158"/>
      <c r="O112" s="158"/>
      <c r="P112" s="158"/>
      <c r="Q112" s="158"/>
      <c r="R112" s="159"/>
      <c r="S112" s="159"/>
      <c r="T112" s="159"/>
      <c r="U112" s="159"/>
      <c r="V112" s="159"/>
      <c r="W112" s="159"/>
      <c r="X112" s="159"/>
      <c r="Y112" s="159"/>
      <c r="Z112" s="148"/>
      <c r="AA112" s="148"/>
      <c r="AB112" s="148"/>
      <c r="AC112" s="148"/>
      <c r="AD112" s="148"/>
      <c r="AE112" s="148"/>
      <c r="AF112" s="148"/>
      <c r="AG112" s="148" t="s">
        <v>344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3" x14ac:dyDescent="0.2">
      <c r="A113" s="155"/>
      <c r="B113" s="156"/>
      <c r="C113" s="188" t="s">
        <v>544</v>
      </c>
      <c r="D113" s="161"/>
      <c r="E113" s="162">
        <v>40.362319999999997</v>
      </c>
      <c r="F113" s="159"/>
      <c r="G113" s="159"/>
      <c r="H113" s="159"/>
      <c r="I113" s="159"/>
      <c r="J113" s="159"/>
      <c r="K113" s="159"/>
      <c r="L113" s="159"/>
      <c r="M113" s="159"/>
      <c r="N113" s="158"/>
      <c r="O113" s="158"/>
      <c r="P113" s="158"/>
      <c r="Q113" s="158"/>
      <c r="R113" s="159"/>
      <c r="S113" s="159"/>
      <c r="T113" s="159"/>
      <c r="U113" s="159"/>
      <c r="V113" s="159"/>
      <c r="W113" s="159"/>
      <c r="X113" s="159"/>
      <c r="Y113" s="159"/>
      <c r="Z113" s="148"/>
      <c r="AA113" s="148"/>
      <c r="AB113" s="148"/>
      <c r="AC113" s="148"/>
      <c r="AD113" s="148"/>
      <c r="AE113" s="148"/>
      <c r="AF113" s="148"/>
      <c r="AG113" s="148" t="s">
        <v>344</v>
      </c>
      <c r="AH113" s="148">
        <v>0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1">
        <v>25</v>
      </c>
      <c r="B114" s="172" t="s">
        <v>572</v>
      </c>
      <c r="C114" s="187" t="s">
        <v>573</v>
      </c>
      <c r="D114" s="173" t="s">
        <v>458</v>
      </c>
      <c r="E114" s="174">
        <v>34.198180000000001</v>
      </c>
      <c r="F114" s="175"/>
      <c r="G114" s="176">
        <f>ROUND(E114*F114,2)</f>
        <v>0</v>
      </c>
      <c r="H114" s="175"/>
      <c r="I114" s="176">
        <f>ROUND(E114*H114,2)</f>
        <v>0</v>
      </c>
      <c r="J114" s="175"/>
      <c r="K114" s="176">
        <f>ROUND(E114*J114,2)</f>
        <v>0</v>
      </c>
      <c r="L114" s="176">
        <v>21</v>
      </c>
      <c r="M114" s="176">
        <f>G114*(1+L114/100)</f>
        <v>0</v>
      </c>
      <c r="N114" s="174">
        <v>2.16</v>
      </c>
      <c r="O114" s="174">
        <f>ROUND(E114*N114,2)</f>
        <v>73.87</v>
      </c>
      <c r="P114" s="174">
        <v>0</v>
      </c>
      <c r="Q114" s="174">
        <f>ROUND(E114*P114,2)</f>
        <v>0</v>
      </c>
      <c r="R114" s="176" t="s">
        <v>574</v>
      </c>
      <c r="S114" s="176" t="s">
        <v>331</v>
      </c>
      <c r="T114" s="177" t="s">
        <v>331</v>
      </c>
      <c r="U114" s="159">
        <v>1.085</v>
      </c>
      <c r="V114" s="159">
        <f>ROUND(E114*U114,2)</f>
        <v>37.11</v>
      </c>
      <c r="W114" s="159"/>
      <c r="X114" s="159" t="s">
        <v>422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423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2" x14ac:dyDescent="0.2">
      <c r="A115" s="155"/>
      <c r="B115" s="156"/>
      <c r="C115" s="188" t="s">
        <v>570</v>
      </c>
      <c r="D115" s="161"/>
      <c r="E115" s="162"/>
      <c r="F115" s="159"/>
      <c r="G115" s="159"/>
      <c r="H115" s="159"/>
      <c r="I115" s="159"/>
      <c r="J115" s="159"/>
      <c r="K115" s="159"/>
      <c r="L115" s="159"/>
      <c r="M115" s="159"/>
      <c r="N115" s="158"/>
      <c r="O115" s="158"/>
      <c r="P115" s="158"/>
      <c r="Q115" s="158"/>
      <c r="R115" s="159"/>
      <c r="S115" s="159"/>
      <c r="T115" s="159"/>
      <c r="U115" s="159"/>
      <c r="V115" s="159"/>
      <c r="W115" s="159"/>
      <c r="X115" s="159"/>
      <c r="Y115" s="159"/>
      <c r="Z115" s="148"/>
      <c r="AA115" s="148"/>
      <c r="AB115" s="148"/>
      <c r="AC115" s="148"/>
      <c r="AD115" s="148"/>
      <c r="AE115" s="148"/>
      <c r="AF115" s="148"/>
      <c r="AG115" s="148" t="s">
        <v>344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3" x14ac:dyDescent="0.2">
      <c r="A116" s="155"/>
      <c r="B116" s="156"/>
      <c r="C116" s="188" t="s">
        <v>575</v>
      </c>
      <c r="D116" s="161"/>
      <c r="E116" s="162">
        <v>11.70008</v>
      </c>
      <c r="F116" s="159"/>
      <c r="G116" s="159"/>
      <c r="H116" s="159"/>
      <c r="I116" s="159"/>
      <c r="J116" s="159"/>
      <c r="K116" s="159"/>
      <c r="L116" s="159"/>
      <c r="M116" s="159"/>
      <c r="N116" s="158"/>
      <c r="O116" s="158"/>
      <c r="P116" s="158"/>
      <c r="Q116" s="158"/>
      <c r="R116" s="159"/>
      <c r="S116" s="159"/>
      <c r="T116" s="159"/>
      <c r="U116" s="159"/>
      <c r="V116" s="159"/>
      <c r="W116" s="159"/>
      <c r="X116" s="159"/>
      <c r="Y116" s="159"/>
      <c r="Z116" s="148"/>
      <c r="AA116" s="148"/>
      <c r="AB116" s="148"/>
      <c r="AC116" s="148"/>
      <c r="AD116" s="148"/>
      <c r="AE116" s="148"/>
      <c r="AF116" s="148"/>
      <c r="AG116" s="148" t="s">
        <v>344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3" x14ac:dyDescent="0.2">
      <c r="A117" s="155"/>
      <c r="B117" s="156"/>
      <c r="C117" s="188" t="s">
        <v>576</v>
      </c>
      <c r="D117" s="161"/>
      <c r="E117" s="162">
        <v>10.07934</v>
      </c>
      <c r="F117" s="159"/>
      <c r="G117" s="159"/>
      <c r="H117" s="159"/>
      <c r="I117" s="159"/>
      <c r="J117" s="159"/>
      <c r="K117" s="159"/>
      <c r="L117" s="159"/>
      <c r="M117" s="159"/>
      <c r="N117" s="158"/>
      <c r="O117" s="158"/>
      <c r="P117" s="158"/>
      <c r="Q117" s="158"/>
      <c r="R117" s="159"/>
      <c r="S117" s="159"/>
      <c r="T117" s="159"/>
      <c r="U117" s="159"/>
      <c r="V117" s="159"/>
      <c r="W117" s="159"/>
      <c r="X117" s="159"/>
      <c r="Y117" s="159"/>
      <c r="Z117" s="148"/>
      <c r="AA117" s="148"/>
      <c r="AB117" s="148"/>
      <c r="AC117" s="148"/>
      <c r="AD117" s="148"/>
      <c r="AE117" s="148"/>
      <c r="AF117" s="148"/>
      <c r="AG117" s="148" t="s">
        <v>344</v>
      </c>
      <c r="AH117" s="148">
        <v>0</v>
      </c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3" x14ac:dyDescent="0.2">
      <c r="A118" s="155"/>
      <c r="B118" s="156"/>
      <c r="C118" s="188" t="s">
        <v>577</v>
      </c>
      <c r="D118" s="161"/>
      <c r="E118" s="162">
        <v>6.36442</v>
      </c>
      <c r="F118" s="159"/>
      <c r="G118" s="159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344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3" x14ac:dyDescent="0.2">
      <c r="A119" s="155"/>
      <c r="B119" s="156"/>
      <c r="C119" s="188" t="s">
        <v>578</v>
      </c>
      <c r="D119" s="161"/>
      <c r="E119" s="162">
        <v>6.0543500000000003</v>
      </c>
      <c r="F119" s="159"/>
      <c r="G119" s="159"/>
      <c r="H119" s="159"/>
      <c r="I119" s="159"/>
      <c r="J119" s="159"/>
      <c r="K119" s="159"/>
      <c r="L119" s="159"/>
      <c r="M119" s="159"/>
      <c r="N119" s="158"/>
      <c r="O119" s="158"/>
      <c r="P119" s="158"/>
      <c r="Q119" s="158"/>
      <c r="R119" s="159"/>
      <c r="S119" s="159"/>
      <c r="T119" s="159"/>
      <c r="U119" s="159"/>
      <c r="V119" s="159"/>
      <c r="W119" s="159"/>
      <c r="X119" s="159"/>
      <c r="Y119" s="159"/>
      <c r="Z119" s="148"/>
      <c r="AA119" s="148"/>
      <c r="AB119" s="148"/>
      <c r="AC119" s="148"/>
      <c r="AD119" s="148"/>
      <c r="AE119" s="148"/>
      <c r="AF119" s="148"/>
      <c r="AG119" s="148" t="s">
        <v>344</v>
      </c>
      <c r="AH119" s="148">
        <v>0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71">
        <v>26</v>
      </c>
      <c r="B120" s="172" t="s">
        <v>579</v>
      </c>
      <c r="C120" s="187" t="s">
        <v>580</v>
      </c>
      <c r="D120" s="173" t="s">
        <v>458</v>
      </c>
      <c r="E120" s="174">
        <v>52.8</v>
      </c>
      <c r="F120" s="175"/>
      <c r="G120" s="176">
        <f>ROUND(E120*F120,2)</f>
        <v>0</v>
      </c>
      <c r="H120" s="175"/>
      <c r="I120" s="176">
        <f>ROUND(E120*H120,2)</f>
        <v>0</v>
      </c>
      <c r="J120" s="175"/>
      <c r="K120" s="176">
        <f>ROUND(E120*J120,2)</f>
        <v>0</v>
      </c>
      <c r="L120" s="176">
        <v>21</v>
      </c>
      <c r="M120" s="176">
        <f>G120*(1+L120/100)</f>
        <v>0</v>
      </c>
      <c r="N120" s="174">
        <v>2.5249999999999999</v>
      </c>
      <c r="O120" s="174">
        <f>ROUND(E120*N120,2)</f>
        <v>133.32</v>
      </c>
      <c r="P120" s="174">
        <v>0</v>
      </c>
      <c r="Q120" s="174">
        <f>ROUND(E120*P120,2)</f>
        <v>0</v>
      </c>
      <c r="R120" s="176" t="s">
        <v>581</v>
      </c>
      <c r="S120" s="176" t="s">
        <v>331</v>
      </c>
      <c r="T120" s="177" t="s">
        <v>331</v>
      </c>
      <c r="U120" s="159">
        <v>0.48</v>
      </c>
      <c r="V120" s="159">
        <f>ROUND(E120*U120,2)</f>
        <v>25.34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423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2" x14ac:dyDescent="0.2">
      <c r="A121" s="155"/>
      <c r="B121" s="156"/>
      <c r="C121" s="274" t="s">
        <v>582</v>
      </c>
      <c r="D121" s="275"/>
      <c r="E121" s="275"/>
      <c r="F121" s="275"/>
      <c r="G121" s="275"/>
      <c r="H121" s="159"/>
      <c r="I121" s="159"/>
      <c r="J121" s="159"/>
      <c r="K121" s="159"/>
      <c r="L121" s="159"/>
      <c r="M121" s="159"/>
      <c r="N121" s="158"/>
      <c r="O121" s="158"/>
      <c r="P121" s="158"/>
      <c r="Q121" s="158"/>
      <c r="R121" s="159"/>
      <c r="S121" s="159"/>
      <c r="T121" s="159"/>
      <c r="U121" s="159"/>
      <c r="V121" s="159"/>
      <c r="W121" s="159"/>
      <c r="X121" s="159"/>
      <c r="Y121" s="159"/>
      <c r="Z121" s="148"/>
      <c r="AA121" s="148"/>
      <c r="AB121" s="148"/>
      <c r="AC121" s="148"/>
      <c r="AD121" s="148"/>
      <c r="AE121" s="148"/>
      <c r="AF121" s="148"/>
      <c r="AG121" s="148" t="s">
        <v>430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2" x14ac:dyDescent="0.2">
      <c r="A122" s="155"/>
      <c r="B122" s="156"/>
      <c r="C122" s="188" t="s">
        <v>583</v>
      </c>
      <c r="D122" s="161"/>
      <c r="E122" s="162">
        <v>52.8</v>
      </c>
      <c r="F122" s="159"/>
      <c r="G122" s="159"/>
      <c r="H122" s="159"/>
      <c r="I122" s="159"/>
      <c r="J122" s="159"/>
      <c r="K122" s="159"/>
      <c r="L122" s="159"/>
      <c r="M122" s="159"/>
      <c r="N122" s="158"/>
      <c r="O122" s="158"/>
      <c r="P122" s="158"/>
      <c r="Q122" s="158"/>
      <c r="R122" s="159"/>
      <c r="S122" s="159"/>
      <c r="T122" s="159"/>
      <c r="U122" s="159"/>
      <c r="V122" s="159"/>
      <c r="W122" s="159"/>
      <c r="X122" s="159"/>
      <c r="Y122" s="159"/>
      <c r="Z122" s="148"/>
      <c r="AA122" s="148"/>
      <c r="AB122" s="148"/>
      <c r="AC122" s="148"/>
      <c r="AD122" s="148"/>
      <c r="AE122" s="148"/>
      <c r="AF122" s="148"/>
      <c r="AG122" s="148" t="s">
        <v>344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1">
        <v>27</v>
      </c>
      <c r="B123" s="172" t="s">
        <v>584</v>
      </c>
      <c r="C123" s="187" t="s">
        <v>585</v>
      </c>
      <c r="D123" s="173" t="s">
        <v>420</v>
      </c>
      <c r="E123" s="174">
        <v>17.755199999999999</v>
      </c>
      <c r="F123" s="175"/>
      <c r="G123" s="176">
        <f>ROUND(E123*F123,2)</f>
        <v>0</v>
      </c>
      <c r="H123" s="175"/>
      <c r="I123" s="176">
        <f>ROUND(E123*H123,2)</f>
        <v>0</v>
      </c>
      <c r="J123" s="175"/>
      <c r="K123" s="176">
        <f>ROUND(E123*J123,2)</f>
        <v>0</v>
      </c>
      <c r="L123" s="176">
        <v>21</v>
      </c>
      <c r="M123" s="176">
        <f>G123*(1+L123/100)</f>
        <v>0</v>
      </c>
      <c r="N123" s="174">
        <v>3.9199999999999999E-2</v>
      </c>
      <c r="O123" s="174">
        <f>ROUND(E123*N123,2)</f>
        <v>0.7</v>
      </c>
      <c r="P123" s="174">
        <v>0</v>
      </c>
      <c r="Q123" s="174">
        <f>ROUND(E123*P123,2)</f>
        <v>0</v>
      </c>
      <c r="R123" s="176" t="s">
        <v>581</v>
      </c>
      <c r="S123" s="176" t="s">
        <v>331</v>
      </c>
      <c r="T123" s="177" t="s">
        <v>331</v>
      </c>
      <c r="U123" s="159">
        <v>1.6</v>
      </c>
      <c r="V123" s="159">
        <f>ROUND(E123*U123,2)</f>
        <v>28.41</v>
      </c>
      <c r="W123" s="159"/>
      <c r="X123" s="159" t="s">
        <v>422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423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ht="22.5" outlineLevel="2" x14ac:dyDescent="0.2">
      <c r="A124" s="155"/>
      <c r="B124" s="156"/>
      <c r="C124" s="274" t="s">
        <v>586</v>
      </c>
      <c r="D124" s="275"/>
      <c r="E124" s="275"/>
      <c r="F124" s="275"/>
      <c r="G124" s="275"/>
      <c r="H124" s="159"/>
      <c r="I124" s="159"/>
      <c r="J124" s="159"/>
      <c r="K124" s="159"/>
      <c r="L124" s="159"/>
      <c r="M124" s="159"/>
      <c r="N124" s="158"/>
      <c r="O124" s="158"/>
      <c r="P124" s="158"/>
      <c r="Q124" s="158"/>
      <c r="R124" s="159"/>
      <c r="S124" s="159"/>
      <c r="T124" s="159"/>
      <c r="U124" s="159"/>
      <c r="V124" s="159"/>
      <c r="W124" s="159"/>
      <c r="X124" s="159"/>
      <c r="Y124" s="159"/>
      <c r="Z124" s="148"/>
      <c r="AA124" s="148"/>
      <c r="AB124" s="148"/>
      <c r="AC124" s="148"/>
      <c r="AD124" s="148"/>
      <c r="AE124" s="148"/>
      <c r="AF124" s="148"/>
      <c r="AG124" s="148" t="s">
        <v>430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78" t="str">
        <f>C124</f>
        <v>svislé nebo šikmé (odkloněné) , půdorysně přímé nebo zalomené, stěn základových desek ve volných nebo zapažených jámách, rýhách, šachtách, včetně případných vzpěr,</v>
      </c>
      <c r="BB124" s="148"/>
      <c r="BC124" s="148"/>
      <c r="BD124" s="148"/>
      <c r="BE124" s="148"/>
      <c r="BF124" s="148"/>
      <c r="BG124" s="148"/>
      <c r="BH124" s="148"/>
    </row>
    <row r="125" spans="1:60" outlineLevel="2" x14ac:dyDescent="0.2">
      <c r="A125" s="155"/>
      <c r="B125" s="156"/>
      <c r="C125" s="188" t="s">
        <v>570</v>
      </c>
      <c r="D125" s="161"/>
      <c r="E125" s="162"/>
      <c r="F125" s="159"/>
      <c r="G125" s="159"/>
      <c r="H125" s="159"/>
      <c r="I125" s="159"/>
      <c r="J125" s="159"/>
      <c r="K125" s="159"/>
      <c r="L125" s="159"/>
      <c r="M125" s="159"/>
      <c r="N125" s="158"/>
      <c r="O125" s="158"/>
      <c r="P125" s="158"/>
      <c r="Q125" s="158"/>
      <c r="R125" s="159"/>
      <c r="S125" s="159"/>
      <c r="T125" s="159"/>
      <c r="U125" s="159"/>
      <c r="V125" s="159"/>
      <c r="W125" s="159"/>
      <c r="X125" s="159"/>
      <c r="Y125" s="159"/>
      <c r="Z125" s="148"/>
      <c r="AA125" s="148"/>
      <c r="AB125" s="148"/>
      <c r="AC125" s="148"/>
      <c r="AD125" s="148"/>
      <c r="AE125" s="148"/>
      <c r="AF125" s="148"/>
      <c r="AG125" s="148" t="s">
        <v>344</v>
      </c>
      <c r="AH125" s="148">
        <v>0</v>
      </c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ht="22.5" outlineLevel="3" x14ac:dyDescent="0.2">
      <c r="A126" s="155"/>
      <c r="B126" s="156"/>
      <c r="C126" s="188" t="s">
        <v>587</v>
      </c>
      <c r="D126" s="161"/>
      <c r="E126" s="162">
        <v>17.755199999999999</v>
      </c>
      <c r="F126" s="159"/>
      <c r="G126" s="159"/>
      <c r="H126" s="159"/>
      <c r="I126" s="159"/>
      <c r="J126" s="159"/>
      <c r="K126" s="159"/>
      <c r="L126" s="159"/>
      <c r="M126" s="159"/>
      <c r="N126" s="158"/>
      <c r="O126" s="158"/>
      <c r="P126" s="158"/>
      <c r="Q126" s="158"/>
      <c r="R126" s="159"/>
      <c r="S126" s="159"/>
      <c r="T126" s="159"/>
      <c r="U126" s="159"/>
      <c r="V126" s="159"/>
      <c r="W126" s="159"/>
      <c r="X126" s="159"/>
      <c r="Y126" s="159"/>
      <c r="Z126" s="148"/>
      <c r="AA126" s="148"/>
      <c r="AB126" s="148"/>
      <c r="AC126" s="148"/>
      <c r="AD126" s="148"/>
      <c r="AE126" s="148"/>
      <c r="AF126" s="148"/>
      <c r="AG126" s="148" t="s">
        <v>344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71">
        <v>28</v>
      </c>
      <c r="B127" s="172" t="s">
        <v>588</v>
      </c>
      <c r="C127" s="187" t="s">
        <v>589</v>
      </c>
      <c r="D127" s="173" t="s">
        <v>420</v>
      </c>
      <c r="E127" s="174">
        <v>17.755199999999999</v>
      </c>
      <c r="F127" s="175"/>
      <c r="G127" s="176">
        <f>ROUND(E127*F127,2)</f>
        <v>0</v>
      </c>
      <c r="H127" s="175"/>
      <c r="I127" s="176">
        <f>ROUND(E127*H127,2)</f>
        <v>0</v>
      </c>
      <c r="J127" s="175"/>
      <c r="K127" s="176">
        <f>ROUND(E127*J127,2)</f>
        <v>0</v>
      </c>
      <c r="L127" s="176">
        <v>21</v>
      </c>
      <c r="M127" s="176">
        <f>G127*(1+L127/100)</f>
        <v>0</v>
      </c>
      <c r="N127" s="174">
        <v>0</v>
      </c>
      <c r="O127" s="174">
        <f>ROUND(E127*N127,2)</f>
        <v>0</v>
      </c>
      <c r="P127" s="174">
        <v>0</v>
      </c>
      <c r="Q127" s="174">
        <f>ROUND(E127*P127,2)</f>
        <v>0</v>
      </c>
      <c r="R127" s="176" t="s">
        <v>581</v>
      </c>
      <c r="S127" s="176" t="s">
        <v>331</v>
      </c>
      <c r="T127" s="177" t="s">
        <v>331</v>
      </c>
      <c r="U127" s="159">
        <v>0.32</v>
      </c>
      <c r="V127" s="159">
        <f>ROUND(E127*U127,2)</f>
        <v>5.68</v>
      </c>
      <c r="W127" s="159"/>
      <c r="X127" s="159" t="s">
        <v>422</v>
      </c>
      <c r="Y127" s="159" t="s">
        <v>334</v>
      </c>
      <c r="Z127" s="148"/>
      <c r="AA127" s="148"/>
      <c r="AB127" s="148"/>
      <c r="AC127" s="148"/>
      <c r="AD127" s="148"/>
      <c r="AE127" s="148"/>
      <c r="AF127" s="148"/>
      <c r="AG127" s="148" t="s">
        <v>423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ht="22.5" outlineLevel="2" x14ac:dyDescent="0.2">
      <c r="A128" s="155"/>
      <c r="B128" s="156"/>
      <c r="C128" s="274" t="s">
        <v>586</v>
      </c>
      <c r="D128" s="275"/>
      <c r="E128" s="275"/>
      <c r="F128" s="275"/>
      <c r="G128" s="275"/>
      <c r="H128" s="159"/>
      <c r="I128" s="159"/>
      <c r="J128" s="159"/>
      <c r="K128" s="159"/>
      <c r="L128" s="159"/>
      <c r="M128" s="159"/>
      <c r="N128" s="158"/>
      <c r="O128" s="158"/>
      <c r="P128" s="158"/>
      <c r="Q128" s="158"/>
      <c r="R128" s="159"/>
      <c r="S128" s="159"/>
      <c r="T128" s="159"/>
      <c r="U128" s="159"/>
      <c r="V128" s="159"/>
      <c r="W128" s="159"/>
      <c r="X128" s="159"/>
      <c r="Y128" s="159"/>
      <c r="Z128" s="148"/>
      <c r="AA128" s="148"/>
      <c r="AB128" s="148"/>
      <c r="AC128" s="148"/>
      <c r="AD128" s="148"/>
      <c r="AE128" s="148"/>
      <c r="AF128" s="148"/>
      <c r="AG128" s="148" t="s">
        <v>430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78" t="str">
        <f>C128</f>
        <v>svislé nebo šikmé (odkloněné) , půdorysně přímé nebo zalomené, stěn základových desek ve volných nebo zapažených jámách, rýhách, šachtách, včetně případných vzpěr,</v>
      </c>
      <c r="BB128" s="148"/>
      <c r="BC128" s="148"/>
      <c r="BD128" s="148"/>
      <c r="BE128" s="148"/>
      <c r="BF128" s="148"/>
      <c r="BG128" s="148"/>
      <c r="BH128" s="148"/>
    </row>
    <row r="129" spans="1:60" outlineLevel="2" x14ac:dyDescent="0.2">
      <c r="A129" s="155"/>
      <c r="B129" s="156"/>
      <c r="C129" s="272" t="s">
        <v>590</v>
      </c>
      <c r="D129" s="273"/>
      <c r="E129" s="273"/>
      <c r="F129" s="273"/>
      <c r="G129" s="273"/>
      <c r="H129" s="159"/>
      <c r="I129" s="159"/>
      <c r="J129" s="159"/>
      <c r="K129" s="159"/>
      <c r="L129" s="159"/>
      <c r="M129" s="159"/>
      <c r="N129" s="158"/>
      <c r="O129" s="158"/>
      <c r="P129" s="158"/>
      <c r="Q129" s="158"/>
      <c r="R129" s="159"/>
      <c r="S129" s="159"/>
      <c r="T129" s="159"/>
      <c r="U129" s="159"/>
      <c r="V129" s="159"/>
      <c r="W129" s="159"/>
      <c r="X129" s="159"/>
      <c r="Y129" s="159"/>
      <c r="Z129" s="148"/>
      <c r="AA129" s="148"/>
      <c r="AB129" s="148"/>
      <c r="AC129" s="148"/>
      <c r="AD129" s="148"/>
      <c r="AE129" s="148"/>
      <c r="AF129" s="148"/>
      <c r="AG129" s="148" t="s">
        <v>336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2" x14ac:dyDescent="0.2">
      <c r="A130" s="155"/>
      <c r="B130" s="156"/>
      <c r="C130" s="188" t="s">
        <v>591</v>
      </c>
      <c r="D130" s="161"/>
      <c r="E130" s="162">
        <v>17.755199999999999</v>
      </c>
      <c r="F130" s="159"/>
      <c r="G130" s="159"/>
      <c r="H130" s="159"/>
      <c r="I130" s="159"/>
      <c r="J130" s="159"/>
      <c r="K130" s="159"/>
      <c r="L130" s="159"/>
      <c r="M130" s="159"/>
      <c r="N130" s="158"/>
      <c r="O130" s="158"/>
      <c r="P130" s="158"/>
      <c r="Q130" s="158"/>
      <c r="R130" s="159"/>
      <c r="S130" s="159"/>
      <c r="T130" s="159"/>
      <c r="U130" s="159"/>
      <c r="V130" s="159"/>
      <c r="W130" s="159"/>
      <c r="X130" s="159"/>
      <c r="Y130" s="159"/>
      <c r="Z130" s="148"/>
      <c r="AA130" s="148"/>
      <c r="AB130" s="148"/>
      <c r="AC130" s="148"/>
      <c r="AD130" s="148"/>
      <c r="AE130" s="148"/>
      <c r="AF130" s="148"/>
      <c r="AG130" s="148" t="s">
        <v>344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71">
        <v>29</v>
      </c>
      <c r="B131" s="172" t="s">
        <v>592</v>
      </c>
      <c r="C131" s="187" t="s">
        <v>593</v>
      </c>
      <c r="D131" s="173" t="s">
        <v>437</v>
      </c>
      <c r="E131" s="174">
        <v>2.1120000000000001</v>
      </c>
      <c r="F131" s="175"/>
      <c r="G131" s="176">
        <f>ROUND(E131*F131,2)</f>
        <v>0</v>
      </c>
      <c r="H131" s="175"/>
      <c r="I131" s="176">
        <f>ROUND(E131*H131,2)</f>
        <v>0</v>
      </c>
      <c r="J131" s="175"/>
      <c r="K131" s="176">
        <f>ROUND(E131*J131,2)</f>
        <v>0</v>
      </c>
      <c r="L131" s="176">
        <v>21</v>
      </c>
      <c r="M131" s="176">
        <f>G131*(1+L131/100)</f>
        <v>0</v>
      </c>
      <c r="N131" s="174">
        <v>1.00349</v>
      </c>
      <c r="O131" s="174">
        <f>ROUND(E131*N131,2)</f>
        <v>2.12</v>
      </c>
      <c r="P131" s="174">
        <v>0</v>
      </c>
      <c r="Q131" s="174">
        <f>ROUND(E131*P131,2)</f>
        <v>0</v>
      </c>
      <c r="R131" s="176" t="s">
        <v>594</v>
      </c>
      <c r="S131" s="176" t="s">
        <v>331</v>
      </c>
      <c r="T131" s="177" t="s">
        <v>331</v>
      </c>
      <c r="U131" s="159">
        <v>41.496000000000002</v>
      </c>
      <c r="V131" s="159">
        <f>ROUND(E131*U131,2)</f>
        <v>87.64</v>
      </c>
      <c r="W131" s="159"/>
      <c r="X131" s="159" t="s">
        <v>422</v>
      </c>
      <c r="Y131" s="159" t="s">
        <v>334</v>
      </c>
      <c r="Z131" s="148"/>
      <c r="AA131" s="148"/>
      <c r="AB131" s="148"/>
      <c r="AC131" s="148"/>
      <c r="AD131" s="148"/>
      <c r="AE131" s="148"/>
      <c r="AF131" s="148"/>
      <c r="AG131" s="148" t="s">
        <v>423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2" x14ac:dyDescent="0.2">
      <c r="A132" s="155"/>
      <c r="B132" s="156"/>
      <c r="C132" s="188" t="s">
        <v>595</v>
      </c>
      <c r="D132" s="161"/>
      <c r="E132" s="162">
        <v>2.1120000000000001</v>
      </c>
      <c r="F132" s="159"/>
      <c r="G132" s="159"/>
      <c r="H132" s="159"/>
      <c r="I132" s="159"/>
      <c r="J132" s="159"/>
      <c r="K132" s="159"/>
      <c r="L132" s="159"/>
      <c r="M132" s="159"/>
      <c r="N132" s="158"/>
      <c r="O132" s="158"/>
      <c r="P132" s="158"/>
      <c r="Q132" s="158"/>
      <c r="R132" s="159"/>
      <c r="S132" s="159"/>
      <c r="T132" s="159"/>
      <c r="U132" s="159"/>
      <c r="V132" s="159"/>
      <c r="W132" s="159"/>
      <c r="X132" s="159"/>
      <c r="Y132" s="159"/>
      <c r="Z132" s="148"/>
      <c r="AA132" s="148"/>
      <c r="AB132" s="148"/>
      <c r="AC132" s="148"/>
      <c r="AD132" s="148"/>
      <c r="AE132" s="148"/>
      <c r="AF132" s="148"/>
      <c r="AG132" s="148" t="s">
        <v>344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71">
        <v>30</v>
      </c>
      <c r="B133" s="172" t="s">
        <v>596</v>
      </c>
      <c r="C133" s="187" t="s">
        <v>597</v>
      </c>
      <c r="D133" s="173" t="s">
        <v>420</v>
      </c>
      <c r="E133" s="174">
        <v>45.974499999999999</v>
      </c>
      <c r="F133" s="175"/>
      <c r="G133" s="176">
        <f>ROUND(E133*F133,2)</f>
        <v>0</v>
      </c>
      <c r="H133" s="175"/>
      <c r="I133" s="176">
        <f>ROUND(E133*H133,2)</f>
        <v>0</v>
      </c>
      <c r="J133" s="175"/>
      <c r="K133" s="176">
        <f>ROUND(E133*J133,2)</f>
        <v>0</v>
      </c>
      <c r="L133" s="176">
        <v>21</v>
      </c>
      <c r="M133" s="176">
        <f>G133*(1+L133/100)</f>
        <v>0</v>
      </c>
      <c r="N133" s="174">
        <v>0.75</v>
      </c>
      <c r="O133" s="174">
        <f>ROUND(E133*N133,2)</f>
        <v>34.479999999999997</v>
      </c>
      <c r="P133" s="174">
        <v>0</v>
      </c>
      <c r="Q133" s="174">
        <f>ROUND(E133*P133,2)</f>
        <v>0</v>
      </c>
      <c r="R133" s="176" t="s">
        <v>581</v>
      </c>
      <c r="S133" s="176" t="s">
        <v>331</v>
      </c>
      <c r="T133" s="177" t="s">
        <v>331</v>
      </c>
      <c r="U133" s="159">
        <v>1.1000000000000001</v>
      </c>
      <c r="V133" s="159">
        <f>ROUND(E133*U133,2)</f>
        <v>50.57</v>
      </c>
      <c r="W133" s="159"/>
      <c r="X133" s="159" t="s">
        <v>422</v>
      </c>
      <c r="Y133" s="159" t="s">
        <v>334</v>
      </c>
      <c r="Z133" s="148"/>
      <c r="AA133" s="148"/>
      <c r="AB133" s="148"/>
      <c r="AC133" s="148"/>
      <c r="AD133" s="148"/>
      <c r="AE133" s="148"/>
      <c r="AF133" s="148"/>
      <c r="AG133" s="148" t="s">
        <v>423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2" x14ac:dyDescent="0.2">
      <c r="A134" s="155"/>
      <c r="B134" s="156"/>
      <c r="C134" s="274" t="s">
        <v>598</v>
      </c>
      <c r="D134" s="275"/>
      <c r="E134" s="275"/>
      <c r="F134" s="275"/>
      <c r="G134" s="275"/>
      <c r="H134" s="159"/>
      <c r="I134" s="159"/>
      <c r="J134" s="159"/>
      <c r="K134" s="159"/>
      <c r="L134" s="159"/>
      <c r="M134" s="159"/>
      <c r="N134" s="158"/>
      <c r="O134" s="158"/>
      <c r="P134" s="158"/>
      <c r="Q134" s="158"/>
      <c r="R134" s="159"/>
      <c r="S134" s="159"/>
      <c r="T134" s="159"/>
      <c r="U134" s="159"/>
      <c r="V134" s="159"/>
      <c r="W134" s="159"/>
      <c r="X134" s="159"/>
      <c r="Y134" s="159"/>
      <c r="Z134" s="148"/>
      <c r="AA134" s="148"/>
      <c r="AB134" s="148"/>
      <c r="AC134" s="148"/>
      <c r="AD134" s="148"/>
      <c r="AE134" s="148"/>
      <c r="AF134" s="148"/>
      <c r="AG134" s="148" t="s">
        <v>430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ht="22.5" outlineLevel="2" x14ac:dyDescent="0.2">
      <c r="A135" s="155"/>
      <c r="B135" s="156"/>
      <c r="C135" s="188" t="s">
        <v>599</v>
      </c>
      <c r="D135" s="161"/>
      <c r="E135" s="162">
        <v>43.799500000000002</v>
      </c>
      <c r="F135" s="159"/>
      <c r="G135" s="159"/>
      <c r="H135" s="159"/>
      <c r="I135" s="159"/>
      <c r="J135" s="159"/>
      <c r="K135" s="159"/>
      <c r="L135" s="159"/>
      <c r="M135" s="159"/>
      <c r="N135" s="158"/>
      <c r="O135" s="158"/>
      <c r="P135" s="158"/>
      <c r="Q135" s="158"/>
      <c r="R135" s="159"/>
      <c r="S135" s="159"/>
      <c r="T135" s="159"/>
      <c r="U135" s="159"/>
      <c r="V135" s="159"/>
      <c r="W135" s="159"/>
      <c r="X135" s="159"/>
      <c r="Y135" s="159"/>
      <c r="Z135" s="148"/>
      <c r="AA135" s="148"/>
      <c r="AB135" s="148"/>
      <c r="AC135" s="148"/>
      <c r="AD135" s="148"/>
      <c r="AE135" s="148"/>
      <c r="AF135" s="148"/>
      <c r="AG135" s="148" t="s">
        <v>344</v>
      </c>
      <c r="AH135" s="148">
        <v>0</v>
      </c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3" x14ac:dyDescent="0.2">
      <c r="A136" s="155"/>
      <c r="B136" s="156"/>
      <c r="C136" s="188" t="s">
        <v>600</v>
      </c>
      <c r="D136" s="161"/>
      <c r="E136" s="162">
        <v>1.05</v>
      </c>
      <c r="F136" s="159"/>
      <c r="G136" s="159"/>
      <c r="H136" s="159"/>
      <c r="I136" s="159"/>
      <c r="J136" s="159"/>
      <c r="K136" s="159"/>
      <c r="L136" s="159"/>
      <c r="M136" s="159"/>
      <c r="N136" s="158"/>
      <c r="O136" s="158"/>
      <c r="P136" s="158"/>
      <c r="Q136" s="158"/>
      <c r="R136" s="159"/>
      <c r="S136" s="159"/>
      <c r="T136" s="159"/>
      <c r="U136" s="159"/>
      <c r="V136" s="159"/>
      <c r="W136" s="159"/>
      <c r="X136" s="159"/>
      <c r="Y136" s="159"/>
      <c r="Z136" s="148"/>
      <c r="AA136" s="148"/>
      <c r="AB136" s="148"/>
      <c r="AC136" s="148"/>
      <c r="AD136" s="148"/>
      <c r="AE136" s="148"/>
      <c r="AF136" s="148"/>
      <c r="AG136" s="148" t="s">
        <v>344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3" x14ac:dyDescent="0.2">
      <c r="A137" s="155"/>
      <c r="B137" s="156"/>
      <c r="C137" s="198" t="s">
        <v>516</v>
      </c>
      <c r="D137" s="193"/>
      <c r="E137" s="194">
        <v>44.849499999999999</v>
      </c>
      <c r="F137" s="159"/>
      <c r="G137" s="159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344</v>
      </c>
      <c r="AH137" s="148">
        <v>1</v>
      </c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3" x14ac:dyDescent="0.2">
      <c r="A138" s="155"/>
      <c r="B138" s="156"/>
      <c r="C138" s="188" t="s">
        <v>601</v>
      </c>
      <c r="D138" s="161"/>
      <c r="E138" s="162">
        <v>1.125</v>
      </c>
      <c r="F138" s="159"/>
      <c r="G138" s="159"/>
      <c r="H138" s="159"/>
      <c r="I138" s="159"/>
      <c r="J138" s="159"/>
      <c r="K138" s="159"/>
      <c r="L138" s="159"/>
      <c r="M138" s="159"/>
      <c r="N138" s="158"/>
      <c r="O138" s="158"/>
      <c r="P138" s="158"/>
      <c r="Q138" s="158"/>
      <c r="R138" s="159"/>
      <c r="S138" s="159"/>
      <c r="T138" s="159"/>
      <c r="U138" s="159"/>
      <c r="V138" s="159"/>
      <c r="W138" s="159"/>
      <c r="X138" s="159"/>
      <c r="Y138" s="159"/>
      <c r="Z138" s="148"/>
      <c r="AA138" s="148"/>
      <c r="AB138" s="148"/>
      <c r="AC138" s="148"/>
      <c r="AD138" s="148"/>
      <c r="AE138" s="148"/>
      <c r="AF138" s="148"/>
      <c r="AG138" s="148" t="s">
        <v>344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71">
        <v>31</v>
      </c>
      <c r="B139" s="172" t="s">
        <v>602</v>
      </c>
      <c r="C139" s="187" t="s">
        <v>603</v>
      </c>
      <c r="D139" s="173" t="s">
        <v>420</v>
      </c>
      <c r="E139" s="174">
        <v>3.4</v>
      </c>
      <c r="F139" s="175"/>
      <c r="G139" s="176">
        <f>ROUND(E139*F139,2)</f>
        <v>0</v>
      </c>
      <c r="H139" s="175"/>
      <c r="I139" s="176">
        <f>ROUND(E139*H139,2)</f>
        <v>0</v>
      </c>
      <c r="J139" s="175"/>
      <c r="K139" s="176">
        <f>ROUND(E139*J139,2)</f>
        <v>0</v>
      </c>
      <c r="L139" s="176">
        <v>21</v>
      </c>
      <c r="M139" s="176">
        <f>G139*(1+L139/100)</f>
        <v>0</v>
      </c>
      <c r="N139" s="174">
        <v>1.0049999999999999</v>
      </c>
      <c r="O139" s="174">
        <f>ROUND(E139*N139,2)</f>
        <v>3.42</v>
      </c>
      <c r="P139" s="174">
        <v>0</v>
      </c>
      <c r="Q139" s="174">
        <f>ROUND(E139*P139,2)</f>
        <v>0</v>
      </c>
      <c r="R139" s="176" t="s">
        <v>581</v>
      </c>
      <c r="S139" s="176" t="s">
        <v>331</v>
      </c>
      <c r="T139" s="177" t="s">
        <v>331</v>
      </c>
      <c r="U139" s="159">
        <v>1.22</v>
      </c>
      <c r="V139" s="159">
        <f>ROUND(E139*U139,2)</f>
        <v>4.1500000000000004</v>
      </c>
      <c r="W139" s="159"/>
      <c r="X139" s="159" t="s">
        <v>422</v>
      </c>
      <c r="Y139" s="159" t="s">
        <v>334</v>
      </c>
      <c r="Z139" s="148"/>
      <c r="AA139" s="148"/>
      <c r="AB139" s="148"/>
      <c r="AC139" s="148"/>
      <c r="AD139" s="148"/>
      <c r="AE139" s="148"/>
      <c r="AF139" s="148"/>
      <c r="AG139" s="148" t="s">
        <v>423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2" x14ac:dyDescent="0.2">
      <c r="A140" s="155"/>
      <c r="B140" s="156"/>
      <c r="C140" s="274" t="s">
        <v>598</v>
      </c>
      <c r="D140" s="275"/>
      <c r="E140" s="275"/>
      <c r="F140" s="275"/>
      <c r="G140" s="275"/>
      <c r="H140" s="159"/>
      <c r="I140" s="159"/>
      <c r="J140" s="159"/>
      <c r="K140" s="159"/>
      <c r="L140" s="159"/>
      <c r="M140" s="159"/>
      <c r="N140" s="158"/>
      <c r="O140" s="158"/>
      <c r="P140" s="158"/>
      <c r="Q140" s="158"/>
      <c r="R140" s="159"/>
      <c r="S140" s="159"/>
      <c r="T140" s="159"/>
      <c r="U140" s="159"/>
      <c r="V140" s="159"/>
      <c r="W140" s="159"/>
      <c r="X140" s="159"/>
      <c r="Y140" s="159"/>
      <c r="Z140" s="148"/>
      <c r="AA140" s="148"/>
      <c r="AB140" s="148"/>
      <c r="AC140" s="148"/>
      <c r="AD140" s="148"/>
      <c r="AE140" s="148"/>
      <c r="AF140" s="148"/>
      <c r="AG140" s="148" t="s">
        <v>430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2" x14ac:dyDescent="0.2">
      <c r="A141" s="155"/>
      <c r="B141" s="156"/>
      <c r="C141" s="188" t="s">
        <v>494</v>
      </c>
      <c r="D141" s="161"/>
      <c r="E141" s="162"/>
      <c r="F141" s="159"/>
      <c r="G141" s="159"/>
      <c r="H141" s="159"/>
      <c r="I141" s="159"/>
      <c r="J141" s="159"/>
      <c r="K141" s="159"/>
      <c r="L141" s="159"/>
      <c r="M141" s="159"/>
      <c r="N141" s="158"/>
      <c r="O141" s="158"/>
      <c r="P141" s="158"/>
      <c r="Q141" s="158"/>
      <c r="R141" s="159"/>
      <c r="S141" s="159"/>
      <c r="T141" s="159"/>
      <c r="U141" s="159"/>
      <c r="V141" s="159"/>
      <c r="W141" s="159"/>
      <c r="X141" s="159"/>
      <c r="Y141" s="159"/>
      <c r="Z141" s="148"/>
      <c r="AA141" s="148"/>
      <c r="AB141" s="148"/>
      <c r="AC141" s="148"/>
      <c r="AD141" s="148"/>
      <c r="AE141" s="148"/>
      <c r="AF141" s="148"/>
      <c r="AG141" s="148" t="s">
        <v>344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3" x14ac:dyDescent="0.2">
      <c r="A142" s="155"/>
      <c r="B142" s="156"/>
      <c r="C142" s="188" t="s">
        <v>604</v>
      </c>
      <c r="D142" s="161"/>
      <c r="E142" s="162">
        <v>1.8</v>
      </c>
      <c r="F142" s="159"/>
      <c r="G142" s="159"/>
      <c r="H142" s="159"/>
      <c r="I142" s="159"/>
      <c r="J142" s="159"/>
      <c r="K142" s="159"/>
      <c r="L142" s="159"/>
      <c r="M142" s="159"/>
      <c r="N142" s="158"/>
      <c r="O142" s="158"/>
      <c r="P142" s="158"/>
      <c r="Q142" s="158"/>
      <c r="R142" s="159"/>
      <c r="S142" s="159"/>
      <c r="T142" s="159"/>
      <c r="U142" s="159"/>
      <c r="V142" s="159"/>
      <c r="W142" s="159"/>
      <c r="X142" s="159"/>
      <c r="Y142" s="159"/>
      <c r="Z142" s="148"/>
      <c r="AA142" s="148"/>
      <c r="AB142" s="148"/>
      <c r="AC142" s="148"/>
      <c r="AD142" s="148"/>
      <c r="AE142" s="148"/>
      <c r="AF142" s="148"/>
      <c r="AG142" s="148" t="s">
        <v>344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3" x14ac:dyDescent="0.2">
      <c r="A143" s="155"/>
      <c r="B143" s="156"/>
      <c r="C143" s="198" t="s">
        <v>516</v>
      </c>
      <c r="D143" s="193"/>
      <c r="E143" s="194">
        <v>1.8</v>
      </c>
      <c r="F143" s="159"/>
      <c r="G143" s="159"/>
      <c r="H143" s="159"/>
      <c r="I143" s="159"/>
      <c r="J143" s="159"/>
      <c r="K143" s="159"/>
      <c r="L143" s="159"/>
      <c r="M143" s="159"/>
      <c r="N143" s="158"/>
      <c r="O143" s="158"/>
      <c r="P143" s="158"/>
      <c r="Q143" s="158"/>
      <c r="R143" s="159"/>
      <c r="S143" s="159"/>
      <c r="T143" s="159"/>
      <c r="U143" s="159"/>
      <c r="V143" s="159"/>
      <c r="W143" s="159"/>
      <c r="X143" s="159"/>
      <c r="Y143" s="159"/>
      <c r="Z143" s="148"/>
      <c r="AA143" s="148"/>
      <c r="AB143" s="148"/>
      <c r="AC143" s="148"/>
      <c r="AD143" s="148"/>
      <c r="AE143" s="148"/>
      <c r="AF143" s="148"/>
      <c r="AG143" s="148" t="s">
        <v>344</v>
      </c>
      <c r="AH143" s="148">
        <v>1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3" x14ac:dyDescent="0.2">
      <c r="A144" s="155"/>
      <c r="B144" s="156"/>
      <c r="C144" s="188" t="s">
        <v>605</v>
      </c>
      <c r="D144" s="161"/>
      <c r="E144" s="162">
        <v>1.6</v>
      </c>
      <c r="F144" s="159"/>
      <c r="G144" s="159"/>
      <c r="H144" s="159"/>
      <c r="I144" s="159"/>
      <c r="J144" s="159"/>
      <c r="K144" s="159"/>
      <c r="L144" s="159"/>
      <c r="M144" s="159"/>
      <c r="N144" s="158"/>
      <c r="O144" s="158"/>
      <c r="P144" s="158"/>
      <c r="Q144" s="158"/>
      <c r="R144" s="159"/>
      <c r="S144" s="159"/>
      <c r="T144" s="159"/>
      <c r="U144" s="159"/>
      <c r="V144" s="159"/>
      <c r="W144" s="159"/>
      <c r="X144" s="159"/>
      <c r="Y144" s="159"/>
      <c r="Z144" s="148"/>
      <c r="AA144" s="148"/>
      <c r="AB144" s="148"/>
      <c r="AC144" s="148"/>
      <c r="AD144" s="148"/>
      <c r="AE144" s="148"/>
      <c r="AF144" s="148"/>
      <c r="AG144" s="148" t="s">
        <v>344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71">
        <v>32</v>
      </c>
      <c r="B145" s="172" t="s">
        <v>606</v>
      </c>
      <c r="C145" s="187" t="s">
        <v>607</v>
      </c>
      <c r="D145" s="173" t="s">
        <v>458</v>
      </c>
      <c r="E145" s="174">
        <v>28.5</v>
      </c>
      <c r="F145" s="175"/>
      <c r="G145" s="176">
        <f>ROUND(E145*F145,2)</f>
        <v>0</v>
      </c>
      <c r="H145" s="175"/>
      <c r="I145" s="176">
        <f>ROUND(E145*H145,2)</f>
        <v>0</v>
      </c>
      <c r="J145" s="175"/>
      <c r="K145" s="176">
        <f>ROUND(E145*J145,2)</f>
        <v>0</v>
      </c>
      <c r="L145" s="176">
        <v>21</v>
      </c>
      <c r="M145" s="176">
        <f>G145*(1+L145/100)</f>
        <v>0</v>
      </c>
      <c r="N145" s="174">
        <v>2.5249999999999999</v>
      </c>
      <c r="O145" s="174">
        <f>ROUND(E145*N145,2)</f>
        <v>71.959999999999994</v>
      </c>
      <c r="P145" s="174">
        <v>0</v>
      </c>
      <c r="Q145" s="174">
        <f>ROUND(E145*P145,2)</f>
        <v>0</v>
      </c>
      <c r="R145" s="176" t="s">
        <v>581</v>
      </c>
      <c r="S145" s="176" t="s">
        <v>331</v>
      </c>
      <c r="T145" s="177" t="s">
        <v>331</v>
      </c>
      <c r="U145" s="159">
        <v>0.47699999999999998</v>
      </c>
      <c r="V145" s="159">
        <f>ROUND(E145*U145,2)</f>
        <v>13.59</v>
      </c>
      <c r="W145" s="159"/>
      <c r="X145" s="159" t="s">
        <v>422</v>
      </c>
      <c r="Y145" s="159" t="s">
        <v>334</v>
      </c>
      <c r="Z145" s="148"/>
      <c r="AA145" s="148"/>
      <c r="AB145" s="148"/>
      <c r="AC145" s="148"/>
      <c r="AD145" s="148"/>
      <c r="AE145" s="148"/>
      <c r="AF145" s="148"/>
      <c r="AG145" s="148" t="s">
        <v>423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2" x14ac:dyDescent="0.2">
      <c r="A146" s="155"/>
      <c r="B146" s="156"/>
      <c r="C146" s="263" t="s">
        <v>608</v>
      </c>
      <c r="D146" s="264"/>
      <c r="E146" s="264"/>
      <c r="F146" s="264"/>
      <c r="G146" s="264"/>
      <c r="H146" s="159"/>
      <c r="I146" s="159"/>
      <c r="J146" s="159"/>
      <c r="K146" s="159"/>
      <c r="L146" s="159"/>
      <c r="M146" s="159"/>
      <c r="N146" s="158"/>
      <c r="O146" s="158"/>
      <c r="P146" s="158"/>
      <c r="Q146" s="158"/>
      <c r="R146" s="159"/>
      <c r="S146" s="159"/>
      <c r="T146" s="159"/>
      <c r="U146" s="159"/>
      <c r="V146" s="159"/>
      <c r="W146" s="159"/>
      <c r="X146" s="159"/>
      <c r="Y146" s="159"/>
      <c r="Z146" s="148"/>
      <c r="AA146" s="148"/>
      <c r="AB146" s="148"/>
      <c r="AC146" s="148"/>
      <c r="AD146" s="148"/>
      <c r="AE146" s="148"/>
      <c r="AF146" s="148"/>
      <c r="AG146" s="148" t="s">
        <v>336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188" t="s">
        <v>609</v>
      </c>
      <c r="D147" s="161"/>
      <c r="E147" s="162">
        <v>28.5</v>
      </c>
      <c r="F147" s="159"/>
      <c r="G147" s="159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344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1" x14ac:dyDescent="0.2">
      <c r="A148" s="171">
        <v>33</v>
      </c>
      <c r="B148" s="172" t="s">
        <v>610</v>
      </c>
      <c r="C148" s="187" t="s">
        <v>611</v>
      </c>
      <c r="D148" s="173" t="s">
        <v>420</v>
      </c>
      <c r="E148" s="174">
        <v>99.5</v>
      </c>
      <c r="F148" s="175"/>
      <c r="G148" s="176">
        <f>ROUND(E148*F148,2)</f>
        <v>0</v>
      </c>
      <c r="H148" s="175"/>
      <c r="I148" s="176">
        <f>ROUND(E148*H148,2)</f>
        <v>0</v>
      </c>
      <c r="J148" s="175"/>
      <c r="K148" s="176">
        <f>ROUND(E148*J148,2)</f>
        <v>0</v>
      </c>
      <c r="L148" s="176">
        <v>21</v>
      </c>
      <c r="M148" s="176">
        <f>G148*(1+L148/100)</f>
        <v>0</v>
      </c>
      <c r="N148" s="174">
        <v>3.916E-2</v>
      </c>
      <c r="O148" s="174">
        <f>ROUND(E148*N148,2)</f>
        <v>3.9</v>
      </c>
      <c r="P148" s="174">
        <v>0</v>
      </c>
      <c r="Q148" s="174">
        <f>ROUND(E148*P148,2)</f>
        <v>0</v>
      </c>
      <c r="R148" s="176" t="s">
        <v>581</v>
      </c>
      <c r="S148" s="176" t="s">
        <v>331</v>
      </c>
      <c r="T148" s="177" t="s">
        <v>331</v>
      </c>
      <c r="U148" s="159">
        <v>1.05</v>
      </c>
      <c r="V148" s="159">
        <f>ROUND(E148*U148,2)</f>
        <v>104.48</v>
      </c>
      <c r="W148" s="159"/>
      <c r="X148" s="159" t="s">
        <v>422</v>
      </c>
      <c r="Y148" s="159" t="s">
        <v>334</v>
      </c>
      <c r="Z148" s="148"/>
      <c r="AA148" s="148"/>
      <c r="AB148" s="148"/>
      <c r="AC148" s="148"/>
      <c r="AD148" s="148"/>
      <c r="AE148" s="148"/>
      <c r="AF148" s="148"/>
      <c r="AG148" s="148" t="s">
        <v>423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ht="22.5" outlineLevel="2" x14ac:dyDescent="0.2">
      <c r="A149" s="155"/>
      <c r="B149" s="156"/>
      <c r="C149" s="274" t="s">
        <v>612</v>
      </c>
      <c r="D149" s="275"/>
      <c r="E149" s="275"/>
      <c r="F149" s="275"/>
      <c r="G149" s="275"/>
      <c r="H149" s="159"/>
      <c r="I149" s="159"/>
      <c r="J149" s="159"/>
      <c r="K149" s="159"/>
      <c r="L149" s="159"/>
      <c r="M149" s="159"/>
      <c r="N149" s="158"/>
      <c r="O149" s="158"/>
      <c r="P149" s="158"/>
      <c r="Q149" s="158"/>
      <c r="R149" s="159"/>
      <c r="S149" s="159"/>
      <c r="T149" s="159"/>
      <c r="U149" s="159"/>
      <c r="V149" s="159"/>
      <c r="W149" s="159"/>
      <c r="X149" s="159"/>
      <c r="Y149" s="159"/>
      <c r="Z149" s="148"/>
      <c r="AA149" s="148"/>
      <c r="AB149" s="148"/>
      <c r="AC149" s="148"/>
      <c r="AD149" s="148"/>
      <c r="AE149" s="148"/>
      <c r="AF149" s="148"/>
      <c r="AG149" s="148" t="s">
        <v>430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78" t="str">
        <f>C149</f>
        <v>svislé nebo šikmé (odkloněné), půdorysně přímé nebo zalomené, stěn základových pasů ve volných nebo zapažených jámách, rýhách, šachtách, včetně případných vzpěr,</v>
      </c>
      <c r="BB149" s="148"/>
      <c r="BC149" s="148"/>
      <c r="BD149" s="148"/>
      <c r="BE149" s="148"/>
      <c r="BF149" s="148"/>
      <c r="BG149" s="148"/>
      <c r="BH149" s="148"/>
    </row>
    <row r="150" spans="1:60" outlineLevel="2" x14ac:dyDescent="0.2">
      <c r="A150" s="155"/>
      <c r="B150" s="156"/>
      <c r="C150" s="188" t="s">
        <v>613</v>
      </c>
      <c r="D150" s="161"/>
      <c r="E150" s="162">
        <v>99.5</v>
      </c>
      <c r="F150" s="159"/>
      <c r="G150" s="159"/>
      <c r="H150" s="159"/>
      <c r="I150" s="159"/>
      <c r="J150" s="159"/>
      <c r="K150" s="159"/>
      <c r="L150" s="159"/>
      <c r="M150" s="159"/>
      <c r="N150" s="158"/>
      <c r="O150" s="158"/>
      <c r="P150" s="158"/>
      <c r="Q150" s="158"/>
      <c r="R150" s="159"/>
      <c r="S150" s="159"/>
      <c r="T150" s="159"/>
      <c r="U150" s="159"/>
      <c r="V150" s="159"/>
      <c r="W150" s="159"/>
      <c r="X150" s="159"/>
      <c r="Y150" s="159"/>
      <c r="Z150" s="148"/>
      <c r="AA150" s="148"/>
      <c r="AB150" s="148"/>
      <c r="AC150" s="148"/>
      <c r="AD150" s="148"/>
      <c r="AE150" s="148"/>
      <c r="AF150" s="148"/>
      <c r="AG150" s="148" t="s">
        <v>344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71">
        <v>34</v>
      </c>
      <c r="B151" s="172" t="s">
        <v>614</v>
      </c>
      <c r="C151" s="187" t="s">
        <v>615</v>
      </c>
      <c r="D151" s="173" t="s">
        <v>420</v>
      </c>
      <c r="E151" s="174">
        <v>99.5</v>
      </c>
      <c r="F151" s="175"/>
      <c r="G151" s="176">
        <f>ROUND(E151*F151,2)</f>
        <v>0</v>
      </c>
      <c r="H151" s="175"/>
      <c r="I151" s="176">
        <f>ROUND(E151*H151,2)</f>
        <v>0</v>
      </c>
      <c r="J151" s="175"/>
      <c r="K151" s="176">
        <f>ROUND(E151*J151,2)</f>
        <v>0</v>
      </c>
      <c r="L151" s="176">
        <v>21</v>
      </c>
      <c r="M151" s="176">
        <f>G151*(1+L151/100)</f>
        <v>0</v>
      </c>
      <c r="N151" s="174">
        <v>0</v>
      </c>
      <c r="O151" s="174">
        <f>ROUND(E151*N151,2)</f>
        <v>0</v>
      </c>
      <c r="P151" s="174">
        <v>0</v>
      </c>
      <c r="Q151" s="174">
        <f>ROUND(E151*P151,2)</f>
        <v>0</v>
      </c>
      <c r="R151" s="176" t="s">
        <v>581</v>
      </c>
      <c r="S151" s="176" t="s">
        <v>331</v>
      </c>
      <c r="T151" s="177" t="s">
        <v>331</v>
      </c>
      <c r="U151" s="159">
        <v>0.32</v>
      </c>
      <c r="V151" s="159">
        <f>ROUND(E151*U151,2)</f>
        <v>31.84</v>
      </c>
      <c r="W151" s="159"/>
      <c r="X151" s="159" t="s">
        <v>422</v>
      </c>
      <c r="Y151" s="159" t="s">
        <v>334</v>
      </c>
      <c r="Z151" s="148"/>
      <c r="AA151" s="148"/>
      <c r="AB151" s="148"/>
      <c r="AC151" s="148"/>
      <c r="AD151" s="148"/>
      <c r="AE151" s="148"/>
      <c r="AF151" s="148"/>
      <c r="AG151" s="148" t="s">
        <v>423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2" x14ac:dyDescent="0.2">
      <c r="A152" s="155"/>
      <c r="B152" s="156"/>
      <c r="C152" s="274" t="s">
        <v>612</v>
      </c>
      <c r="D152" s="275"/>
      <c r="E152" s="275"/>
      <c r="F152" s="275"/>
      <c r="G152" s="275"/>
      <c r="H152" s="159"/>
      <c r="I152" s="159"/>
      <c r="J152" s="159"/>
      <c r="K152" s="159"/>
      <c r="L152" s="159"/>
      <c r="M152" s="159"/>
      <c r="N152" s="158"/>
      <c r="O152" s="158"/>
      <c r="P152" s="158"/>
      <c r="Q152" s="158"/>
      <c r="R152" s="159"/>
      <c r="S152" s="159"/>
      <c r="T152" s="159"/>
      <c r="U152" s="159"/>
      <c r="V152" s="159"/>
      <c r="W152" s="159"/>
      <c r="X152" s="159"/>
      <c r="Y152" s="159"/>
      <c r="Z152" s="148"/>
      <c r="AA152" s="148"/>
      <c r="AB152" s="148"/>
      <c r="AC152" s="148"/>
      <c r="AD152" s="148"/>
      <c r="AE152" s="148"/>
      <c r="AF152" s="148"/>
      <c r="AG152" s="148" t="s">
        <v>430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78" t="str">
        <f>C152</f>
        <v>svislé nebo šikmé (odkloněné), půdorysně přímé nebo zalomené, stěn základových pasů ve volných nebo zapažených jámách, rýhách, šachtách, včetně případných vzpěr,</v>
      </c>
      <c r="BB152" s="148"/>
      <c r="BC152" s="148"/>
      <c r="BD152" s="148"/>
      <c r="BE152" s="148"/>
      <c r="BF152" s="148"/>
      <c r="BG152" s="148"/>
      <c r="BH152" s="148"/>
    </row>
    <row r="153" spans="1:60" outlineLevel="2" x14ac:dyDescent="0.2">
      <c r="A153" s="155"/>
      <c r="B153" s="156"/>
      <c r="C153" s="272" t="s">
        <v>590</v>
      </c>
      <c r="D153" s="273"/>
      <c r="E153" s="273"/>
      <c r="F153" s="273"/>
      <c r="G153" s="273"/>
      <c r="H153" s="159"/>
      <c r="I153" s="159"/>
      <c r="J153" s="159"/>
      <c r="K153" s="159"/>
      <c r="L153" s="159"/>
      <c r="M153" s="159"/>
      <c r="N153" s="158"/>
      <c r="O153" s="158"/>
      <c r="P153" s="158"/>
      <c r="Q153" s="158"/>
      <c r="R153" s="159"/>
      <c r="S153" s="159"/>
      <c r="T153" s="159"/>
      <c r="U153" s="159"/>
      <c r="V153" s="159"/>
      <c r="W153" s="159"/>
      <c r="X153" s="159"/>
      <c r="Y153" s="159"/>
      <c r="Z153" s="148"/>
      <c r="AA153" s="148"/>
      <c r="AB153" s="148"/>
      <c r="AC153" s="148"/>
      <c r="AD153" s="148"/>
      <c r="AE153" s="148"/>
      <c r="AF153" s="148"/>
      <c r="AG153" s="148" t="s">
        <v>336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2" x14ac:dyDescent="0.2">
      <c r="A154" s="155"/>
      <c r="B154" s="156"/>
      <c r="C154" s="188" t="s">
        <v>616</v>
      </c>
      <c r="D154" s="161"/>
      <c r="E154" s="162">
        <v>99.5</v>
      </c>
      <c r="F154" s="159"/>
      <c r="G154" s="159"/>
      <c r="H154" s="159"/>
      <c r="I154" s="159"/>
      <c r="J154" s="159"/>
      <c r="K154" s="159"/>
      <c r="L154" s="159"/>
      <c r="M154" s="159"/>
      <c r="N154" s="158"/>
      <c r="O154" s="158"/>
      <c r="P154" s="158"/>
      <c r="Q154" s="158"/>
      <c r="R154" s="159"/>
      <c r="S154" s="159"/>
      <c r="T154" s="159"/>
      <c r="U154" s="159"/>
      <c r="V154" s="159"/>
      <c r="W154" s="159"/>
      <c r="X154" s="159"/>
      <c r="Y154" s="159"/>
      <c r="Z154" s="148"/>
      <c r="AA154" s="148"/>
      <c r="AB154" s="148"/>
      <c r="AC154" s="148"/>
      <c r="AD154" s="148"/>
      <c r="AE154" s="148"/>
      <c r="AF154" s="148"/>
      <c r="AG154" s="148" t="s">
        <v>344</v>
      </c>
      <c r="AH154" s="148">
        <v>0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ht="22.5" outlineLevel="1" x14ac:dyDescent="0.2">
      <c r="A155" s="171">
        <v>35</v>
      </c>
      <c r="B155" s="172" t="s">
        <v>617</v>
      </c>
      <c r="C155" s="187" t="s">
        <v>618</v>
      </c>
      <c r="D155" s="173" t="s">
        <v>434</v>
      </c>
      <c r="E155" s="174">
        <v>3</v>
      </c>
      <c r="F155" s="175"/>
      <c r="G155" s="176">
        <f>ROUND(E155*F155,2)</f>
        <v>0</v>
      </c>
      <c r="H155" s="175"/>
      <c r="I155" s="176">
        <f>ROUND(E155*H155,2)</f>
        <v>0</v>
      </c>
      <c r="J155" s="175"/>
      <c r="K155" s="176">
        <f>ROUND(E155*J155,2)</f>
        <v>0</v>
      </c>
      <c r="L155" s="176">
        <v>21</v>
      </c>
      <c r="M155" s="176">
        <f>G155*(1+L155/100)</f>
        <v>0</v>
      </c>
      <c r="N155" s="174">
        <v>3.47E-3</v>
      </c>
      <c r="O155" s="174">
        <f>ROUND(E155*N155,2)</f>
        <v>0.01</v>
      </c>
      <c r="P155" s="174">
        <v>0</v>
      </c>
      <c r="Q155" s="174">
        <f>ROUND(E155*P155,2)</f>
        <v>0</v>
      </c>
      <c r="R155" s="176" t="s">
        <v>581</v>
      </c>
      <c r="S155" s="176" t="s">
        <v>331</v>
      </c>
      <c r="T155" s="177" t="s">
        <v>331</v>
      </c>
      <c r="U155" s="159">
        <v>0.4</v>
      </c>
      <c r="V155" s="159">
        <f>ROUND(E155*U155,2)</f>
        <v>1.2</v>
      </c>
      <c r="W155" s="159"/>
      <c r="X155" s="159" t="s">
        <v>422</v>
      </c>
      <c r="Y155" s="159" t="s">
        <v>334</v>
      </c>
      <c r="Z155" s="148"/>
      <c r="AA155" s="148"/>
      <c r="AB155" s="148"/>
      <c r="AC155" s="148"/>
      <c r="AD155" s="148"/>
      <c r="AE155" s="148"/>
      <c r="AF155" s="148"/>
      <c r="AG155" s="148" t="s">
        <v>423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22.5" outlineLevel="2" x14ac:dyDescent="0.2">
      <c r="A156" s="155"/>
      <c r="B156" s="156"/>
      <c r="C156" s="274" t="s">
        <v>619</v>
      </c>
      <c r="D156" s="275"/>
      <c r="E156" s="275"/>
      <c r="F156" s="275"/>
      <c r="G156" s="275"/>
      <c r="H156" s="159"/>
      <c r="I156" s="159"/>
      <c r="J156" s="159"/>
      <c r="K156" s="159"/>
      <c r="L156" s="159"/>
      <c r="M156" s="159"/>
      <c r="N156" s="158"/>
      <c r="O156" s="158"/>
      <c r="P156" s="158"/>
      <c r="Q156" s="158"/>
      <c r="R156" s="159"/>
      <c r="S156" s="159"/>
      <c r="T156" s="159"/>
      <c r="U156" s="159"/>
      <c r="V156" s="159"/>
      <c r="W156" s="159"/>
      <c r="X156" s="159"/>
      <c r="Y156" s="159"/>
      <c r="Z156" s="148"/>
      <c r="AA156" s="148"/>
      <c r="AB156" s="148"/>
      <c r="AC156" s="148"/>
      <c r="AD156" s="148"/>
      <c r="AE156" s="148"/>
      <c r="AF156" s="148"/>
      <c r="AG156" s="148" t="s">
        <v>430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78" t="str">
        <f>C156</f>
        <v>svislé nebo šikmé (odkloněné), půdorysně přímé nebo zalomené, stěn základových pasů ve volných nebo zapažených jámách, rýhách, šachtách, včetně případných vzpěr, úprava trouby na potřebný rozměr, uložení a  ukotvení trouby v bednění. Včetně dodávky trouby.</v>
      </c>
      <c r="BB156" s="148"/>
      <c r="BC156" s="148"/>
      <c r="BD156" s="148"/>
      <c r="BE156" s="148"/>
      <c r="BF156" s="148"/>
      <c r="BG156" s="148"/>
      <c r="BH156" s="148"/>
    </row>
    <row r="157" spans="1:60" outlineLevel="2" x14ac:dyDescent="0.2">
      <c r="A157" s="155"/>
      <c r="B157" s="156"/>
      <c r="C157" s="188" t="s">
        <v>86</v>
      </c>
      <c r="D157" s="161"/>
      <c r="E157" s="162">
        <v>3</v>
      </c>
      <c r="F157" s="159"/>
      <c r="G157" s="159"/>
      <c r="H157" s="159"/>
      <c r="I157" s="159"/>
      <c r="J157" s="159"/>
      <c r="K157" s="159"/>
      <c r="L157" s="159"/>
      <c r="M157" s="159"/>
      <c r="N157" s="158"/>
      <c r="O157" s="158"/>
      <c r="P157" s="158"/>
      <c r="Q157" s="158"/>
      <c r="R157" s="159"/>
      <c r="S157" s="159"/>
      <c r="T157" s="159"/>
      <c r="U157" s="159"/>
      <c r="V157" s="159"/>
      <c r="W157" s="159"/>
      <c r="X157" s="159"/>
      <c r="Y157" s="159"/>
      <c r="Z157" s="148"/>
      <c r="AA157" s="148"/>
      <c r="AB157" s="148"/>
      <c r="AC157" s="148"/>
      <c r="AD157" s="148"/>
      <c r="AE157" s="148"/>
      <c r="AF157" s="148"/>
      <c r="AG157" s="148" t="s">
        <v>344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1" x14ac:dyDescent="0.2">
      <c r="A158" s="171">
        <v>36</v>
      </c>
      <c r="B158" s="172" t="s">
        <v>620</v>
      </c>
      <c r="C158" s="187" t="s">
        <v>621</v>
      </c>
      <c r="D158" s="173" t="s">
        <v>458</v>
      </c>
      <c r="E158" s="174">
        <v>3.7</v>
      </c>
      <c r="F158" s="175"/>
      <c r="G158" s="176">
        <f>ROUND(E158*F158,2)</f>
        <v>0</v>
      </c>
      <c r="H158" s="175"/>
      <c r="I158" s="176">
        <f>ROUND(E158*H158,2)</f>
        <v>0</v>
      </c>
      <c r="J158" s="175"/>
      <c r="K158" s="176">
        <f>ROUND(E158*J158,2)</f>
        <v>0</v>
      </c>
      <c r="L158" s="176">
        <v>21</v>
      </c>
      <c r="M158" s="176">
        <f>G158*(1+L158/100)</f>
        <v>0</v>
      </c>
      <c r="N158" s="174">
        <v>2.5249999999999999</v>
      </c>
      <c r="O158" s="174">
        <f>ROUND(E158*N158,2)</f>
        <v>9.34</v>
      </c>
      <c r="P158" s="174">
        <v>0</v>
      </c>
      <c r="Q158" s="174">
        <f>ROUND(E158*P158,2)</f>
        <v>0</v>
      </c>
      <c r="R158" s="176" t="s">
        <v>581</v>
      </c>
      <c r="S158" s="176" t="s">
        <v>331</v>
      </c>
      <c r="T158" s="177" t="s">
        <v>331</v>
      </c>
      <c r="U158" s="159">
        <v>0.47699999999999998</v>
      </c>
      <c r="V158" s="159">
        <f>ROUND(E158*U158,2)</f>
        <v>1.76</v>
      </c>
      <c r="W158" s="159"/>
      <c r="X158" s="159" t="s">
        <v>422</v>
      </c>
      <c r="Y158" s="159" t="s">
        <v>334</v>
      </c>
      <c r="Z158" s="148"/>
      <c r="AA158" s="148"/>
      <c r="AB158" s="148"/>
      <c r="AC158" s="148"/>
      <c r="AD158" s="148"/>
      <c r="AE158" s="148"/>
      <c r="AF158" s="148"/>
      <c r="AG158" s="148" t="s">
        <v>423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2" x14ac:dyDescent="0.2">
      <c r="A159" s="155"/>
      <c r="B159" s="156"/>
      <c r="C159" s="188" t="s">
        <v>622</v>
      </c>
      <c r="D159" s="161"/>
      <c r="E159" s="162">
        <v>3.7</v>
      </c>
      <c r="F159" s="159"/>
      <c r="G159" s="159"/>
      <c r="H159" s="159"/>
      <c r="I159" s="159"/>
      <c r="J159" s="159"/>
      <c r="K159" s="159"/>
      <c r="L159" s="159"/>
      <c r="M159" s="159"/>
      <c r="N159" s="158"/>
      <c r="O159" s="158"/>
      <c r="P159" s="158"/>
      <c r="Q159" s="158"/>
      <c r="R159" s="159"/>
      <c r="S159" s="159"/>
      <c r="T159" s="159"/>
      <c r="U159" s="159"/>
      <c r="V159" s="159"/>
      <c r="W159" s="159"/>
      <c r="X159" s="159"/>
      <c r="Y159" s="159"/>
      <c r="Z159" s="148"/>
      <c r="AA159" s="148"/>
      <c r="AB159" s="148"/>
      <c r="AC159" s="148"/>
      <c r="AD159" s="148"/>
      <c r="AE159" s="148"/>
      <c r="AF159" s="148"/>
      <c r="AG159" s="148" t="s">
        <v>344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71">
        <v>37</v>
      </c>
      <c r="B160" s="172" t="s">
        <v>623</v>
      </c>
      <c r="C160" s="187" t="s">
        <v>624</v>
      </c>
      <c r="D160" s="173" t="s">
        <v>420</v>
      </c>
      <c r="E160" s="174">
        <v>24</v>
      </c>
      <c r="F160" s="175"/>
      <c r="G160" s="176">
        <f>ROUND(E160*F160,2)</f>
        <v>0</v>
      </c>
      <c r="H160" s="175"/>
      <c r="I160" s="176">
        <f>ROUND(E160*H160,2)</f>
        <v>0</v>
      </c>
      <c r="J160" s="175"/>
      <c r="K160" s="176">
        <f>ROUND(E160*J160,2)</f>
        <v>0</v>
      </c>
      <c r="L160" s="176">
        <v>21</v>
      </c>
      <c r="M160" s="176">
        <f>G160*(1+L160/100)</f>
        <v>0</v>
      </c>
      <c r="N160" s="174">
        <v>3.9190000000000003E-2</v>
      </c>
      <c r="O160" s="174">
        <f>ROUND(E160*N160,2)</f>
        <v>0.94</v>
      </c>
      <c r="P160" s="174">
        <v>0</v>
      </c>
      <c r="Q160" s="174">
        <f>ROUND(E160*P160,2)</f>
        <v>0</v>
      </c>
      <c r="R160" s="176" t="s">
        <v>581</v>
      </c>
      <c r="S160" s="176" t="s">
        <v>331</v>
      </c>
      <c r="T160" s="177" t="s">
        <v>331</v>
      </c>
      <c r="U160" s="159">
        <v>1.05</v>
      </c>
      <c r="V160" s="159">
        <f>ROUND(E160*U160,2)</f>
        <v>25.2</v>
      </c>
      <c r="W160" s="159"/>
      <c r="X160" s="159" t="s">
        <v>422</v>
      </c>
      <c r="Y160" s="159" t="s">
        <v>334</v>
      </c>
      <c r="Z160" s="148"/>
      <c r="AA160" s="148"/>
      <c r="AB160" s="148"/>
      <c r="AC160" s="148"/>
      <c r="AD160" s="148"/>
      <c r="AE160" s="148"/>
      <c r="AF160" s="148"/>
      <c r="AG160" s="148" t="s">
        <v>423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ht="22.5" outlineLevel="2" x14ac:dyDescent="0.2">
      <c r="A161" s="155"/>
      <c r="B161" s="156"/>
      <c r="C161" s="274" t="s">
        <v>625</v>
      </c>
      <c r="D161" s="275"/>
      <c r="E161" s="275"/>
      <c r="F161" s="275"/>
      <c r="G161" s="275"/>
      <c r="H161" s="159"/>
      <c r="I161" s="159"/>
      <c r="J161" s="159"/>
      <c r="K161" s="159"/>
      <c r="L161" s="159"/>
      <c r="M161" s="159"/>
      <c r="N161" s="158"/>
      <c r="O161" s="158"/>
      <c r="P161" s="158"/>
      <c r="Q161" s="158"/>
      <c r="R161" s="159"/>
      <c r="S161" s="159"/>
      <c r="T161" s="159"/>
      <c r="U161" s="159"/>
      <c r="V161" s="159"/>
      <c r="W161" s="159"/>
      <c r="X161" s="159"/>
      <c r="Y161" s="159"/>
      <c r="Z161" s="148"/>
      <c r="AA161" s="148"/>
      <c r="AB161" s="148"/>
      <c r="AC161" s="148"/>
      <c r="AD161" s="148"/>
      <c r="AE161" s="148"/>
      <c r="AF161" s="148"/>
      <c r="AG161" s="148" t="s">
        <v>430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78" t="str">
        <f>C161</f>
        <v>bednění svislé nebo šikmé (odkloněné), půdorysně přímé nebo zalomené, stěn základových patek ve volných nebo zapažených jámách, rýhách, šachtách, včetně případných vzpěr,</v>
      </c>
      <c r="BB161" s="148"/>
      <c r="BC161" s="148"/>
      <c r="BD161" s="148"/>
      <c r="BE161" s="148"/>
      <c r="BF161" s="148"/>
      <c r="BG161" s="148"/>
      <c r="BH161" s="148"/>
    </row>
    <row r="162" spans="1:60" outlineLevel="2" x14ac:dyDescent="0.2">
      <c r="A162" s="155"/>
      <c r="B162" s="156"/>
      <c r="C162" s="188" t="s">
        <v>626</v>
      </c>
      <c r="D162" s="161"/>
      <c r="E162" s="162">
        <v>24</v>
      </c>
      <c r="F162" s="159"/>
      <c r="G162" s="159"/>
      <c r="H162" s="159"/>
      <c r="I162" s="159"/>
      <c r="J162" s="159"/>
      <c r="K162" s="159"/>
      <c r="L162" s="159"/>
      <c r="M162" s="159"/>
      <c r="N162" s="158"/>
      <c r="O162" s="158"/>
      <c r="P162" s="158"/>
      <c r="Q162" s="158"/>
      <c r="R162" s="159"/>
      <c r="S162" s="159"/>
      <c r="T162" s="159"/>
      <c r="U162" s="159"/>
      <c r="V162" s="159"/>
      <c r="W162" s="159"/>
      <c r="X162" s="159"/>
      <c r="Y162" s="159"/>
      <c r="Z162" s="148"/>
      <c r="AA162" s="148"/>
      <c r="AB162" s="148"/>
      <c r="AC162" s="148"/>
      <c r="AD162" s="148"/>
      <c r="AE162" s="148"/>
      <c r="AF162" s="148"/>
      <c r="AG162" s="148" t="s">
        <v>344</v>
      </c>
      <c r="AH162" s="148">
        <v>0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71">
        <v>38</v>
      </c>
      <c r="B163" s="172" t="s">
        <v>627</v>
      </c>
      <c r="C163" s="187" t="s">
        <v>628</v>
      </c>
      <c r="D163" s="173" t="s">
        <v>420</v>
      </c>
      <c r="E163" s="174">
        <v>24</v>
      </c>
      <c r="F163" s="175"/>
      <c r="G163" s="176">
        <f>ROUND(E163*F163,2)</f>
        <v>0</v>
      </c>
      <c r="H163" s="175"/>
      <c r="I163" s="176">
        <f>ROUND(E163*H163,2)</f>
        <v>0</v>
      </c>
      <c r="J163" s="175"/>
      <c r="K163" s="176">
        <f>ROUND(E163*J163,2)</f>
        <v>0</v>
      </c>
      <c r="L163" s="176">
        <v>21</v>
      </c>
      <c r="M163" s="176">
        <f>G163*(1+L163/100)</f>
        <v>0</v>
      </c>
      <c r="N163" s="174">
        <v>0</v>
      </c>
      <c r="O163" s="174">
        <f>ROUND(E163*N163,2)</f>
        <v>0</v>
      </c>
      <c r="P163" s="174">
        <v>0</v>
      </c>
      <c r="Q163" s="174">
        <f>ROUND(E163*P163,2)</f>
        <v>0</v>
      </c>
      <c r="R163" s="176" t="s">
        <v>581</v>
      </c>
      <c r="S163" s="176" t="s">
        <v>331</v>
      </c>
      <c r="T163" s="177" t="s">
        <v>331</v>
      </c>
      <c r="U163" s="159">
        <v>0.32</v>
      </c>
      <c r="V163" s="159">
        <f>ROUND(E163*U163,2)</f>
        <v>7.68</v>
      </c>
      <c r="W163" s="159"/>
      <c r="X163" s="159" t="s">
        <v>422</v>
      </c>
      <c r="Y163" s="159" t="s">
        <v>334</v>
      </c>
      <c r="Z163" s="148"/>
      <c r="AA163" s="148"/>
      <c r="AB163" s="148"/>
      <c r="AC163" s="148"/>
      <c r="AD163" s="148"/>
      <c r="AE163" s="148"/>
      <c r="AF163" s="148"/>
      <c r="AG163" s="148" t="s">
        <v>423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ht="22.5" outlineLevel="2" x14ac:dyDescent="0.2">
      <c r="A164" s="155"/>
      <c r="B164" s="156"/>
      <c r="C164" s="274" t="s">
        <v>625</v>
      </c>
      <c r="D164" s="275"/>
      <c r="E164" s="275"/>
      <c r="F164" s="275"/>
      <c r="G164" s="275"/>
      <c r="H164" s="159"/>
      <c r="I164" s="159"/>
      <c r="J164" s="159"/>
      <c r="K164" s="159"/>
      <c r="L164" s="159"/>
      <c r="M164" s="159"/>
      <c r="N164" s="158"/>
      <c r="O164" s="158"/>
      <c r="P164" s="158"/>
      <c r="Q164" s="158"/>
      <c r="R164" s="159"/>
      <c r="S164" s="159"/>
      <c r="T164" s="159"/>
      <c r="U164" s="159"/>
      <c r="V164" s="159"/>
      <c r="W164" s="159"/>
      <c r="X164" s="159"/>
      <c r="Y164" s="159"/>
      <c r="Z164" s="148"/>
      <c r="AA164" s="148"/>
      <c r="AB164" s="148"/>
      <c r="AC164" s="148"/>
      <c r="AD164" s="148"/>
      <c r="AE164" s="148"/>
      <c r="AF164" s="148"/>
      <c r="AG164" s="148" t="s">
        <v>430</v>
      </c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78" t="str">
        <f>C164</f>
        <v>bednění svislé nebo šikmé (odkloněné), půdorysně přímé nebo zalomené, stěn základových patek ve volných nebo zapažených jámách, rýhách, šachtách, včetně případných vzpěr,</v>
      </c>
      <c r="BB164" s="148"/>
      <c r="BC164" s="148"/>
      <c r="BD164" s="148"/>
      <c r="BE164" s="148"/>
      <c r="BF164" s="148"/>
      <c r="BG164" s="148"/>
      <c r="BH164" s="148"/>
    </row>
    <row r="165" spans="1:60" outlineLevel="2" x14ac:dyDescent="0.2">
      <c r="A165" s="155"/>
      <c r="B165" s="156"/>
      <c r="C165" s="272" t="s">
        <v>629</v>
      </c>
      <c r="D165" s="273"/>
      <c r="E165" s="273"/>
      <c r="F165" s="273"/>
      <c r="G165" s="273"/>
      <c r="H165" s="159"/>
      <c r="I165" s="159"/>
      <c r="J165" s="159"/>
      <c r="K165" s="159"/>
      <c r="L165" s="159"/>
      <c r="M165" s="159"/>
      <c r="N165" s="158"/>
      <c r="O165" s="158"/>
      <c r="P165" s="158"/>
      <c r="Q165" s="158"/>
      <c r="R165" s="159"/>
      <c r="S165" s="159"/>
      <c r="T165" s="159"/>
      <c r="U165" s="159"/>
      <c r="V165" s="159"/>
      <c r="W165" s="159"/>
      <c r="X165" s="159"/>
      <c r="Y165" s="159"/>
      <c r="Z165" s="148"/>
      <c r="AA165" s="148"/>
      <c r="AB165" s="148"/>
      <c r="AC165" s="148"/>
      <c r="AD165" s="148"/>
      <c r="AE165" s="148"/>
      <c r="AF165" s="148"/>
      <c r="AG165" s="148" t="s">
        <v>336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2" x14ac:dyDescent="0.2">
      <c r="A166" s="155"/>
      <c r="B166" s="156"/>
      <c r="C166" s="188" t="s">
        <v>630</v>
      </c>
      <c r="D166" s="161"/>
      <c r="E166" s="162">
        <v>24</v>
      </c>
      <c r="F166" s="159"/>
      <c r="G166" s="159"/>
      <c r="H166" s="159"/>
      <c r="I166" s="159"/>
      <c r="J166" s="159"/>
      <c r="K166" s="159"/>
      <c r="L166" s="159"/>
      <c r="M166" s="159"/>
      <c r="N166" s="158"/>
      <c r="O166" s="158"/>
      <c r="P166" s="158"/>
      <c r="Q166" s="158"/>
      <c r="R166" s="159"/>
      <c r="S166" s="159"/>
      <c r="T166" s="159"/>
      <c r="U166" s="159"/>
      <c r="V166" s="159"/>
      <c r="W166" s="159"/>
      <c r="X166" s="159"/>
      <c r="Y166" s="159"/>
      <c r="Z166" s="148"/>
      <c r="AA166" s="148"/>
      <c r="AB166" s="148"/>
      <c r="AC166" s="148"/>
      <c r="AD166" s="148"/>
      <c r="AE166" s="148"/>
      <c r="AF166" s="148"/>
      <c r="AG166" s="148" t="s">
        <v>344</v>
      </c>
      <c r="AH166" s="148">
        <v>0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71">
        <v>39</v>
      </c>
      <c r="B167" s="172" t="s">
        <v>631</v>
      </c>
      <c r="C167" s="187" t="s">
        <v>632</v>
      </c>
      <c r="D167" s="173" t="s">
        <v>437</v>
      </c>
      <c r="E167" s="174">
        <v>1.26586</v>
      </c>
      <c r="F167" s="175"/>
      <c r="G167" s="176">
        <f>ROUND(E167*F167,2)</f>
        <v>0</v>
      </c>
      <c r="H167" s="175"/>
      <c r="I167" s="176">
        <f>ROUND(E167*H167,2)</f>
        <v>0</v>
      </c>
      <c r="J167" s="175"/>
      <c r="K167" s="176">
        <f>ROUND(E167*J167,2)</f>
        <v>0</v>
      </c>
      <c r="L167" s="176">
        <v>21</v>
      </c>
      <c r="M167" s="176">
        <f>G167*(1+L167/100)</f>
        <v>0</v>
      </c>
      <c r="N167" s="174">
        <v>1.0219100000000001</v>
      </c>
      <c r="O167" s="174">
        <f>ROUND(E167*N167,2)</f>
        <v>1.29</v>
      </c>
      <c r="P167" s="174">
        <v>0</v>
      </c>
      <c r="Q167" s="174">
        <f>ROUND(E167*P167,2)</f>
        <v>0</v>
      </c>
      <c r="R167" s="176" t="s">
        <v>581</v>
      </c>
      <c r="S167" s="176" t="s">
        <v>331</v>
      </c>
      <c r="T167" s="177" t="s">
        <v>331</v>
      </c>
      <c r="U167" s="159">
        <v>29.292000000000002</v>
      </c>
      <c r="V167" s="159">
        <f>ROUND(E167*U167,2)</f>
        <v>37.08</v>
      </c>
      <c r="W167" s="159"/>
      <c r="X167" s="159" t="s">
        <v>422</v>
      </c>
      <c r="Y167" s="159" t="s">
        <v>334</v>
      </c>
      <c r="Z167" s="148"/>
      <c r="AA167" s="148"/>
      <c r="AB167" s="148"/>
      <c r="AC167" s="148"/>
      <c r="AD167" s="148"/>
      <c r="AE167" s="148"/>
      <c r="AF167" s="148"/>
      <c r="AG167" s="148" t="s">
        <v>423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2" x14ac:dyDescent="0.2">
      <c r="A168" s="155"/>
      <c r="B168" s="156"/>
      <c r="C168" s="274" t="s">
        <v>633</v>
      </c>
      <c r="D168" s="275"/>
      <c r="E168" s="275"/>
      <c r="F168" s="275"/>
      <c r="G168" s="275"/>
      <c r="H168" s="159"/>
      <c r="I168" s="159"/>
      <c r="J168" s="159"/>
      <c r="K168" s="159"/>
      <c r="L168" s="159"/>
      <c r="M168" s="159"/>
      <c r="N168" s="158"/>
      <c r="O168" s="158"/>
      <c r="P168" s="158"/>
      <c r="Q168" s="158"/>
      <c r="R168" s="159"/>
      <c r="S168" s="159"/>
      <c r="T168" s="159"/>
      <c r="U168" s="159"/>
      <c r="V168" s="159"/>
      <c r="W168" s="159"/>
      <c r="X168" s="159"/>
      <c r="Y168" s="159"/>
      <c r="Z168" s="148"/>
      <c r="AA168" s="148"/>
      <c r="AB168" s="148"/>
      <c r="AC168" s="148"/>
      <c r="AD168" s="148"/>
      <c r="AE168" s="148"/>
      <c r="AF168" s="148"/>
      <c r="AG168" s="148" t="s">
        <v>430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2" x14ac:dyDescent="0.2">
      <c r="A169" s="155"/>
      <c r="B169" s="156"/>
      <c r="C169" s="188" t="s">
        <v>634</v>
      </c>
      <c r="D169" s="161"/>
      <c r="E169" s="162">
        <v>1.26586</v>
      </c>
      <c r="F169" s="159"/>
      <c r="G169" s="159"/>
      <c r="H169" s="159"/>
      <c r="I169" s="159"/>
      <c r="J169" s="159"/>
      <c r="K169" s="159"/>
      <c r="L169" s="159"/>
      <c r="M169" s="159"/>
      <c r="N169" s="158"/>
      <c r="O169" s="158"/>
      <c r="P169" s="158"/>
      <c r="Q169" s="158"/>
      <c r="R169" s="159"/>
      <c r="S169" s="159"/>
      <c r="T169" s="159"/>
      <c r="U169" s="159"/>
      <c r="V169" s="159"/>
      <c r="W169" s="159"/>
      <c r="X169" s="159"/>
      <c r="Y169" s="159"/>
      <c r="Z169" s="148"/>
      <c r="AA169" s="148"/>
      <c r="AB169" s="148"/>
      <c r="AC169" s="148"/>
      <c r="AD169" s="148"/>
      <c r="AE169" s="148"/>
      <c r="AF169" s="148"/>
      <c r="AG169" s="148" t="s">
        <v>344</v>
      </c>
      <c r="AH169" s="148">
        <v>0</v>
      </c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79">
        <v>40</v>
      </c>
      <c r="B170" s="180" t="s">
        <v>635</v>
      </c>
      <c r="C170" s="189" t="s">
        <v>636</v>
      </c>
      <c r="D170" s="181" t="s">
        <v>434</v>
      </c>
      <c r="E170" s="182">
        <v>1</v>
      </c>
      <c r="F170" s="183"/>
      <c r="G170" s="184">
        <f>ROUND(E170*F170,2)</f>
        <v>0</v>
      </c>
      <c r="H170" s="183"/>
      <c r="I170" s="184">
        <f>ROUND(E170*H170,2)</f>
        <v>0</v>
      </c>
      <c r="J170" s="183"/>
      <c r="K170" s="184">
        <f>ROUND(E170*J170,2)</f>
        <v>0</v>
      </c>
      <c r="L170" s="184">
        <v>21</v>
      </c>
      <c r="M170" s="184">
        <f>G170*(1+L170/100)</f>
        <v>0</v>
      </c>
      <c r="N170" s="182">
        <v>0</v>
      </c>
      <c r="O170" s="182">
        <f>ROUND(E170*N170,2)</f>
        <v>0</v>
      </c>
      <c r="P170" s="182">
        <v>0</v>
      </c>
      <c r="Q170" s="182">
        <f>ROUND(E170*P170,2)</f>
        <v>0</v>
      </c>
      <c r="R170" s="184"/>
      <c r="S170" s="184" t="s">
        <v>364</v>
      </c>
      <c r="T170" s="185" t="s">
        <v>332</v>
      </c>
      <c r="U170" s="159">
        <v>0</v>
      </c>
      <c r="V170" s="159">
        <f>ROUND(E170*U170,2)</f>
        <v>0</v>
      </c>
      <c r="W170" s="159"/>
      <c r="X170" s="159" t="s">
        <v>422</v>
      </c>
      <c r="Y170" s="159" t="s">
        <v>334</v>
      </c>
      <c r="Z170" s="148"/>
      <c r="AA170" s="148"/>
      <c r="AB170" s="148"/>
      <c r="AC170" s="148"/>
      <c r="AD170" s="148"/>
      <c r="AE170" s="148"/>
      <c r="AF170" s="148"/>
      <c r="AG170" s="148" t="s">
        <v>423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x14ac:dyDescent="0.2">
      <c r="A171" s="164" t="s">
        <v>326</v>
      </c>
      <c r="B171" s="165" t="s">
        <v>195</v>
      </c>
      <c r="C171" s="186" t="s">
        <v>196</v>
      </c>
      <c r="D171" s="166"/>
      <c r="E171" s="167"/>
      <c r="F171" s="168"/>
      <c r="G171" s="168">
        <f>SUMIF(AG172:AG180,"&lt;&gt;NOR",G172:G180)</f>
        <v>0</v>
      </c>
      <c r="H171" s="168"/>
      <c r="I171" s="168">
        <f>SUM(I172:I180)</f>
        <v>0</v>
      </c>
      <c r="J171" s="168"/>
      <c r="K171" s="168">
        <f>SUM(K172:K180)</f>
        <v>0</v>
      </c>
      <c r="L171" s="168"/>
      <c r="M171" s="168">
        <f>SUM(M172:M180)</f>
        <v>0</v>
      </c>
      <c r="N171" s="167"/>
      <c r="O171" s="167">
        <f>SUM(O172:O180)</f>
        <v>15.440000000000001</v>
      </c>
      <c r="P171" s="167"/>
      <c r="Q171" s="167">
        <f>SUM(Q172:Q180)</f>
        <v>0</v>
      </c>
      <c r="R171" s="168"/>
      <c r="S171" s="168"/>
      <c r="T171" s="169"/>
      <c r="U171" s="163"/>
      <c r="V171" s="163">
        <f>SUM(V172:V180)</f>
        <v>457.14000000000004</v>
      </c>
      <c r="W171" s="163"/>
      <c r="X171" s="163"/>
      <c r="Y171" s="163"/>
      <c r="AG171" t="s">
        <v>327</v>
      </c>
    </row>
    <row r="172" spans="1:60" ht="33.75" outlineLevel="1" x14ac:dyDescent="0.2">
      <c r="A172" s="171">
        <v>41</v>
      </c>
      <c r="B172" s="172" t="s">
        <v>637</v>
      </c>
      <c r="C172" s="187" t="s">
        <v>638</v>
      </c>
      <c r="D172" s="173" t="s">
        <v>434</v>
      </c>
      <c r="E172" s="174">
        <v>24</v>
      </c>
      <c r="F172" s="175"/>
      <c r="G172" s="176">
        <f>ROUND(E172*F172,2)</f>
        <v>0</v>
      </c>
      <c r="H172" s="175"/>
      <c r="I172" s="176">
        <f>ROUND(E172*H172,2)</f>
        <v>0</v>
      </c>
      <c r="J172" s="175"/>
      <c r="K172" s="176">
        <f>ROUND(E172*J172,2)</f>
        <v>0</v>
      </c>
      <c r="L172" s="176">
        <v>21</v>
      </c>
      <c r="M172" s="176">
        <f>G172*(1+L172/100)</f>
        <v>0</v>
      </c>
      <c r="N172" s="174">
        <v>1.6619999999999999E-2</v>
      </c>
      <c r="O172" s="174">
        <f>ROUND(E172*N172,2)</f>
        <v>0.4</v>
      </c>
      <c r="P172" s="174">
        <v>0</v>
      </c>
      <c r="Q172" s="174">
        <f>ROUND(E172*P172,2)</f>
        <v>0</v>
      </c>
      <c r="R172" s="176" t="s">
        <v>581</v>
      </c>
      <c r="S172" s="176" t="s">
        <v>331</v>
      </c>
      <c r="T172" s="177" t="s">
        <v>331</v>
      </c>
      <c r="U172" s="159">
        <v>0.7</v>
      </c>
      <c r="V172" s="159">
        <f>ROUND(E172*U172,2)</f>
        <v>16.8</v>
      </c>
      <c r="W172" s="159"/>
      <c r="X172" s="159" t="s">
        <v>422</v>
      </c>
      <c r="Y172" s="159" t="s">
        <v>334</v>
      </c>
      <c r="Z172" s="148"/>
      <c r="AA172" s="148"/>
      <c r="AB172" s="148"/>
      <c r="AC172" s="148"/>
      <c r="AD172" s="148"/>
      <c r="AE172" s="148"/>
      <c r="AF172" s="148"/>
      <c r="AG172" s="148" t="s">
        <v>423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2" x14ac:dyDescent="0.2">
      <c r="A173" s="155"/>
      <c r="B173" s="156"/>
      <c r="C173" s="188" t="s">
        <v>639</v>
      </c>
      <c r="D173" s="161"/>
      <c r="E173" s="162">
        <v>24</v>
      </c>
      <c r="F173" s="159"/>
      <c r="G173" s="159"/>
      <c r="H173" s="159"/>
      <c r="I173" s="159"/>
      <c r="J173" s="159"/>
      <c r="K173" s="159"/>
      <c r="L173" s="159"/>
      <c r="M173" s="159"/>
      <c r="N173" s="158"/>
      <c r="O173" s="158"/>
      <c r="P173" s="158"/>
      <c r="Q173" s="158"/>
      <c r="R173" s="159"/>
      <c r="S173" s="159"/>
      <c r="T173" s="159"/>
      <c r="U173" s="159"/>
      <c r="V173" s="159"/>
      <c r="W173" s="159"/>
      <c r="X173" s="159"/>
      <c r="Y173" s="159"/>
      <c r="Z173" s="148"/>
      <c r="AA173" s="148"/>
      <c r="AB173" s="148"/>
      <c r="AC173" s="148"/>
      <c r="AD173" s="148"/>
      <c r="AE173" s="148"/>
      <c r="AF173" s="148"/>
      <c r="AG173" s="148" t="s">
        <v>344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71">
        <v>42</v>
      </c>
      <c r="B174" s="172" t="s">
        <v>640</v>
      </c>
      <c r="C174" s="187" t="s">
        <v>641</v>
      </c>
      <c r="D174" s="173" t="s">
        <v>420</v>
      </c>
      <c r="E174" s="174">
        <v>254.8896</v>
      </c>
      <c r="F174" s="175"/>
      <c r="G174" s="176">
        <f>ROUND(E174*F174,2)</f>
        <v>0</v>
      </c>
      <c r="H174" s="175"/>
      <c r="I174" s="176">
        <f>ROUND(E174*H174,2)</f>
        <v>0</v>
      </c>
      <c r="J174" s="175"/>
      <c r="K174" s="176">
        <f>ROUND(E174*J174,2)</f>
        <v>0</v>
      </c>
      <c r="L174" s="176">
        <v>21</v>
      </c>
      <c r="M174" s="176">
        <f>G174*(1+L174/100)</f>
        <v>0</v>
      </c>
      <c r="N174" s="174">
        <v>4.9399999999999999E-2</v>
      </c>
      <c r="O174" s="174">
        <f>ROUND(E174*N174,2)</f>
        <v>12.59</v>
      </c>
      <c r="P174" s="174">
        <v>0</v>
      </c>
      <c r="Q174" s="174">
        <f>ROUND(E174*P174,2)</f>
        <v>0</v>
      </c>
      <c r="R174" s="176"/>
      <c r="S174" s="176" t="s">
        <v>364</v>
      </c>
      <c r="T174" s="177" t="s">
        <v>332</v>
      </c>
      <c r="U174" s="159">
        <v>1.4466000000000001</v>
      </c>
      <c r="V174" s="159">
        <f>ROUND(E174*U174,2)</f>
        <v>368.72</v>
      </c>
      <c r="W174" s="159"/>
      <c r="X174" s="159" t="s">
        <v>422</v>
      </c>
      <c r="Y174" s="159" t="s">
        <v>334</v>
      </c>
      <c r="Z174" s="148"/>
      <c r="AA174" s="148"/>
      <c r="AB174" s="148"/>
      <c r="AC174" s="148"/>
      <c r="AD174" s="148"/>
      <c r="AE174" s="148"/>
      <c r="AF174" s="148"/>
      <c r="AG174" s="148" t="s">
        <v>423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ht="22.5" outlineLevel="2" x14ac:dyDescent="0.2">
      <c r="A175" s="155"/>
      <c r="B175" s="156"/>
      <c r="C175" s="263" t="s">
        <v>642</v>
      </c>
      <c r="D175" s="264"/>
      <c r="E175" s="264"/>
      <c r="F175" s="264"/>
      <c r="G175" s="264"/>
      <c r="H175" s="159"/>
      <c r="I175" s="159"/>
      <c r="J175" s="159"/>
      <c r="K175" s="159"/>
      <c r="L175" s="159"/>
      <c r="M175" s="159"/>
      <c r="N175" s="158"/>
      <c r="O175" s="158"/>
      <c r="P175" s="158"/>
      <c r="Q175" s="158"/>
      <c r="R175" s="159"/>
      <c r="S175" s="159"/>
      <c r="T175" s="159"/>
      <c r="U175" s="159"/>
      <c r="V175" s="159"/>
      <c r="W175" s="159"/>
      <c r="X175" s="159"/>
      <c r="Y175" s="159"/>
      <c r="Z175" s="148"/>
      <c r="AA175" s="148"/>
      <c r="AB175" s="148"/>
      <c r="AC175" s="148"/>
      <c r="AD175" s="148"/>
      <c r="AE175" s="148"/>
      <c r="AF175" s="148"/>
      <c r="AG175" s="148" t="s">
        <v>336</v>
      </c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78" t="str">
        <f>C175</f>
        <v>Položka je použita jako vlastní z důvodu, že se jedná o obvodovou nosnou konstrukci ze sádrovláknitých desek, včetně ocelové konstrukce a v položce není obsažena izolace - specifikována v díle 713</v>
      </c>
      <c r="BB175" s="148"/>
      <c r="BC175" s="148"/>
      <c r="BD175" s="148"/>
      <c r="BE175" s="148"/>
      <c r="BF175" s="148"/>
      <c r="BG175" s="148"/>
      <c r="BH175" s="148"/>
    </row>
    <row r="176" spans="1:60" ht="22.5" outlineLevel="2" x14ac:dyDescent="0.2">
      <c r="A176" s="155"/>
      <c r="B176" s="156"/>
      <c r="C176" s="188" t="s">
        <v>643</v>
      </c>
      <c r="D176" s="161"/>
      <c r="E176" s="162">
        <v>310.56209999999999</v>
      </c>
      <c r="F176" s="159"/>
      <c r="G176" s="159"/>
      <c r="H176" s="159"/>
      <c r="I176" s="159"/>
      <c r="J176" s="159"/>
      <c r="K176" s="159"/>
      <c r="L176" s="159"/>
      <c r="M176" s="159"/>
      <c r="N176" s="158"/>
      <c r="O176" s="158"/>
      <c r="P176" s="158"/>
      <c r="Q176" s="158"/>
      <c r="R176" s="159"/>
      <c r="S176" s="159"/>
      <c r="T176" s="159"/>
      <c r="U176" s="159"/>
      <c r="V176" s="159"/>
      <c r="W176" s="159"/>
      <c r="X176" s="159"/>
      <c r="Y176" s="159"/>
      <c r="Z176" s="148"/>
      <c r="AA176" s="148"/>
      <c r="AB176" s="148"/>
      <c r="AC176" s="148"/>
      <c r="AD176" s="148"/>
      <c r="AE176" s="148"/>
      <c r="AF176" s="148"/>
      <c r="AG176" s="148" t="s">
        <v>344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ht="33.75" outlineLevel="3" x14ac:dyDescent="0.2">
      <c r="A177" s="155"/>
      <c r="B177" s="156"/>
      <c r="C177" s="188" t="s">
        <v>644</v>
      </c>
      <c r="D177" s="161"/>
      <c r="E177" s="162">
        <v>-55.672499999999999</v>
      </c>
      <c r="F177" s="159"/>
      <c r="G177" s="159"/>
      <c r="H177" s="159"/>
      <c r="I177" s="159"/>
      <c r="J177" s="159"/>
      <c r="K177" s="159"/>
      <c r="L177" s="159"/>
      <c r="M177" s="159"/>
      <c r="N177" s="158"/>
      <c r="O177" s="158"/>
      <c r="P177" s="158"/>
      <c r="Q177" s="158"/>
      <c r="R177" s="159"/>
      <c r="S177" s="159"/>
      <c r="T177" s="159"/>
      <c r="U177" s="159"/>
      <c r="V177" s="159"/>
      <c r="W177" s="159"/>
      <c r="X177" s="159"/>
      <c r="Y177" s="159"/>
      <c r="Z177" s="148"/>
      <c r="AA177" s="148"/>
      <c r="AB177" s="148"/>
      <c r="AC177" s="148"/>
      <c r="AD177" s="148"/>
      <c r="AE177" s="148"/>
      <c r="AF177" s="148"/>
      <c r="AG177" s="148" t="s">
        <v>344</v>
      </c>
      <c r="AH177" s="148">
        <v>0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71">
        <v>43</v>
      </c>
      <c r="B178" s="172" t="s">
        <v>645</v>
      </c>
      <c r="C178" s="187" t="s">
        <v>646</v>
      </c>
      <c r="D178" s="173" t="s">
        <v>420</v>
      </c>
      <c r="E178" s="174">
        <v>49.509900000000002</v>
      </c>
      <c r="F178" s="175"/>
      <c r="G178" s="176">
        <f>ROUND(E178*F178,2)</f>
        <v>0</v>
      </c>
      <c r="H178" s="175"/>
      <c r="I178" s="176">
        <f>ROUND(E178*H178,2)</f>
        <v>0</v>
      </c>
      <c r="J178" s="175"/>
      <c r="K178" s="176">
        <f>ROUND(E178*J178,2)</f>
        <v>0</v>
      </c>
      <c r="L178" s="176">
        <v>21</v>
      </c>
      <c r="M178" s="176">
        <f>G178*(1+L178/100)</f>
        <v>0</v>
      </c>
      <c r="N178" s="174">
        <v>4.9399999999999999E-2</v>
      </c>
      <c r="O178" s="174">
        <f>ROUND(E178*N178,2)</f>
        <v>2.4500000000000002</v>
      </c>
      <c r="P178" s="174">
        <v>0</v>
      </c>
      <c r="Q178" s="174">
        <f>ROUND(E178*P178,2)</f>
        <v>0</v>
      </c>
      <c r="R178" s="176"/>
      <c r="S178" s="176" t="s">
        <v>364</v>
      </c>
      <c r="T178" s="177" t="s">
        <v>332</v>
      </c>
      <c r="U178" s="159">
        <v>1.4466000000000001</v>
      </c>
      <c r="V178" s="159">
        <f>ROUND(E178*U178,2)</f>
        <v>71.62</v>
      </c>
      <c r="W178" s="159"/>
      <c r="X178" s="159" t="s">
        <v>422</v>
      </c>
      <c r="Y178" s="159" t="s">
        <v>334</v>
      </c>
      <c r="Z178" s="148"/>
      <c r="AA178" s="148"/>
      <c r="AB178" s="148"/>
      <c r="AC178" s="148"/>
      <c r="AD178" s="148"/>
      <c r="AE178" s="148"/>
      <c r="AF178" s="148"/>
      <c r="AG178" s="148" t="s">
        <v>423</v>
      </c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ht="22.5" outlineLevel="2" x14ac:dyDescent="0.2">
      <c r="A179" s="155"/>
      <c r="B179" s="156"/>
      <c r="C179" s="263" t="s">
        <v>647</v>
      </c>
      <c r="D179" s="264"/>
      <c r="E179" s="264"/>
      <c r="F179" s="264"/>
      <c r="G179" s="264"/>
      <c r="H179" s="159"/>
      <c r="I179" s="159"/>
      <c r="J179" s="159"/>
      <c r="K179" s="159"/>
      <c r="L179" s="159"/>
      <c r="M179" s="159"/>
      <c r="N179" s="158"/>
      <c r="O179" s="158"/>
      <c r="P179" s="158"/>
      <c r="Q179" s="158"/>
      <c r="R179" s="159"/>
      <c r="S179" s="159"/>
      <c r="T179" s="159"/>
      <c r="U179" s="159"/>
      <c r="V179" s="159"/>
      <c r="W179" s="159"/>
      <c r="X179" s="159"/>
      <c r="Y179" s="159"/>
      <c r="Z179" s="148"/>
      <c r="AA179" s="148"/>
      <c r="AB179" s="148"/>
      <c r="AC179" s="148"/>
      <c r="AD179" s="148"/>
      <c r="AE179" s="148"/>
      <c r="AF179" s="148"/>
      <c r="AG179" s="148" t="s">
        <v>336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78" t="str">
        <f>C179</f>
        <v>Položka je použita jako vlastní z důvodu, že se jedná o obvodovou nosnou konstrukci ze sádrovláknitých desek atiky, včetně ocelové konstrukce a v položce není obsažena izolace - specifikována v díle 713</v>
      </c>
      <c r="BB179" s="148"/>
      <c r="BC179" s="148"/>
      <c r="BD179" s="148"/>
      <c r="BE179" s="148"/>
      <c r="BF179" s="148"/>
      <c r="BG179" s="148"/>
      <c r="BH179" s="148"/>
    </row>
    <row r="180" spans="1:60" ht="22.5" outlineLevel="2" x14ac:dyDescent="0.2">
      <c r="A180" s="155"/>
      <c r="B180" s="156"/>
      <c r="C180" s="188" t="s">
        <v>648</v>
      </c>
      <c r="D180" s="161"/>
      <c r="E180" s="162">
        <v>49.509900000000002</v>
      </c>
      <c r="F180" s="159"/>
      <c r="G180" s="159"/>
      <c r="H180" s="159"/>
      <c r="I180" s="159"/>
      <c r="J180" s="159"/>
      <c r="K180" s="159"/>
      <c r="L180" s="159"/>
      <c r="M180" s="159"/>
      <c r="N180" s="158"/>
      <c r="O180" s="158"/>
      <c r="P180" s="158"/>
      <c r="Q180" s="158"/>
      <c r="R180" s="159"/>
      <c r="S180" s="159"/>
      <c r="T180" s="159"/>
      <c r="U180" s="159"/>
      <c r="V180" s="159"/>
      <c r="W180" s="159"/>
      <c r="X180" s="159"/>
      <c r="Y180" s="159"/>
      <c r="Z180" s="148"/>
      <c r="AA180" s="148"/>
      <c r="AB180" s="148"/>
      <c r="AC180" s="148"/>
      <c r="AD180" s="148"/>
      <c r="AE180" s="148"/>
      <c r="AF180" s="148"/>
      <c r="AG180" s="148" t="s">
        <v>344</v>
      </c>
      <c r="AH180" s="148">
        <v>0</v>
      </c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x14ac:dyDescent="0.2">
      <c r="A181" s="164" t="s">
        <v>326</v>
      </c>
      <c r="B181" s="165" t="s">
        <v>197</v>
      </c>
      <c r="C181" s="186" t="s">
        <v>198</v>
      </c>
      <c r="D181" s="166"/>
      <c r="E181" s="167"/>
      <c r="F181" s="168"/>
      <c r="G181" s="168">
        <f>SUMIF(AG182:AG202,"&lt;&gt;NOR",G182:G202)</f>
        <v>0</v>
      </c>
      <c r="H181" s="168"/>
      <c r="I181" s="168">
        <f>SUM(I182:I202)</f>
        <v>0</v>
      </c>
      <c r="J181" s="168"/>
      <c r="K181" s="168">
        <f>SUM(K182:K202)</f>
        <v>0</v>
      </c>
      <c r="L181" s="168"/>
      <c r="M181" s="168">
        <f>SUM(M182:M202)</f>
        <v>0</v>
      </c>
      <c r="N181" s="167"/>
      <c r="O181" s="167">
        <f>SUM(O182:O202)</f>
        <v>7.67</v>
      </c>
      <c r="P181" s="167"/>
      <c r="Q181" s="167">
        <f>SUM(Q182:Q202)</f>
        <v>0</v>
      </c>
      <c r="R181" s="168"/>
      <c r="S181" s="168"/>
      <c r="T181" s="169"/>
      <c r="U181" s="163"/>
      <c r="V181" s="163">
        <f>SUM(V182:V202)</f>
        <v>252.07</v>
      </c>
      <c r="W181" s="163"/>
      <c r="X181" s="163"/>
      <c r="Y181" s="163"/>
      <c r="AG181" t="s">
        <v>327</v>
      </c>
    </row>
    <row r="182" spans="1:60" ht="33.75" outlineLevel="1" x14ac:dyDescent="0.2">
      <c r="A182" s="171">
        <v>44</v>
      </c>
      <c r="B182" s="172" t="s">
        <v>649</v>
      </c>
      <c r="C182" s="187" t="s">
        <v>650</v>
      </c>
      <c r="D182" s="173" t="s">
        <v>420</v>
      </c>
      <c r="E182" s="174">
        <v>112.9669</v>
      </c>
      <c r="F182" s="175"/>
      <c r="G182" s="176">
        <f>ROUND(E182*F182,2)</f>
        <v>0</v>
      </c>
      <c r="H182" s="175"/>
      <c r="I182" s="176">
        <f>ROUND(E182*H182,2)</f>
        <v>0</v>
      </c>
      <c r="J182" s="175"/>
      <c r="K182" s="176">
        <f>ROUND(E182*J182,2)</f>
        <v>0</v>
      </c>
      <c r="L182" s="176">
        <v>21</v>
      </c>
      <c r="M182" s="176">
        <f>G182*(1+L182/100)</f>
        <v>0</v>
      </c>
      <c r="N182" s="174">
        <v>2.2759999999999999E-2</v>
      </c>
      <c r="O182" s="174">
        <f>ROUND(E182*N182,2)</f>
        <v>2.57</v>
      </c>
      <c r="P182" s="174">
        <v>0</v>
      </c>
      <c r="Q182" s="174">
        <f>ROUND(E182*P182,2)</f>
        <v>0</v>
      </c>
      <c r="R182" s="176" t="s">
        <v>581</v>
      </c>
      <c r="S182" s="176" t="s">
        <v>331</v>
      </c>
      <c r="T182" s="177" t="s">
        <v>331</v>
      </c>
      <c r="U182" s="159">
        <v>0.99</v>
      </c>
      <c r="V182" s="159">
        <f>ROUND(E182*U182,2)</f>
        <v>111.84</v>
      </c>
      <c r="W182" s="159"/>
      <c r="X182" s="159" t="s">
        <v>422</v>
      </c>
      <c r="Y182" s="159" t="s">
        <v>334</v>
      </c>
      <c r="Z182" s="148"/>
      <c r="AA182" s="148"/>
      <c r="AB182" s="148"/>
      <c r="AC182" s="148"/>
      <c r="AD182" s="148"/>
      <c r="AE182" s="148"/>
      <c r="AF182" s="148"/>
      <c r="AG182" s="148" t="s">
        <v>423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ht="22.5" outlineLevel="2" x14ac:dyDescent="0.2">
      <c r="A183" s="155"/>
      <c r="B183" s="156"/>
      <c r="C183" s="274" t="s">
        <v>651</v>
      </c>
      <c r="D183" s="275"/>
      <c r="E183" s="275"/>
      <c r="F183" s="275"/>
      <c r="G183" s="275"/>
      <c r="H183" s="159"/>
      <c r="I183" s="159"/>
      <c r="J183" s="159"/>
      <c r="K183" s="159"/>
      <c r="L183" s="159"/>
      <c r="M183" s="159"/>
      <c r="N183" s="158"/>
      <c r="O183" s="158"/>
      <c r="P183" s="158"/>
      <c r="Q183" s="158"/>
      <c r="R183" s="159"/>
      <c r="S183" s="159"/>
      <c r="T183" s="159"/>
      <c r="U183" s="159"/>
      <c r="V183" s="159"/>
      <c r="W183" s="159"/>
      <c r="X183" s="159"/>
      <c r="Y183" s="159"/>
      <c r="Z183" s="148"/>
      <c r="AA183" s="148"/>
      <c r="AB183" s="148"/>
      <c r="AC183" s="148"/>
      <c r="AD183" s="148"/>
      <c r="AE183" s="148"/>
      <c r="AF183" s="148"/>
      <c r="AG183" s="148" t="s">
        <v>430</v>
      </c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78" t="str">
        <f>C183</f>
        <v>zřízení nosné konstrukce příčky, vložení tepelné izolace tl. do 5 cm, montáž desek, tmelení spár Q2 a úprava rohů. Včetně dodávek materiálu.</v>
      </c>
      <c r="BB183" s="148"/>
      <c r="BC183" s="148"/>
      <c r="BD183" s="148"/>
      <c r="BE183" s="148"/>
      <c r="BF183" s="148"/>
      <c r="BG183" s="148"/>
      <c r="BH183" s="148"/>
    </row>
    <row r="184" spans="1:60" ht="22.5" outlineLevel="2" x14ac:dyDescent="0.2">
      <c r="A184" s="155"/>
      <c r="B184" s="156"/>
      <c r="C184" s="188" t="s">
        <v>652</v>
      </c>
      <c r="D184" s="161"/>
      <c r="E184" s="162">
        <v>75.970749999999995</v>
      </c>
      <c r="F184" s="159"/>
      <c r="G184" s="159"/>
      <c r="H184" s="159"/>
      <c r="I184" s="159"/>
      <c r="J184" s="159"/>
      <c r="K184" s="159"/>
      <c r="L184" s="159"/>
      <c r="M184" s="159"/>
      <c r="N184" s="158"/>
      <c r="O184" s="158"/>
      <c r="P184" s="158"/>
      <c r="Q184" s="158"/>
      <c r="R184" s="159"/>
      <c r="S184" s="159"/>
      <c r="T184" s="159"/>
      <c r="U184" s="159"/>
      <c r="V184" s="159"/>
      <c r="W184" s="159"/>
      <c r="X184" s="159"/>
      <c r="Y184" s="159"/>
      <c r="Z184" s="148"/>
      <c r="AA184" s="148"/>
      <c r="AB184" s="148"/>
      <c r="AC184" s="148"/>
      <c r="AD184" s="148"/>
      <c r="AE184" s="148"/>
      <c r="AF184" s="148"/>
      <c r="AG184" s="148" t="s">
        <v>344</v>
      </c>
      <c r="AH184" s="148">
        <v>0</v>
      </c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3" x14ac:dyDescent="0.2">
      <c r="A185" s="155"/>
      <c r="B185" s="156"/>
      <c r="C185" s="188" t="s">
        <v>653</v>
      </c>
      <c r="D185" s="161"/>
      <c r="E185" s="162">
        <v>3.6</v>
      </c>
      <c r="F185" s="159"/>
      <c r="G185" s="159"/>
      <c r="H185" s="159"/>
      <c r="I185" s="159"/>
      <c r="J185" s="159"/>
      <c r="K185" s="159"/>
      <c r="L185" s="159"/>
      <c r="M185" s="159"/>
      <c r="N185" s="158"/>
      <c r="O185" s="158"/>
      <c r="P185" s="158"/>
      <c r="Q185" s="158"/>
      <c r="R185" s="159"/>
      <c r="S185" s="159"/>
      <c r="T185" s="159"/>
      <c r="U185" s="159"/>
      <c r="V185" s="159"/>
      <c r="W185" s="159"/>
      <c r="X185" s="159"/>
      <c r="Y185" s="159"/>
      <c r="Z185" s="148"/>
      <c r="AA185" s="148"/>
      <c r="AB185" s="148"/>
      <c r="AC185" s="148"/>
      <c r="AD185" s="148"/>
      <c r="AE185" s="148"/>
      <c r="AF185" s="148"/>
      <c r="AG185" s="148" t="s">
        <v>344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3" x14ac:dyDescent="0.2">
      <c r="A186" s="155"/>
      <c r="B186" s="156"/>
      <c r="C186" s="188" t="s">
        <v>654</v>
      </c>
      <c r="D186" s="161"/>
      <c r="E186" s="162">
        <v>33.396149999999999</v>
      </c>
      <c r="F186" s="159"/>
      <c r="G186" s="159"/>
      <c r="H186" s="159"/>
      <c r="I186" s="159"/>
      <c r="J186" s="159"/>
      <c r="K186" s="159"/>
      <c r="L186" s="159"/>
      <c r="M186" s="159"/>
      <c r="N186" s="158"/>
      <c r="O186" s="158"/>
      <c r="P186" s="158"/>
      <c r="Q186" s="158"/>
      <c r="R186" s="159"/>
      <c r="S186" s="159"/>
      <c r="T186" s="159"/>
      <c r="U186" s="159"/>
      <c r="V186" s="159"/>
      <c r="W186" s="159"/>
      <c r="X186" s="159"/>
      <c r="Y186" s="159"/>
      <c r="Z186" s="148"/>
      <c r="AA186" s="148"/>
      <c r="AB186" s="148"/>
      <c r="AC186" s="148"/>
      <c r="AD186" s="148"/>
      <c r="AE186" s="148"/>
      <c r="AF186" s="148"/>
      <c r="AG186" s="148" t="s">
        <v>344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ht="33.75" outlineLevel="1" x14ac:dyDescent="0.2">
      <c r="A187" s="171">
        <v>45</v>
      </c>
      <c r="B187" s="172" t="s">
        <v>655</v>
      </c>
      <c r="C187" s="187" t="s">
        <v>656</v>
      </c>
      <c r="D187" s="173" t="s">
        <v>420</v>
      </c>
      <c r="E187" s="174">
        <v>8.3947500000000002</v>
      </c>
      <c r="F187" s="175"/>
      <c r="G187" s="176">
        <f>ROUND(E187*F187,2)</f>
        <v>0</v>
      </c>
      <c r="H187" s="175"/>
      <c r="I187" s="176">
        <f>ROUND(E187*H187,2)</f>
        <v>0</v>
      </c>
      <c r="J187" s="175"/>
      <c r="K187" s="176">
        <f>ROUND(E187*J187,2)</f>
        <v>0</v>
      </c>
      <c r="L187" s="176">
        <v>21</v>
      </c>
      <c r="M187" s="176">
        <f>G187*(1+L187/100)</f>
        <v>0</v>
      </c>
      <c r="N187" s="174">
        <v>4.2880000000000001E-2</v>
      </c>
      <c r="O187" s="174">
        <f>ROUND(E187*N187,2)</f>
        <v>0.36</v>
      </c>
      <c r="P187" s="174">
        <v>0</v>
      </c>
      <c r="Q187" s="174">
        <f>ROUND(E187*P187,2)</f>
        <v>0</v>
      </c>
      <c r="R187" s="176" t="s">
        <v>581</v>
      </c>
      <c r="S187" s="176" t="s">
        <v>331</v>
      </c>
      <c r="T187" s="177" t="s">
        <v>331</v>
      </c>
      <c r="U187" s="159">
        <v>1.2869999999999999</v>
      </c>
      <c r="V187" s="159">
        <f>ROUND(E187*U187,2)</f>
        <v>10.8</v>
      </c>
      <c r="W187" s="159"/>
      <c r="X187" s="159" t="s">
        <v>422</v>
      </c>
      <c r="Y187" s="159" t="s">
        <v>334</v>
      </c>
      <c r="Z187" s="148"/>
      <c r="AA187" s="148"/>
      <c r="AB187" s="148"/>
      <c r="AC187" s="148"/>
      <c r="AD187" s="148"/>
      <c r="AE187" s="148"/>
      <c r="AF187" s="148"/>
      <c r="AG187" s="148" t="s">
        <v>423</v>
      </c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ht="22.5" outlineLevel="2" x14ac:dyDescent="0.2">
      <c r="A188" s="155"/>
      <c r="B188" s="156"/>
      <c r="C188" s="274" t="s">
        <v>651</v>
      </c>
      <c r="D188" s="275"/>
      <c r="E188" s="275"/>
      <c r="F188" s="275"/>
      <c r="G188" s="275"/>
      <c r="H188" s="159"/>
      <c r="I188" s="159"/>
      <c r="J188" s="159"/>
      <c r="K188" s="159"/>
      <c r="L188" s="159"/>
      <c r="M188" s="159"/>
      <c r="N188" s="158"/>
      <c r="O188" s="158"/>
      <c r="P188" s="158"/>
      <c r="Q188" s="158"/>
      <c r="R188" s="159"/>
      <c r="S188" s="159"/>
      <c r="T188" s="159"/>
      <c r="U188" s="159"/>
      <c r="V188" s="159"/>
      <c r="W188" s="159"/>
      <c r="X188" s="159"/>
      <c r="Y188" s="159"/>
      <c r="Z188" s="148"/>
      <c r="AA188" s="148"/>
      <c r="AB188" s="148"/>
      <c r="AC188" s="148"/>
      <c r="AD188" s="148"/>
      <c r="AE188" s="148"/>
      <c r="AF188" s="148"/>
      <c r="AG188" s="148" t="s">
        <v>430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78" t="str">
        <f>C188</f>
        <v>zřízení nosné konstrukce příčky, vložení tepelné izolace tl. do 5 cm, montáž desek, tmelení spár Q2 a úprava rohů. Včetně dodávek materiálu.</v>
      </c>
      <c r="BB188" s="148"/>
      <c r="BC188" s="148"/>
      <c r="BD188" s="148"/>
      <c r="BE188" s="148"/>
      <c r="BF188" s="148"/>
      <c r="BG188" s="148"/>
      <c r="BH188" s="148"/>
    </row>
    <row r="189" spans="1:60" outlineLevel="2" x14ac:dyDescent="0.2">
      <c r="A189" s="155"/>
      <c r="B189" s="156"/>
      <c r="C189" s="188" t="s">
        <v>657</v>
      </c>
      <c r="D189" s="161"/>
      <c r="E189" s="162">
        <v>8.3947500000000002</v>
      </c>
      <c r="F189" s="159"/>
      <c r="G189" s="159"/>
      <c r="H189" s="159"/>
      <c r="I189" s="159"/>
      <c r="J189" s="159"/>
      <c r="K189" s="159"/>
      <c r="L189" s="159"/>
      <c r="M189" s="159"/>
      <c r="N189" s="158"/>
      <c r="O189" s="158"/>
      <c r="P189" s="158"/>
      <c r="Q189" s="158"/>
      <c r="R189" s="159"/>
      <c r="S189" s="159"/>
      <c r="T189" s="159"/>
      <c r="U189" s="159"/>
      <c r="V189" s="159"/>
      <c r="W189" s="159"/>
      <c r="X189" s="159"/>
      <c r="Y189" s="159"/>
      <c r="Z189" s="148"/>
      <c r="AA189" s="148"/>
      <c r="AB189" s="148"/>
      <c r="AC189" s="148"/>
      <c r="AD189" s="148"/>
      <c r="AE189" s="148"/>
      <c r="AF189" s="148"/>
      <c r="AG189" s="148" t="s">
        <v>344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ht="33.75" outlineLevel="1" x14ac:dyDescent="0.2">
      <c r="A190" s="171">
        <v>46</v>
      </c>
      <c r="B190" s="172" t="s">
        <v>658</v>
      </c>
      <c r="C190" s="187" t="s">
        <v>659</v>
      </c>
      <c r="D190" s="173" t="s">
        <v>434</v>
      </c>
      <c r="E190" s="174">
        <v>18</v>
      </c>
      <c r="F190" s="175"/>
      <c r="G190" s="176">
        <f>ROUND(E190*F190,2)</f>
        <v>0</v>
      </c>
      <c r="H190" s="175"/>
      <c r="I190" s="176">
        <f>ROUND(E190*H190,2)</f>
        <v>0</v>
      </c>
      <c r="J190" s="175"/>
      <c r="K190" s="176">
        <f>ROUND(E190*J190,2)</f>
        <v>0</v>
      </c>
      <c r="L190" s="176">
        <v>21</v>
      </c>
      <c r="M190" s="176">
        <f>G190*(1+L190/100)</f>
        <v>0</v>
      </c>
      <c r="N190" s="174">
        <v>1.37E-2</v>
      </c>
      <c r="O190" s="174">
        <f>ROUND(E190*N190,2)</f>
        <v>0.25</v>
      </c>
      <c r="P190" s="174">
        <v>0</v>
      </c>
      <c r="Q190" s="174">
        <f>ROUND(E190*P190,2)</f>
        <v>0</v>
      </c>
      <c r="R190" s="176" t="s">
        <v>581</v>
      </c>
      <c r="S190" s="176" t="s">
        <v>331</v>
      </c>
      <c r="T190" s="177" t="s">
        <v>331</v>
      </c>
      <c r="U190" s="159">
        <v>0.7</v>
      </c>
      <c r="V190" s="159">
        <f>ROUND(E190*U190,2)</f>
        <v>12.6</v>
      </c>
      <c r="W190" s="159"/>
      <c r="X190" s="159" t="s">
        <v>422</v>
      </c>
      <c r="Y190" s="159" t="s">
        <v>334</v>
      </c>
      <c r="Z190" s="148"/>
      <c r="AA190" s="148"/>
      <c r="AB190" s="148"/>
      <c r="AC190" s="148"/>
      <c r="AD190" s="148"/>
      <c r="AE190" s="148"/>
      <c r="AF190" s="148"/>
      <c r="AG190" s="148" t="s">
        <v>423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2" x14ac:dyDescent="0.2">
      <c r="A191" s="155"/>
      <c r="B191" s="156"/>
      <c r="C191" s="188" t="s">
        <v>191</v>
      </c>
      <c r="D191" s="161"/>
      <c r="E191" s="162">
        <v>18</v>
      </c>
      <c r="F191" s="159"/>
      <c r="G191" s="159"/>
      <c r="H191" s="159"/>
      <c r="I191" s="159"/>
      <c r="J191" s="159"/>
      <c r="K191" s="159"/>
      <c r="L191" s="159"/>
      <c r="M191" s="159"/>
      <c r="N191" s="158"/>
      <c r="O191" s="158"/>
      <c r="P191" s="158"/>
      <c r="Q191" s="158"/>
      <c r="R191" s="159"/>
      <c r="S191" s="159"/>
      <c r="T191" s="159"/>
      <c r="U191" s="159"/>
      <c r="V191" s="159"/>
      <c r="W191" s="159"/>
      <c r="X191" s="159"/>
      <c r="Y191" s="159"/>
      <c r="Z191" s="148"/>
      <c r="AA191" s="148"/>
      <c r="AB191" s="148"/>
      <c r="AC191" s="148"/>
      <c r="AD191" s="148"/>
      <c r="AE191" s="148"/>
      <c r="AF191" s="148"/>
      <c r="AG191" s="148" t="s">
        <v>344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33.75" outlineLevel="1" x14ac:dyDescent="0.2">
      <c r="A192" s="171">
        <v>47</v>
      </c>
      <c r="B192" s="172" t="s">
        <v>660</v>
      </c>
      <c r="C192" s="187" t="s">
        <v>661</v>
      </c>
      <c r="D192" s="173" t="s">
        <v>420</v>
      </c>
      <c r="E192" s="174">
        <v>8.3249999999999993</v>
      </c>
      <c r="F192" s="175"/>
      <c r="G192" s="176">
        <f>ROUND(E192*F192,2)</f>
        <v>0</v>
      </c>
      <c r="H192" s="175"/>
      <c r="I192" s="176">
        <f>ROUND(E192*H192,2)</f>
        <v>0</v>
      </c>
      <c r="J192" s="175"/>
      <c r="K192" s="176">
        <f>ROUND(E192*J192,2)</f>
        <v>0</v>
      </c>
      <c r="L192" s="176">
        <v>21</v>
      </c>
      <c r="M192" s="176">
        <f>G192*(1+L192/100)</f>
        <v>0</v>
      </c>
      <c r="N192" s="174">
        <v>6.3979999999999995E-2</v>
      </c>
      <c r="O192" s="174">
        <f>ROUND(E192*N192,2)</f>
        <v>0.53</v>
      </c>
      <c r="P192" s="174">
        <v>0</v>
      </c>
      <c r="Q192" s="174">
        <f>ROUND(E192*P192,2)</f>
        <v>0</v>
      </c>
      <c r="R192" s="176" t="s">
        <v>581</v>
      </c>
      <c r="S192" s="176" t="s">
        <v>331</v>
      </c>
      <c r="T192" s="177" t="s">
        <v>331</v>
      </c>
      <c r="U192" s="159">
        <v>2.3199999999999998</v>
      </c>
      <c r="V192" s="159">
        <f>ROUND(E192*U192,2)</f>
        <v>19.309999999999999</v>
      </c>
      <c r="W192" s="159"/>
      <c r="X192" s="159" t="s">
        <v>422</v>
      </c>
      <c r="Y192" s="159" t="s">
        <v>334</v>
      </c>
      <c r="Z192" s="148"/>
      <c r="AA192" s="148"/>
      <c r="AB192" s="148"/>
      <c r="AC192" s="148"/>
      <c r="AD192" s="148"/>
      <c r="AE192" s="148"/>
      <c r="AF192" s="148"/>
      <c r="AG192" s="148" t="s">
        <v>423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2" x14ac:dyDescent="0.2">
      <c r="A193" s="155"/>
      <c r="B193" s="156"/>
      <c r="C193" s="274" t="s">
        <v>662</v>
      </c>
      <c r="D193" s="275"/>
      <c r="E193" s="275"/>
      <c r="F193" s="275"/>
      <c r="G193" s="275"/>
      <c r="H193" s="159"/>
      <c r="I193" s="159"/>
      <c r="J193" s="159"/>
      <c r="K193" s="159"/>
      <c r="L193" s="159"/>
      <c r="M193" s="159"/>
      <c r="N193" s="158"/>
      <c r="O193" s="158"/>
      <c r="P193" s="158"/>
      <c r="Q193" s="158"/>
      <c r="R193" s="159"/>
      <c r="S193" s="159"/>
      <c r="T193" s="159"/>
      <c r="U193" s="159"/>
      <c r="V193" s="159"/>
      <c r="W193" s="159"/>
      <c r="X193" s="159"/>
      <c r="Y193" s="159"/>
      <c r="Z193" s="148"/>
      <c r="AA193" s="148"/>
      <c r="AB193" s="148"/>
      <c r="AC193" s="148"/>
      <c r="AD193" s="148"/>
      <c r="AE193" s="148"/>
      <c r="AF193" s="148"/>
      <c r="AG193" s="148" t="s">
        <v>430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2" x14ac:dyDescent="0.2">
      <c r="A194" s="155"/>
      <c r="B194" s="156"/>
      <c r="C194" s="188" t="s">
        <v>663</v>
      </c>
      <c r="D194" s="161"/>
      <c r="E194" s="162">
        <v>2.88</v>
      </c>
      <c r="F194" s="159"/>
      <c r="G194" s="159"/>
      <c r="H194" s="159"/>
      <c r="I194" s="159"/>
      <c r="J194" s="159"/>
      <c r="K194" s="159"/>
      <c r="L194" s="159"/>
      <c r="M194" s="159"/>
      <c r="N194" s="158"/>
      <c r="O194" s="158"/>
      <c r="P194" s="158"/>
      <c r="Q194" s="158"/>
      <c r="R194" s="159"/>
      <c r="S194" s="159"/>
      <c r="T194" s="159"/>
      <c r="U194" s="159"/>
      <c r="V194" s="159"/>
      <c r="W194" s="159"/>
      <c r="X194" s="159"/>
      <c r="Y194" s="159"/>
      <c r="Z194" s="148"/>
      <c r="AA194" s="148"/>
      <c r="AB194" s="148"/>
      <c r="AC194" s="148"/>
      <c r="AD194" s="148"/>
      <c r="AE194" s="148"/>
      <c r="AF194" s="148"/>
      <c r="AG194" s="148" t="s">
        <v>344</v>
      </c>
      <c r="AH194" s="148">
        <v>0</v>
      </c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3" x14ac:dyDescent="0.2">
      <c r="A195" s="155"/>
      <c r="B195" s="156"/>
      <c r="C195" s="188" t="s">
        <v>664</v>
      </c>
      <c r="D195" s="161"/>
      <c r="E195" s="162">
        <v>5.4450000000000003</v>
      </c>
      <c r="F195" s="159"/>
      <c r="G195" s="159"/>
      <c r="H195" s="159"/>
      <c r="I195" s="159"/>
      <c r="J195" s="159"/>
      <c r="K195" s="159"/>
      <c r="L195" s="159"/>
      <c r="M195" s="159"/>
      <c r="N195" s="158"/>
      <c r="O195" s="158"/>
      <c r="P195" s="158"/>
      <c r="Q195" s="158"/>
      <c r="R195" s="159"/>
      <c r="S195" s="159"/>
      <c r="T195" s="159"/>
      <c r="U195" s="159"/>
      <c r="V195" s="159"/>
      <c r="W195" s="159"/>
      <c r="X195" s="159"/>
      <c r="Y195" s="159"/>
      <c r="Z195" s="148"/>
      <c r="AA195" s="148"/>
      <c r="AB195" s="148"/>
      <c r="AC195" s="148"/>
      <c r="AD195" s="148"/>
      <c r="AE195" s="148"/>
      <c r="AF195" s="148"/>
      <c r="AG195" s="148" t="s">
        <v>344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71">
        <v>48</v>
      </c>
      <c r="B196" s="172" t="s">
        <v>665</v>
      </c>
      <c r="C196" s="187" t="s">
        <v>666</v>
      </c>
      <c r="D196" s="173" t="s">
        <v>434</v>
      </c>
      <c r="E196" s="174">
        <v>2</v>
      </c>
      <c r="F196" s="175"/>
      <c r="G196" s="176">
        <f>ROUND(E196*F196,2)</f>
        <v>0</v>
      </c>
      <c r="H196" s="175"/>
      <c r="I196" s="176">
        <f>ROUND(E196*H196,2)</f>
        <v>0</v>
      </c>
      <c r="J196" s="175"/>
      <c r="K196" s="176">
        <f>ROUND(E196*J196,2)</f>
        <v>0</v>
      </c>
      <c r="L196" s="176">
        <v>21</v>
      </c>
      <c r="M196" s="176">
        <f>G196*(1+L196/100)</f>
        <v>0</v>
      </c>
      <c r="N196" s="174">
        <v>0</v>
      </c>
      <c r="O196" s="174">
        <f>ROUND(E196*N196,2)</f>
        <v>0</v>
      </c>
      <c r="P196" s="174">
        <v>0</v>
      </c>
      <c r="Q196" s="174">
        <f>ROUND(E196*P196,2)</f>
        <v>0</v>
      </c>
      <c r="R196" s="176"/>
      <c r="S196" s="176" t="s">
        <v>364</v>
      </c>
      <c r="T196" s="177" t="s">
        <v>332</v>
      </c>
      <c r="U196" s="159">
        <v>0</v>
      </c>
      <c r="V196" s="159">
        <f>ROUND(E196*U196,2)</f>
        <v>0</v>
      </c>
      <c r="W196" s="159"/>
      <c r="X196" s="159" t="s">
        <v>422</v>
      </c>
      <c r="Y196" s="159" t="s">
        <v>334</v>
      </c>
      <c r="Z196" s="148"/>
      <c r="AA196" s="148"/>
      <c r="AB196" s="148"/>
      <c r="AC196" s="148"/>
      <c r="AD196" s="148"/>
      <c r="AE196" s="148"/>
      <c r="AF196" s="148"/>
      <c r="AG196" s="148" t="s">
        <v>423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2" x14ac:dyDescent="0.2">
      <c r="A197" s="155"/>
      <c r="B197" s="156"/>
      <c r="C197" s="263" t="s">
        <v>667</v>
      </c>
      <c r="D197" s="264"/>
      <c r="E197" s="264"/>
      <c r="F197" s="264"/>
      <c r="G197" s="264"/>
      <c r="H197" s="159"/>
      <c r="I197" s="159"/>
      <c r="J197" s="159"/>
      <c r="K197" s="159"/>
      <c r="L197" s="159"/>
      <c r="M197" s="159"/>
      <c r="N197" s="158"/>
      <c r="O197" s="158"/>
      <c r="P197" s="158"/>
      <c r="Q197" s="158"/>
      <c r="R197" s="159"/>
      <c r="S197" s="159"/>
      <c r="T197" s="159"/>
      <c r="U197" s="159"/>
      <c r="V197" s="159"/>
      <c r="W197" s="159"/>
      <c r="X197" s="159"/>
      <c r="Y197" s="159"/>
      <c r="Z197" s="148"/>
      <c r="AA197" s="148"/>
      <c r="AB197" s="148"/>
      <c r="AC197" s="148"/>
      <c r="AD197" s="148"/>
      <c r="AE197" s="148"/>
      <c r="AF197" s="148"/>
      <c r="AG197" s="148" t="s">
        <v>336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78" t="str">
        <f>C197</f>
        <v>Položka je použita jako vlastní z důvodu jednoduchého opláštění výstupu u světlíku s jednoduchou OK a 1x deskou SDK RF 12,5 mm</v>
      </c>
      <c r="BB197" s="148"/>
      <c r="BC197" s="148"/>
      <c r="BD197" s="148"/>
      <c r="BE197" s="148"/>
      <c r="BF197" s="148"/>
      <c r="BG197" s="148"/>
      <c r="BH197" s="148"/>
    </row>
    <row r="198" spans="1:60" outlineLevel="2" x14ac:dyDescent="0.2">
      <c r="A198" s="155"/>
      <c r="B198" s="156"/>
      <c r="C198" s="188" t="s">
        <v>80</v>
      </c>
      <c r="D198" s="161"/>
      <c r="E198" s="162">
        <v>2</v>
      </c>
      <c r="F198" s="159"/>
      <c r="G198" s="159"/>
      <c r="H198" s="159"/>
      <c r="I198" s="159"/>
      <c r="J198" s="159"/>
      <c r="K198" s="159"/>
      <c r="L198" s="159"/>
      <c r="M198" s="159"/>
      <c r="N198" s="158"/>
      <c r="O198" s="158"/>
      <c r="P198" s="158"/>
      <c r="Q198" s="158"/>
      <c r="R198" s="159"/>
      <c r="S198" s="159"/>
      <c r="T198" s="159"/>
      <c r="U198" s="159"/>
      <c r="V198" s="159"/>
      <c r="W198" s="159"/>
      <c r="X198" s="159"/>
      <c r="Y198" s="159"/>
      <c r="Z198" s="148"/>
      <c r="AA198" s="148"/>
      <c r="AB198" s="148"/>
      <c r="AC198" s="148"/>
      <c r="AD198" s="148"/>
      <c r="AE198" s="148"/>
      <c r="AF198" s="148"/>
      <c r="AG198" s="148" t="s">
        <v>344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ht="22.5" outlineLevel="1" x14ac:dyDescent="0.2">
      <c r="A199" s="171">
        <v>49</v>
      </c>
      <c r="B199" s="172" t="s">
        <v>668</v>
      </c>
      <c r="C199" s="187" t="s">
        <v>669</v>
      </c>
      <c r="D199" s="173" t="s">
        <v>420</v>
      </c>
      <c r="E199" s="174">
        <v>75.7697</v>
      </c>
      <c r="F199" s="175"/>
      <c r="G199" s="176">
        <f>ROUND(E199*F199,2)</f>
        <v>0</v>
      </c>
      <c r="H199" s="175"/>
      <c r="I199" s="176">
        <f>ROUND(E199*H199,2)</f>
        <v>0</v>
      </c>
      <c r="J199" s="175"/>
      <c r="K199" s="176">
        <f>ROUND(E199*J199,2)</f>
        <v>0</v>
      </c>
      <c r="L199" s="176">
        <v>21</v>
      </c>
      <c r="M199" s="176">
        <f>G199*(1+L199/100)</f>
        <v>0</v>
      </c>
      <c r="N199" s="174">
        <v>5.2260000000000001E-2</v>
      </c>
      <c r="O199" s="174">
        <f>ROUND(E199*N199,2)</f>
        <v>3.96</v>
      </c>
      <c r="P199" s="174">
        <v>0</v>
      </c>
      <c r="Q199" s="174">
        <f>ROUND(E199*P199,2)</f>
        <v>0</v>
      </c>
      <c r="R199" s="176"/>
      <c r="S199" s="176" t="s">
        <v>364</v>
      </c>
      <c r="T199" s="177" t="s">
        <v>332</v>
      </c>
      <c r="U199" s="159">
        <v>1.2869999999999999</v>
      </c>
      <c r="V199" s="159">
        <f>ROUND(E199*U199,2)</f>
        <v>97.52</v>
      </c>
      <c r="W199" s="159"/>
      <c r="X199" s="159" t="s">
        <v>422</v>
      </c>
      <c r="Y199" s="159" t="s">
        <v>334</v>
      </c>
      <c r="Z199" s="148"/>
      <c r="AA199" s="148"/>
      <c r="AB199" s="148"/>
      <c r="AC199" s="148"/>
      <c r="AD199" s="148"/>
      <c r="AE199" s="148"/>
      <c r="AF199" s="148"/>
      <c r="AG199" s="148" t="s">
        <v>423</v>
      </c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ht="22.5" outlineLevel="2" x14ac:dyDescent="0.2">
      <c r="A200" s="155"/>
      <c r="B200" s="156"/>
      <c r="C200" s="263" t="s">
        <v>670</v>
      </c>
      <c r="D200" s="264"/>
      <c r="E200" s="264"/>
      <c r="F200" s="264"/>
      <c r="G200" s="264"/>
      <c r="H200" s="159"/>
      <c r="I200" s="159"/>
      <c r="J200" s="159"/>
      <c r="K200" s="159"/>
      <c r="L200" s="159"/>
      <c r="M200" s="159"/>
      <c r="N200" s="158"/>
      <c r="O200" s="158"/>
      <c r="P200" s="158"/>
      <c r="Q200" s="158"/>
      <c r="R200" s="159"/>
      <c r="S200" s="159"/>
      <c r="T200" s="159"/>
      <c r="U200" s="159"/>
      <c r="V200" s="159"/>
      <c r="W200" s="159"/>
      <c r="X200" s="159"/>
      <c r="Y200" s="159"/>
      <c r="Z200" s="148"/>
      <c r="AA200" s="148"/>
      <c r="AB200" s="148"/>
      <c r="AC200" s="148"/>
      <c r="AD200" s="148"/>
      <c r="AE200" s="148"/>
      <c r="AF200" s="148"/>
      <c r="AG200" s="148" t="s">
        <v>336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78" t="str">
        <f>C200</f>
        <v>Položka je použita jako vlastní z důvodu, že se jedná o zdvojenou konstrukci SDK příček s 2x ocelových roštem a 1x opláštěnou SDK deskami.</v>
      </c>
      <c r="BB200" s="148"/>
      <c r="BC200" s="148"/>
      <c r="BD200" s="148"/>
      <c r="BE200" s="148"/>
      <c r="BF200" s="148"/>
      <c r="BG200" s="148"/>
      <c r="BH200" s="148"/>
    </row>
    <row r="201" spans="1:60" outlineLevel="3" x14ac:dyDescent="0.2">
      <c r="A201" s="155"/>
      <c r="B201" s="156"/>
      <c r="C201" s="272" t="s">
        <v>671</v>
      </c>
      <c r="D201" s="273"/>
      <c r="E201" s="273"/>
      <c r="F201" s="273"/>
      <c r="G201" s="273"/>
      <c r="H201" s="159"/>
      <c r="I201" s="159"/>
      <c r="J201" s="159"/>
      <c r="K201" s="159"/>
      <c r="L201" s="159"/>
      <c r="M201" s="159"/>
      <c r="N201" s="158"/>
      <c r="O201" s="158"/>
      <c r="P201" s="158"/>
      <c r="Q201" s="158"/>
      <c r="R201" s="159"/>
      <c r="S201" s="159"/>
      <c r="T201" s="159"/>
      <c r="U201" s="159"/>
      <c r="V201" s="159"/>
      <c r="W201" s="159"/>
      <c r="X201" s="159"/>
      <c r="Y201" s="159"/>
      <c r="Z201" s="148"/>
      <c r="AA201" s="148"/>
      <c r="AB201" s="148"/>
      <c r="AC201" s="148"/>
      <c r="AD201" s="148"/>
      <c r="AE201" s="148"/>
      <c r="AF201" s="148"/>
      <c r="AG201" s="148" t="s">
        <v>336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2" x14ac:dyDescent="0.2">
      <c r="A202" s="155"/>
      <c r="B202" s="156"/>
      <c r="C202" s="188" t="s">
        <v>672</v>
      </c>
      <c r="D202" s="161"/>
      <c r="E202" s="162">
        <v>75.7697</v>
      </c>
      <c r="F202" s="159"/>
      <c r="G202" s="159"/>
      <c r="H202" s="159"/>
      <c r="I202" s="159"/>
      <c r="J202" s="159"/>
      <c r="K202" s="159"/>
      <c r="L202" s="159"/>
      <c r="M202" s="159"/>
      <c r="N202" s="158"/>
      <c r="O202" s="158"/>
      <c r="P202" s="158"/>
      <c r="Q202" s="158"/>
      <c r="R202" s="159"/>
      <c r="S202" s="159"/>
      <c r="T202" s="159"/>
      <c r="U202" s="159"/>
      <c r="V202" s="159"/>
      <c r="W202" s="159"/>
      <c r="X202" s="159"/>
      <c r="Y202" s="159"/>
      <c r="Z202" s="148"/>
      <c r="AA202" s="148"/>
      <c r="AB202" s="148"/>
      <c r="AC202" s="148"/>
      <c r="AD202" s="148"/>
      <c r="AE202" s="148"/>
      <c r="AF202" s="148"/>
      <c r="AG202" s="148" t="s">
        <v>344</v>
      </c>
      <c r="AH202" s="148">
        <v>0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x14ac:dyDescent="0.2">
      <c r="A203" s="164" t="s">
        <v>326</v>
      </c>
      <c r="B203" s="165" t="s">
        <v>200</v>
      </c>
      <c r="C203" s="186" t="s">
        <v>201</v>
      </c>
      <c r="D203" s="166"/>
      <c r="E203" s="167"/>
      <c r="F203" s="168"/>
      <c r="G203" s="168">
        <f>SUMIF(AG204:AG208,"&lt;&gt;NOR",G204:G208)</f>
        <v>0</v>
      </c>
      <c r="H203" s="168"/>
      <c r="I203" s="168">
        <f>SUM(I204:I208)</f>
        <v>0</v>
      </c>
      <c r="J203" s="168"/>
      <c r="K203" s="168">
        <f>SUM(K204:K208)</f>
        <v>0</v>
      </c>
      <c r="L203" s="168"/>
      <c r="M203" s="168">
        <f>SUM(M204:M208)</f>
        <v>0</v>
      </c>
      <c r="N203" s="167"/>
      <c r="O203" s="167">
        <f>SUM(O204:O208)</f>
        <v>1.98</v>
      </c>
      <c r="P203" s="167"/>
      <c r="Q203" s="167">
        <f>SUM(Q204:Q208)</f>
        <v>0</v>
      </c>
      <c r="R203" s="168"/>
      <c r="S203" s="168"/>
      <c r="T203" s="169"/>
      <c r="U203" s="163"/>
      <c r="V203" s="163">
        <f>SUM(V204:V208)</f>
        <v>155.60999999999999</v>
      </c>
      <c r="W203" s="163"/>
      <c r="X203" s="163"/>
      <c r="Y203" s="163"/>
      <c r="AG203" t="s">
        <v>327</v>
      </c>
    </row>
    <row r="204" spans="1:60" ht="22.5" outlineLevel="1" x14ac:dyDescent="0.2">
      <c r="A204" s="171">
        <v>50</v>
      </c>
      <c r="B204" s="172" t="s">
        <v>673</v>
      </c>
      <c r="C204" s="187" t="s">
        <v>674</v>
      </c>
      <c r="D204" s="173" t="s">
        <v>420</v>
      </c>
      <c r="E204" s="174">
        <v>133.5</v>
      </c>
      <c r="F204" s="175"/>
      <c r="G204" s="176">
        <f>ROUND(E204*F204,2)</f>
        <v>0</v>
      </c>
      <c r="H204" s="175"/>
      <c r="I204" s="176">
        <f>ROUND(E204*H204,2)</f>
        <v>0</v>
      </c>
      <c r="J204" s="175"/>
      <c r="K204" s="176">
        <f>ROUND(E204*J204,2)</f>
        <v>0</v>
      </c>
      <c r="L204" s="176">
        <v>21</v>
      </c>
      <c r="M204" s="176">
        <f>G204*(1+L204/100)</f>
        <v>0</v>
      </c>
      <c r="N204" s="174">
        <v>1.362E-2</v>
      </c>
      <c r="O204" s="174">
        <f>ROUND(E204*N204,2)</f>
        <v>1.82</v>
      </c>
      <c r="P204" s="174">
        <v>0</v>
      </c>
      <c r="Q204" s="174">
        <f>ROUND(E204*P204,2)</f>
        <v>0</v>
      </c>
      <c r="R204" s="176" t="s">
        <v>581</v>
      </c>
      <c r="S204" s="176" t="s">
        <v>331</v>
      </c>
      <c r="T204" s="177" t="s">
        <v>331</v>
      </c>
      <c r="U204" s="159">
        <v>1.089</v>
      </c>
      <c r="V204" s="159">
        <f>ROUND(E204*U204,2)</f>
        <v>145.38</v>
      </c>
      <c r="W204" s="159"/>
      <c r="X204" s="159" t="s">
        <v>422</v>
      </c>
      <c r="Y204" s="159" t="s">
        <v>334</v>
      </c>
      <c r="Z204" s="148"/>
      <c r="AA204" s="148"/>
      <c r="AB204" s="148"/>
      <c r="AC204" s="148"/>
      <c r="AD204" s="148"/>
      <c r="AE204" s="148"/>
      <c r="AF204" s="148"/>
      <c r="AG204" s="148" t="s">
        <v>423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2" x14ac:dyDescent="0.2">
      <c r="A205" s="155"/>
      <c r="B205" s="156"/>
      <c r="C205" s="188" t="s">
        <v>675</v>
      </c>
      <c r="D205" s="161"/>
      <c r="E205" s="162">
        <v>133.5</v>
      </c>
      <c r="F205" s="159"/>
      <c r="G205" s="159"/>
      <c r="H205" s="159"/>
      <c r="I205" s="159"/>
      <c r="J205" s="159"/>
      <c r="K205" s="159"/>
      <c r="L205" s="159"/>
      <c r="M205" s="159"/>
      <c r="N205" s="158"/>
      <c r="O205" s="158"/>
      <c r="P205" s="158"/>
      <c r="Q205" s="158"/>
      <c r="R205" s="159"/>
      <c r="S205" s="159"/>
      <c r="T205" s="159"/>
      <c r="U205" s="159"/>
      <c r="V205" s="159"/>
      <c r="W205" s="159"/>
      <c r="X205" s="159"/>
      <c r="Y205" s="159"/>
      <c r="Z205" s="148"/>
      <c r="AA205" s="148"/>
      <c r="AB205" s="148"/>
      <c r="AC205" s="148"/>
      <c r="AD205" s="148"/>
      <c r="AE205" s="148"/>
      <c r="AF205" s="148"/>
      <c r="AG205" s="148" t="s">
        <v>344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ht="22.5" outlineLevel="1" x14ac:dyDescent="0.2">
      <c r="A206" s="171">
        <v>51</v>
      </c>
      <c r="B206" s="172" t="s">
        <v>676</v>
      </c>
      <c r="C206" s="187" t="s">
        <v>677</v>
      </c>
      <c r="D206" s="173" t="s">
        <v>420</v>
      </c>
      <c r="E206" s="174">
        <v>10.763500000000001</v>
      </c>
      <c r="F206" s="175"/>
      <c r="G206" s="176">
        <f>ROUND(E206*F206,2)</f>
        <v>0</v>
      </c>
      <c r="H206" s="175"/>
      <c r="I206" s="176">
        <f>ROUND(E206*H206,2)</f>
        <v>0</v>
      </c>
      <c r="J206" s="175"/>
      <c r="K206" s="176">
        <f>ROUND(E206*J206,2)</f>
        <v>0</v>
      </c>
      <c r="L206" s="176">
        <v>21</v>
      </c>
      <c r="M206" s="176">
        <f>G206*(1+L206/100)</f>
        <v>0</v>
      </c>
      <c r="N206" s="174">
        <v>1.506E-2</v>
      </c>
      <c r="O206" s="174">
        <f>ROUND(E206*N206,2)</f>
        <v>0.16</v>
      </c>
      <c r="P206" s="174">
        <v>0</v>
      </c>
      <c r="Q206" s="174">
        <f>ROUND(E206*P206,2)</f>
        <v>0</v>
      </c>
      <c r="R206" s="176" t="s">
        <v>581</v>
      </c>
      <c r="S206" s="176" t="s">
        <v>331</v>
      </c>
      <c r="T206" s="177" t="s">
        <v>331</v>
      </c>
      <c r="U206" s="159">
        <v>0.95</v>
      </c>
      <c r="V206" s="159">
        <f>ROUND(E206*U206,2)</f>
        <v>10.23</v>
      </c>
      <c r="W206" s="159"/>
      <c r="X206" s="159" t="s">
        <v>422</v>
      </c>
      <c r="Y206" s="159" t="s">
        <v>334</v>
      </c>
      <c r="Z206" s="148"/>
      <c r="AA206" s="148"/>
      <c r="AB206" s="148"/>
      <c r="AC206" s="148"/>
      <c r="AD206" s="148"/>
      <c r="AE206" s="148"/>
      <c r="AF206" s="148"/>
      <c r="AG206" s="148" t="s">
        <v>423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2" x14ac:dyDescent="0.2">
      <c r="A207" s="155"/>
      <c r="B207" s="156"/>
      <c r="C207" s="263" t="s">
        <v>678</v>
      </c>
      <c r="D207" s="264"/>
      <c r="E207" s="264"/>
      <c r="F207" s="264"/>
      <c r="G207" s="264"/>
      <c r="H207" s="159"/>
      <c r="I207" s="159"/>
      <c r="J207" s="159"/>
      <c r="K207" s="159"/>
      <c r="L207" s="159"/>
      <c r="M207" s="159"/>
      <c r="N207" s="158"/>
      <c r="O207" s="158"/>
      <c r="P207" s="158"/>
      <c r="Q207" s="158"/>
      <c r="R207" s="159"/>
      <c r="S207" s="159"/>
      <c r="T207" s="159"/>
      <c r="U207" s="159"/>
      <c r="V207" s="159"/>
      <c r="W207" s="159"/>
      <c r="X207" s="159"/>
      <c r="Y207" s="159"/>
      <c r="Z207" s="148"/>
      <c r="AA207" s="148"/>
      <c r="AB207" s="148"/>
      <c r="AC207" s="148"/>
      <c r="AD207" s="148"/>
      <c r="AE207" s="148"/>
      <c r="AF207" s="148"/>
      <c r="AG207" s="148" t="s">
        <v>336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2" x14ac:dyDescent="0.2">
      <c r="A208" s="155"/>
      <c r="B208" s="156"/>
      <c r="C208" s="188" t="s">
        <v>679</v>
      </c>
      <c r="D208" s="161"/>
      <c r="E208" s="162">
        <v>10.763500000000001</v>
      </c>
      <c r="F208" s="159"/>
      <c r="G208" s="159"/>
      <c r="H208" s="159"/>
      <c r="I208" s="159"/>
      <c r="J208" s="159"/>
      <c r="K208" s="159"/>
      <c r="L208" s="159"/>
      <c r="M208" s="159"/>
      <c r="N208" s="158"/>
      <c r="O208" s="158"/>
      <c r="P208" s="158"/>
      <c r="Q208" s="158"/>
      <c r="R208" s="159"/>
      <c r="S208" s="159"/>
      <c r="T208" s="159"/>
      <c r="U208" s="159"/>
      <c r="V208" s="159"/>
      <c r="W208" s="159"/>
      <c r="X208" s="159"/>
      <c r="Y208" s="159"/>
      <c r="Z208" s="148"/>
      <c r="AA208" s="148"/>
      <c r="AB208" s="148"/>
      <c r="AC208" s="148"/>
      <c r="AD208" s="148"/>
      <c r="AE208" s="148"/>
      <c r="AF208" s="148"/>
      <c r="AG208" s="148" t="s">
        <v>344</v>
      </c>
      <c r="AH208" s="148">
        <v>0</v>
      </c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x14ac:dyDescent="0.2">
      <c r="A209" s="164" t="s">
        <v>326</v>
      </c>
      <c r="B209" s="165" t="s">
        <v>210</v>
      </c>
      <c r="C209" s="186" t="s">
        <v>211</v>
      </c>
      <c r="D209" s="166"/>
      <c r="E209" s="167"/>
      <c r="F209" s="168"/>
      <c r="G209" s="168">
        <f>SUMIF(AG210:AG212,"&lt;&gt;NOR",G210:G212)</f>
        <v>0</v>
      </c>
      <c r="H209" s="168"/>
      <c r="I209" s="168">
        <f>SUM(I210:I212)</f>
        <v>0</v>
      </c>
      <c r="J209" s="168"/>
      <c r="K209" s="168">
        <f>SUM(K210:K212)</f>
        <v>0</v>
      </c>
      <c r="L209" s="168"/>
      <c r="M209" s="168">
        <f>SUM(M210:M212)</f>
        <v>0</v>
      </c>
      <c r="N209" s="167"/>
      <c r="O209" s="167">
        <f>SUM(O210:O212)</f>
        <v>0</v>
      </c>
      <c r="P209" s="167"/>
      <c r="Q209" s="167">
        <f>SUM(Q210:Q212)</f>
        <v>0</v>
      </c>
      <c r="R209" s="168"/>
      <c r="S209" s="168"/>
      <c r="T209" s="169"/>
      <c r="U209" s="163"/>
      <c r="V209" s="163">
        <f>SUM(V210:V212)</f>
        <v>0</v>
      </c>
      <c r="W209" s="163"/>
      <c r="X209" s="163"/>
      <c r="Y209" s="163"/>
      <c r="AG209" t="s">
        <v>327</v>
      </c>
    </row>
    <row r="210" spans="1:60" outlineLevel="1" x14ac:dyDescent="0.2">
      <c r="A210" s="171">
        <v>52</v>
      </c>
      <c r="B210" s="172" t="s">
        <v>680</v>
      </c>
      <c r="C210" s="187" t="s">
        <v>681</v>
      </c>
      <c r="D210" s="173" t="s">
        <v>420</v>
      </c>
      <c r="E210" s="174">
        <v>299.89859999999999</v>
      </c>
      <c r="F210" s="175"/>
      <c r="G210" s="176">
        <f>ROUND(E210*F210,2)</f>
        <v>0</v>
      </c>
      <c r="H210" s="175"/>
      <c r="I210" s="176">
        <f>ROUND(E210*H210,2)</f>
        <v>0</v>
      </c>
      <c r="J210" s="175"/>
      <c r="K210" s="176">
        <f>ROUND(E210*J210,2)</f>
        <v>0</v>
      </c>
      <c r="L210" s="176">
        <v>21</v>
      </c>
      <c r="M210" s="176">
        <f>G210*(1+L210/100)</f>
        <v>0</v>
      </c>
      <c r="N210" s="174">
        <v>0</v>
      </c>
      <c r="O210" s="174">
        <f>ROUND(E210*N210,2)</f>
        <v>0</v>
      </c>
      <c r="P210" s="174">
        <v>0</v>
      </c>
      <c r="Q210" s="174">
        <f>ROUND(E210*P210,2)</f>
        <v>0</v>
      </c>
      <c r="R210" s="176"/>
      <c r="S210" s="176" t="s">
        <v>364</v>
      </c>
      <c r="T210" s="177" t="s">
        <v>332</v>
      </c>
      <c r="U210" s="159">
        <v>0</v>
      </c>
      <c r="V210" s="159">
        <f>ROUND(E210*U210,2)</f>
        <v>0</v>
      </c>
      <c r="W210" s="159"/>
      <c r="X210" s="159" t="s">
        <v>422</v>
      </c>
      <c r="Y210" s="159" t="s">
        <v>334</v>
      </c>
      <c r="Z210" s="148"/>
      <c r="AA210" s="148"/>
      <c r="AB210" s="148"/>
      <c r="AC210" s="148"/>
      <c r="AD210" s="148"/>
      <c r="AE210" s="148"/>
      <c r="AF210" s="148"/>
      <c r="AG210" s="148" t="s">
        <v>423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ht="22.5" outlineLevel="2" x14ac:dyDescent="0.2">
      <c r="A211" s="155"/>
      <c r="B211" s="156"/>
      <c r="C211" s="188" t="s">
        <v>682</v>
      </c>
      <c r="D211" s="161"/>
      <c r="E211" s="162">
        <v>355.5711</v>
      </c>
      <c r="F211" s="159"/>
      <c r="G211" s="159"/>
      <c r="H211" s="159"/>
      <c r="I211" s="159"/>
      <c r="J211" s="159"/>
      <c r="K211" s="159"/>
      <c r="L211" s="159"/>
      <c r="M211" s="159"/>
      <c r="N211" s="158"/>
      <c r="O211" s="158"/>
      <c r="P211" s="158"/>
      <c r="Q211" s="158"/>
      <c r="R211" s="159"/>
      <c r="S211" s="159"/>
      <c r="T211" s="159"/>
      <c r="U211" s="159"/>
      <c r="V211" s="159"/>
      <c r="W211" s="159"/>
      <c r="X211" s="159"/>
      <c r="Y211" s="159"/>
      <c r="Z211" s="148"/>
      <c r="AA211" s="148"/>
      <c r="AB211" s="148"/>
      <c r="AC211" s="148"/>
      <c r="AD211" s="148"/>
      <c r="AE211" s="148"/>
      <c r="AF211" s="148"/>
      <c r="AG211" s="148" t="s">
        <v>344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ht="33.75" outlineLevel="3" x14ac:dyDescent="0.2">
      <c r="A212" s="155"/>
      <c r="B212" s="156"/>
      <c r="C212" s="188" t="s">
        <v>644</v>
      </c>
      <c r="D212" s="161"/>
      <c r="E212" s="162">
        <v>-55.672499999999999</v>
      </c>
      <c r="F212" s="159"/>
      <c r="G212" s="159"/>
      <c r="H212" s="159"/>
      <c r="I212" s="159"/>
      <c r="J212" s="159"/>
      <c r="K212" s="159"/>
      <c r="L212" s="159"/>
      <c r="M212" s="159"/>
      <c r="N212" s="158"/>
      <c r="O212" s="158"/>
      <c r="P212" s="158"/>
      <c r="Q212" s="158"/>
      <c r="R212" s="159"/>
      <c r="S212" s="159"/>
      <c r="T212" s="159"/>
      <c r="U212" s="159"/>
      <c r="V212" s="159"/>
      <c r="W212" s="159"/>
      <c r="X212" s="159"/>
      <c r="Y212" s="159"/>
      <c r="Z212" s="148"/>
      <c r="AA212" s="148"/>
      <c r="AB212" s="148"/>
      <c r="AC212" s="148"/>
      <c r="AD212" s="148"/>
      <c r="AE212" s="148"/>
      <c r="AF212" s="148"/>
      <c r="AG212" s="148" t="s">
        <v>344</v>
      </c>
      <c r="AH212" s="148">
        <v>0</v>
      </c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x14ac:dyDescent="0.2">
      <c r="A213" s="164" t="s">
        <v>326</v>
      </c>
      <c r="B213" s="165" t="s">
        <v>212</v>
      </c>
      <c r="C213" s="186" t="s">
        <v>213</v>
      </c>
      <c r="D213" s="166"/>
      <c r="E213" s="167"/>
      <c r="F213" s="168"/>
      <c r="G213" s="168">
        <f>SUMIF(AG214:AG236,"&lt;&gt;NOR",G214:G236)</f>
        <v>0</v>
      </c>
      <c r="H213" s="168"/>
      <c r="I213" s="168">
        <f>SUM(I214:I236)</f>
        <v>0</v>
      </c>
      <c r="J213" s="168"/>
      <c r="K213" s="168">
        <f>SUM(K214:K236)</f>
        <v>0</v>
      </c>
      <c r="L213" s="168"/>
      <c r="M213" s="168">
        <f>SUM(M214:M236)</f>
        <v>0</v>
      </c>
      <c r="N213" s="167"/>
      <c r="O213" s="167">
        <f>SUM(O214:O236)</f>
        <v>11.799999999999999</v>
      </c>
      <c r="P213" s="167"/>
      <c r="Q213" s="167">
        <f>SUM(Q214:Q236)</f>
        <v>0</v>
      </c>
      <c r="R213" s="168"/>
      <c r="S213" s="168"/>
      <c r="T213" s="169"/>
      <c r="U213" s="163"/>
      <c r="V213" s="163">
        <f>SUM(V214:V236)</f>
        <v>77.22</v>
      </c>
      <c r="W213" s="163"/>
      <c r="X213" s="163"/>
      <c r="Y213" s="163"/>
      <c r="AG213" t="s">
        <v>327</v>
      </c>
    </row>
    <row r="214" spans="1:60" outlineLevel="1" x14ac:dyDescent="0.2">
      <c r="A214" s="171">
        <v>53</v>
      </c>
      <c r="B214" s="172" t="s">
        <v>683</v>
      </c>
      <c r="C214" s="187" t="s">
        <v>684</v>
      </c>
      <c r="D214" s="173" t="s">
        <v>420</v>
      </c>
      <c r="E214" s="174">
        <v>21.98</v>
      </c>
      <c r="F214" s="175"/>
      <c r="G214" s="176">
        <f>ROUND(E214*F214,2)</f>
        <v>0</v>
      </c>
      <c r="H214" s="175"/>
      <c r="I214" s="176">
        <f>ROUND(E214*H214,2)</f>
        <v>0</v>
      </c>
      <c r="J214" s="175"/>
      <c r="K214" s="176">
        <f>ROUND(E214*J214,2)</f>
        <v>0</v>
      </c>
      <c r="L214" s="176">
        <v>21</v>
      </c>
      <c r="M214" s="176">
        <f>G214*(1+L214/100)</f>
        <v>0</v>
      </c>
      <c r="N214" s="174">
        <v>0</v>
      </c>
      <c r="O214" s="174">
        <f>ROUND(E214*N214,2)</f>
        <v>0</v>
      </c>
      <c r="P214" s="174">
        <v>0</v>
      </c>
      <c r="Q214" s="174">
        <f>ROUND(E214*P214,2)</f>
        <v>0</v>
      </c>
      <c r="R214" s="176" t="s">
        <v>421</v>
      </c>
      <c r="S214" s="176" t="s">
        <v>331</v>
      </c>
      <c r="T214" s="177" t="s">
        <v>331</v>
      </c>
      <c r="U214" s="159">
        <v>9.0999999999999998E-2</v>
      </c>
      <c r="V214" s="159">
        <f>ROUND(E214*U214,2)</f>
        <v>2</v>
      </c>
      <c r="W214" s="159"/>
      <c r="X214" s="159" t="s">
        <v>422</v>
      </c>
      <c r="Y214" s="159" t="s">
        <v>334</v>
      </c>
      <c r="Z214" s="148"/>
      <c r="AA214" s="148"/>
      <c r="AB214" s="148"/>
      <c r="AC214" s="148"/>
      <c r="AD214" s="148"/>
      <c r="AE214" s="148"/>
      <c r="AF214" s="148"/>
      <c r="AG214" s="148" t="s">
        <v>423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2" x14ac:dyDescent="0.2">
      <c r="A215" s="155"/>
      <c r="B215" s="156"/>
      <c r="C215" s="188" t="s">
        <v>685</v>
      </c>
      <c r="D215" s="161"/>
      <c r="E215" s="162"/>
      <c r="F215" s="159"/>
      <c r="G215" s="159"/>
      <c r="H215" s="159"/>
      <c r="I215" s="159"/>
      <c r="J215" s="159"/>
      <c r="K215" s="159"/>
      <c r="L215" s="159"/>
      <c r="M215" s="159"/>
      <c r="N215" s="158"/>
      <c r="O215" s="158"/>
      <c r="P215" s="158"/>
      <c r="Q215" s="158"/>
      <c r="R215" s="159"/>
      <c r="S215" s="159"/>
      <c r="T215" s="159"/>
      <c r="U215" s="159"/>
      <c r="V215" s="159"/>
      <c r="W215" s="159"/>
      <c r="X215" s="159"/>
      <c r="Y215" s="159"/>
      <c r="Z215" s="148"/>
      <c r="AA215" s="148"/>
      <c r="AB215" s="148"/>
      <c r="AC215" s="148"/>
      <c r="AD215" s="148"/>
      <c r="AE215" s="148"/>
      <c r="AF215" s="148"/>
      <c r="AG215" s="148" t="s">
        <v>344</v>
      </c>
      <c r="AH215" s="148">
        <v>0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3" x14ac:dyDescent="0.2">
      <c r="A216" s="155"/>
      <c r="B216" s="156"/>
      <c r="C216" s="188" t="s">
        <v>686</v>
      </c>
      <c r="D216" s="161"/>
      <c r="E216" s="162">
        <v>21.98</v>
      </c>
      <c r="F216" s="159"/>
      <c r="G216" s="159"/>
      <c r="H216" s="159"/>
      <c r="I216" s="159"/>
      <c r="J216" s="159"/>
      <c r="K216" s="159"/>
      <c r="L216" s="159"/>
      <c r="M216" s="159"/>
      <c r="N216" s="158"/>
      <c r="O216" s="158"/>
      <c r="P216" s="158"/>
      <c r="Q216" s="158"/>
      <c r="R216" s="159"/>
      <c r="S216" s="159"/>
      <c r="T216" s="159"/>
      <c r="U216" s="159"/>
      <c r="V216" s="159"/>
      <c r="W216" s="159"/>
      <c r="X216" s="159"/>
      <c r="Y216" s="159"/>
      <c r="Z216" s="148"/>
      <c r="AA216" s="148"/>
      <c r="AB216" s="148"/>
      <c r="AC216" s="148"/>
      <c r="AD216" s="148"/>
      <c r="AE216" s="148"/>
      <c r="AF216" s="148"/>
      <c r="AG216" s="148" t="s">
        <v>344</v>
      </c>
      <c r="AH216" s="148">
        <v>0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71">
        <v>54</v>
      </c>
      <c r="B217" s="172" t="s">
        <v>687</v>
      </c>
      <c r="C217" s="187" t="s">
        <v>688</v>
      </c>
      <c r="D217" s="173" t="s">
        <v>458</v>
      </c>
      <c r="E217" s="174">
        <v>3.9563999999999999</v>
      </c>
      <c r="F217" s="175"/>
      <c r="G217" s="176">
        <f>ROUND(E217*F217,2)</f>
        <v>0</v>
      </c>
      <c r="H217" s="175"/>
      <c r="I217" s="176">
        <f>ROUND(E217*H217,2)</f>
        <v>0</v>
      </c>
      <c r="J217" s="175"/>
      <c r="K217" s="176">
        <f>ROUND(E217*J217,2)</f>
        <v>0</v>
      </c>
      <c r="L217" s="176">
        <v>21</v>
      </c>
      <c r="M217" s="176">
        <f>G217*(1+L217/100)</f>
        <v>0</v>
      </c>
      <c r="N217" s="174">
        <v>0</v>
      </c>
      <c r="O217" s="174">
        <f>ROUND(E217*N217,2)</f>
        <v>0</v>
      </c>
      <c r="P217" s="174">
        <v>0</v>
      </c>
      <c r="Q217" s="174">
        <f>ROUND(E217*P217,2)</f>
        <v>0</v>
      </c>
      <c r="R217" s="176" t="s">
        <v>581</v>
      </c>
      <c r="S217" s="176" t="s">
        <v>331</v>
      </c>
      <c r="T217" s="177" t="s">
        <v>331</v>
      </c>
      <c r="U217" s="159">
        <v>1.8360000000000001</v>
      </c>
      <c r="V217" s="159">
        <f>ROUND(E217*U217,2)</f>
        <v>7.26</v>
      </c>
      <c r="W217" s="159"/>
      <c r="X217" s="159" t="s">
        <v>422</v>
      </c>
      <c r="Y217" s="159" t="s">
        <v>334</v>
      </c>
      <c r="Z217" s="148"/>
      <c r="AA217" s="148"/>
      <c r="AB217" s="148"/>
      <c r="AC217" s="148"/>
      <c r="AD217" s="148"/>
      <c r="AE217" s="148"/>
      <c r="AF217" s="148"/>
      <c r="AG217" s="148" t="s">
        <v>423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2" x14ac:dyDescent="0.2">
      <c r="A218" s="155"/>
      <c r="B218" s="156"/>
      <c r="C218" s="274" t="s">
        <v>689</v>
      </c>
      <c r="D218" s="275"/>
      <c r="E218" s="275"/>
      <c r="F218" s="275"/>
      <c r="G218" s="275"/>
      <c r="H218" s="159"/>
      <c r="I218" s="159"/>
      <c r="J218" s="159"/>
      <c r="K218" s="159"/>
      <c r="L218" s="159"/>
      <c r="M218" s="159"/>
      <c r="N218" s="158"/>
      <c r="O218" s="158"/>
      <c r="P218" s="158"/>
      <c r="Q218" s="158"/>
      <c r="R218" s="159"/>
      <c r="S218" s="159"/>
      <c r="T218" s="159"/>
      <c r="U218" s="159"/>
      <c r="V218" s="159"/>
      <c r="W218" s="159"/>
      <c r="X218" s="159"/>
      <c r="Y218" s="159"/>
      <c r="Z218" s="148"/>
      <c r="AA218" s="148"/>
      <c r="AB218" s="148"/>
      <c r="AC218" s="148"/>
      <c r="AD218" s="148"/>
      <c r="AE218" s="148"/>
      <c r="AF218" s="148"/>
      <c r="AG218" s="148" t="s">
        <v>430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78" t="str">
        <f>C218</f>
        <v>pod mazaniny a dlažby, popř. na plochých střechách, vodorovný nebo ve spádu, s udusáním a urovnáním povrchu,</v>
      </c>
      <c r="BB218" s="148"/>
      <c r="BC218" s="148"/>
      <c r="BD218" s="148"/>
      <c r="BE218" s="148"/>
      <c r="BF218" s="148"/>
      <c r="BG218" s="148"/>
      <c r="BH218" s="148"/>
    </row>
    <row r="219" spans="1:60" outlineLevel="2" x14ac:dyDescent="0.2">
      <c r="A219" s="155"/>
      <c r="B219" s="156"/>
      <c r="C219" s="188" t="s">
        <v>685</v>
      </c>
      <c r="D219" s="161"/>
      <c r="E219" s="162"/>
      <c r="F219" s="159"/>
      <c r="G219" s="159"/>
      <c r="H219" s="159"/>
      <c r="I219" s="159"/>
      <c r="J219" s="159"/>
      <c r="K219" s="159"/>
      <c r="L219" s="159"/>
      <c r="M219" s="159"/>
      <c r="N219" s="158"/>
      <c r="O219" s="158"/>
      <c r="P219" s="158"/>
      <c r="Q219" s="158"/>
      <c r="R219" s="159"/>
      <c r="S219" s="159"/>
      <c r="T219" s="159"/>
      <c r="U219" s="159"/>
      <c r="V219" s="159"/>
      <c r="W219" s="159"/>
      <c r="X219" s="159"/>
      <c r="Y219" s="159"/>
      <c r="Z219" s="148"/>
      <c r="AA219" s="148"/>
      <c r="AB219" s="148"/>
      <c r="AC219" s="148"/>
      <c r="AD219" s="148"/>
      <c r="AE219" s="148"/>
      <c r="AF219" s="148"/>
      <c r="AG219" s="148" t="s">
        <v>344</v>
      </c>
      <c r="AH219" s="148">
        <v>0</v>
      </c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3" x14ac:dyDescent="0.2">
      <c r="A220" s="155"/>
      <c r="B220" s="156"/>
      <c r="C220" s="188" t="s">
        <v>690</v>
      </c>
      <c r="D220" s="161"/>
      <c r="E220" s="162"/>
      <c r="F220" s="159"/>
      <c r="G220" s="159"/>
      <c r="H220" s="159"/>
      <c r="I220" s="159"/>
      <c r="J220" s="159"/>
      <c r="K220" s="159"/>
      <c r="L220" s="159"/>
      <c r="M220" s="159"/>
      <c r="N220" s="158"/>
      <c r="O220" s="158"/>
      <c r="P220" s="158"/>
      <c r="Q220" s="158"/>
      <c r="R220" s="159"/>
      <c r="S220" s="159"/>
      <c r="T220" s="159"/>
      <c r="U220" s="159"/>
      <c r="V220" s="159"/>
      <c r="W220" s="159"/>
      <c r="X220" s="159"/>
      <c r="Y220" s="159"/>
      <c r="Z220" s="148"/>
      <c r="AA220" s="148"/>
      <c r="AB220" s="148"/>
      <c r="AC220" s="148"/>
      <c r="AD220" s="148"/>
      <c r="AE220" s="148"/>
      <c r="AF220" s="148"/>
      <c r="AG220" s="148" t="s">
        <v>344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3" x14ac:dyDescent="0.2">
      <c r="A221" s="155"/>
      <c r="B221" s="156"/>
      <c r="C221" s="188" t="s">
        <v>691</v>
      </c>
      <c r="D221" s="161"/>
      <c r="E221" s="162">
        <v>3.2970000000000002</v>
      </c>
      <c r="F221" s="159"/>
      <c r="G221" s="159"/>
      <c r="H221" s="159"/>
      <c r="I221" s="159"/>
      <c r="J221" s="159"/>
      <c r="K221" s="159"/>
      <c r="L221" s="159"/>
      <c r="M221" s="159"/>
      <c r="N221" s="158"/>
      <c r="O221" s="158"/>
      <c r="P221" s="158"/>
      <c r="Q221" s="158"/>
      <c r="R221" s="159"/>
      <c r="S221" s="159"/>
      <c r="T221" s="159"/>
      <c r="U221" s="159"/>
      <c r="V221" s="159"/>
      <c r="W221" s="159"/>
      <c r="X221" s="159"/>
      <c r="Y221" s="159"/>
      <c r="Z221" s="148"/>
      <c r="AA221" s="148"/>
      <c r="AB221" s="148"/>
      <c r="AC221" s="148"/>
      <c r="AD221" s="148"/>
      <c r="AE221" s="148"/>
      <c r="AF221" s="148"/>
      <c r="AG221" s="148" t="s">
        <v>344</v>
      </c>
      <c r="AH221" s="148">
        <v>0</v>
      </c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3" x14ac:dyDescent="0.2">
      <c r="A222" s="155"/>
      <c r="B222" s="156"/>
      <c r="C222" s="188" t="s">
        <v>692</v>
      </c>
      <c r="D222" s="161"/>
      <c r="E222" s="162">
        <v>0.65939999999999999</v>
      </c>
      <c r="F222" s="159"/>
      <c r="G222" s="159"/>
      <c r="H222" s="159"/>
      <c r="I222" s="159"/>
      <c r="J222" s="159"/>
      <c r="K222" s="159"/>
      <c r="L222" s="159"/>
      <c r="M222" s="159"/>
      <c r="N222" s="158"/>
      <c r="O222" s="158"/>
      <c r="P222" s="158"/>
      <c r="Q222" s="158"/>
      <c r="R222" s="159"/>
      <c r="S222" s="159"/>
      <c r="T222" s="159"/>
      <c r="U222" s="159"/>
      <c r="V222" s="159"/>
      <c r="W222" s="159"/>
      <c r="X222" s="159"/>
      <c r="Y222" s="159"/>
      <c r="Z222" s="148"/>
      <c r="AA222" s="148"/>
      <c r="AB222" s="148"/>
      <c r="AC222" s="148"/>
      <c r="AD222" s="148"/>
      <c r="AE222" s="148"/>
      <c r="AF222" s="148"/>
      <c r="AG222" s="148" t="s">
        <v>344</v>
      </c>
      <c r="AH222" s="148">
        <v>0</v>
      </c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ht="22.5" outlineLevel="1" x14ac:dyDescent="0.2">
      <c r="A223" s="171">
        <v>55</v>
      </c>
      <c r="B223" s="172" t="s">
        <v>693</v>
      </c>
      <c r="C223" s="187" t="s">
        <v>694</v>
      </c>
      <c r="D223" s="173" t="s">
        <v>420</v>
      </c>
      <c r="E223" s="174">
        <v>232.03</v>
      </c>
      <c r="F223" s="175"/>
      <c r="G223" s="176">
        <f>ROUND(E223*F223,2)</f>
        <v>0</v>
      </c>
      <c r="H223" s="175"/>
      <c r="I223" s="176">
        <f>ROUND(E223*H223,2)</f>
        <v>0</v>
      </c>
      <c r="J223" s="175"/>
      <c r="K223" s="176">
        <f>ROUND(E223*J223,2)</f>
        <v>0</v>
      </c>
      <c r="L223" s="176">
        <v>21</v>
      </c>
      <c r="M223" s="176">
        <f>G223*(1+L223/100)</f>
        <v>0</v>
      </c>
      <c r="N223" s="174">
        <v>8.9200000000000008E-3</v>
      </c>
      <c r="O223" s="174">
        <f>ROUND(E223*N223,2)</f>
        <v>2.0699999999999998</v>
      </c>
      <c r="P223" s="174">
        <v>0</v>
      </c>
      <c r="Q223" s="174">
        <f>ROUND(E223*P223,2)</f>
        <v>0</v>
      </c>
      <c r="R223" s="176" t="s">
        <v>581</v>
      </c>
      <c r="S223" s="176" t="s">
        <v>331</v>
      </c>
      <c r="T223" s="177" t="s">
        <v>331</v>
      </c>
      <c r="U223" s="159">
        <v>0.25800000000000001</v>
      </c>
      <c r="V223" s="159">
        <f>ROUND(E223*U223,2)</f>
        <v>59.86</v>
      </c>
      <c r="W223" s="159"/>
      <c r="X223" s="159" t="s">
        <v>422</v>
      </c>
      <c r="Y223" s="159" t="s">
        <v>334</v>
      </c>
      <c r="Z223" s="148"/>
      <c r="AA223" s="148"/>
      <c r="AB223" s="148"/>
      <c r="AC223" s="148"/>
      <c r="AD223" s="148"/>
      <c r="AE223" s="148"/>
      <c r="AF223" s="148"/>
      <c r="AG223" s="148" t="s">
        <v>423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2" x14ac:dyDescent="0.2">
      <c r="A224" s="155"/>
      <c r="B224" s="156"/>
      <c r="C224" s="274" t="s">
        <v>695</v>
      </c>
      <c r="D224" s="275"/>
      <c r="E224" s="275"/>
      <c r="F224" s="275"/>
      <c r="G224" s="275"/>
      <c r="H224" s="159"/>
      <c r="I224" s="159"/>
      <c r="J224" s="159"/>
      <c r="K224" s="159"/>
      <c r="L224" s="159"/>
      <c r="M224" s="159"/>
      <c r="N224" s="158"/>
      <c r="O224" s="158"/>
      <c r="P224" s="158"/>
      <c r="Q224" s="158"/>
      <c r="R224" s="159"/>
      <c r="S224" s="159"/>
      <c r="T224" s="159"/>
      <c r="U224" s="159"/>
      <c r="V224" s="159"/>
      <c r="W224" s="159"/>
      <c r="X224" s="159"/>
      <c r="Y224" s="159"/>
      <c r="Z224" s="148"/>
      <c r="AA224" s="148"/>
      <c r="AB224" s="148"/>
      <c r="AC224" s="148"/>
      <c r="AD224" s="148"/>
      <c r="AE224" s="148"/>
      <c r="AF224" s="148"/>
      <c r="AG224" s="148" t="s">
        <v>430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2" x14ac:dyDescent="0.2">
      <c r="A225" s="155"/>
      <c r="B225" s="156"/>
      <c r="C225" s="188" t="s">
        <v>696</v>
      </c>
      <c r="D225" s="161"/>
      <c r="E225" s="162">
        <v>232.03</v>
      </c>
      <c r="F225" s="159"/>
      <c r="G225" s="159"/>
      <c r="H225" s="159"/>
      <c r="I225" s="159"/>
      <c r="J225" s="159"/>
      <c r="K225" s="159"/>
      <c r="L225" s="159"/>
      <c r="M225" s="159"/>
      <c r="N225" s="158"/>
      <c r="O225" s="158"/>
      <c r="P225" s="158"/>
      <c r="Q225" s="158"/>
      <c r="R225" s="159"/>
      <c r="S225" s="159"/>
      <c r="T225" s="159"/>
      <c r="U225" s="159"/>
      <c r="V225" s="159"/>
      <c r="W225" s="159"/>
      <c r="X225" s="159"/>
      <c r="Y225" s="159"/>
      <c r="Z225" s="148"/>
      <c r="AA225" s="148"/>
      <c r="AB225" s="148"/>
      <c r="AC225" s="148"/>
      <c r="AD225" s="148"/>
      <c r="AE225" s="148"/>
      <c r="AF225" s="148"/>
      <c r="AG225" s="148" t="s">
        <v>344</v>
      </c>
      <c r="AH225" s="148">
        <v>0</v>
      </c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71">
        <v>56</v>
      </c>
      <c r="B226" s="172" t="s">
        <v>697</v>
      </c>
      <c r="C226" s="187" t="s">
        <v>698</v>
      </c>
      <c r="D226" s="173" t="s">
        <v>434</v>
      </c>
      <c r="E226" s="174">
        <v>90</v>
      </c>
      <c r="F226" s="175"/>
      <c r="G226" s="176">
        <f>ROUND(E226*F226,2)</f>
        <v>0</v>
      </c>
      <c r="H226" s="175"/>
      <c r="I226" s="176">
        <f>ROUND(E226*H226,2)</f>
        <v>0</v>
      </c>
      <c r="J226" s="175"/>
      <c r="K226" s="176">
        <f>ROUND(E226*J226,2)</f>
        <v>0</v>
      </c>
      <c r="L226" s="176">
        <v>21</v>
      </c>
      <c r="M226" s="176">
        <f>G226*(1+L226/100)</f>
        <v>0</v>
      </c>
      <c r="N226" s="174">
        <v>2.904E-2</v>
      </c>
      <c r="O226" s="174">
        <f>ROUND(E226*N226,2)</f>
        <v>2.61</v>
      </c>
      <c r="P226" s="174">
        <v>0</v>
      </c>
      <c r="Q226" s="174">
        <f>ROUND(E226*P226,2)</f>
        <v>0</v>
      </c>
      <c r="R226" s="176" t="s">
        <v>581</v>
      </c>
      <c r="S226" s="176" t="s">
        <v>331</v>
      </c>
      <c r="T226" s="177" t="s">
        <v>331</v>
      </c>
      <c r="U226" s="159">
        <v>0.09</v>
      </c>
      <c r="V226" s="159">
        <f>ROUND(E226*U226,2)</f>
        <v>8.1</v>
      </c>
      <c r="W226" s="159"/>
      <c r="X226" s="159" t="s">
        <v>422</v>
      </c>
      <c r="Y226" s="159" t="s">
        <v>334</v>
      </c>
      <c r="Z226" s="148"/>
      <c r="AA226" s="148"/>
      <c r="AB226" s="148"/>
      <c r="AC226" s="148"/>
      <c r="AD226" s="148"/>
      <c r="AE226" s="148"/>
      <c r="AF226" s="148"/>
      <c r="AG226" s="148" t="s">
        <v>423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2" x14ac:dyDescent="0.2">
      <c r="A227" s="155"/>
      <c r="B227" s="156"/>
      <c r="C227" s="274" t="s">
        <v>699</v>
      </c>
      <c r="D227" s="275"/>
      <c r="E227" s="275"/>
      <c r="F227" s="275"/>
      <c r="G227" s="275"/>
      <c r="H227" s="159"/>
      <c r="I227" s="159"/>
      <c r="J227" s="159"/>
      <c r="K227" s="159"/>
      <c r="L227" s="159"/>
      <c r="M227" s="159"/>
      <c r="N227" s="158"/>
      <c r="O227" s="158"/>
      <c r="P227" s="158"/>
      <c r="Q227" s="158"/>
      <c r="R227" s="159"/>
      <c r="S227" s="159"/>
      <c r="T227" s="159"/>
      <c r="U227" s="159"/>
      <c r="V227" s="159"/>
      <c r="W227" s="159"/>
      <c r="X227" s="159"/>
      <c r="Y227" s="159"/>
      <c r="Z227" s="148"/>
      <c r="AA227" s="148"/>
      <c r="AB227" s="148"/>
      <c r="AC227" s="148"/>
      <c r="AD227" s="148"/>
      <c r="AE227" s="148"/>
      <c r="AF227" s="148"/>
      <c r="AG227" s="148" t="s">
        <v>430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78" t="str">
        <f>C227</f>
        <v>kladené jednotlivě volně s mezerami nasucho (např. pro schůdnost po měkké krytině, pro trvalé zatížení krytiny)</v>
      </c>
      <c r="BB227" s="148"/>
      <c r="BC227" s="148"/>
      <c r="BD227" s="148"/>
      <c r="BE227" s="148"/>
      <c r="BF227" s="148"/>
      <c r="BG227" s="148"/>
      <c r="BH227" s="148"/>
    </row>
    <row r="228" spans="1:60" outlineLevel="2" x14ac:dyDescent="0.2">
      <c r="A228" s="155"/>
      <c r="B228" s="156"/>
      <c r="C228" s="188" t="s">
        <v>700</v>
      </c>
      <c r="D228" s="161"/>
      <c r="E228" s="162"/>
      <c r="F228" s="159"/>
      <c r="G228" s="159"/>
      <c r="H228" s="159"/>
      <c r="I228" s="159"/>
      <c r="J228" s="159"/>
      <c r="K228" s="159"/>
      <c r="L228" s="159"/>
      <c r="M228" s="159"/>
      <c r="N228" s="158"/>
      <c r="O228" s="158"/>
      <c r="P228" s="158"/>
      <c r="Q228" s="158"/>
      <c r="R228" s="159"/>
      <c r="S228" s="159"/>
      <c r="T228" s="159"/>
      <c r="U228" s="159"/>
      <c r="V228" s="159"/>
      <c r="W228" s="159"/>
      <c r="X228" s="159"/>
      <c r="Y228" s="159"/>
      <c r="Z228" s="148"/>
      <c r="AA228" s="148"/>
      <c r="AB228" s="148"/>
      <c r="AC228" s="148"/>
      <c r="AD228" s="148"/>
      <c r="AE228" s="148"/>
      <c r="AF228" s="148"/>
      <c r="AG228" s="148" t="s">
        <v>344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3" x14ac:dyDescent="0.2">
      <c r="A229" s="155"/>
      <c r="B229" s="156"/>
      <c r="C229" s="188" t="s">
        <v>685</v>
      </c>
      <c r="D229" s="161"/>
      <c r="E229" s="162"/>
      <c r="F229" s="159"/>
      <c r="G229" s="159"/>
      <c r="H229" s="159"/>
      <c r="I229" s="159"/>
      <c r="J229" s="159"/>
      <c r="K229" s="159"/>
      <c r="L229" s="159"/>
      <c r="M229" s="159"/>
      <c r="N229" s="158"/>
      <c r="O229" s="158"/>
      <c r="P229" s="158"/>
      <c r="Q229" s="158"/>
      <c r="R229" s="159"/>
      <c r="S229" s="159"/>
      <c r="T229" s="159"/>
      <c r="U229" s="159"/>
      <c r="V229" s="159"/>
      <c r="W229" s="159"/>
      <c r="X229" s="159"/>
      <c r="Y229" s="159"/>
      <c r="Z229" s="148"/>
      <c r="AA229" s="148"/>
      <c r="AB229" s="148"/>
      <c r="AC229" s="148"/>
      <c r="AD229" s="148"/>
      <c r="AE229" s="148"/>
      <c r="AF229" s="148"/>
      <c r="AG229" s="148" t="s">
        <v>344</v>
      </c>
      <c r="AH229" s="148">
        <v>0</v>
      </c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3" x14ac:dyDescent="0.2">
      <c r="A230" s="155"/>
      <c r="B230" s="156"/>
      <c r="C230" s="188" t="s">
        <v>701</v>
      </c>
      <c r="D230" s="161"/>
      <c r="E230" s="162">
        <v>90</v>
      </c>
      <c r="F230" s="159"/>
      <c r="G230" s="159"/>
      <c r="H230" s="159"/>
      <c r="I230" s="159"/>
      <c r="J230" s="159"/>
      <c r="K230" s="159"/>
      <c r="L230" s="159"/>
      <c r="M230" s="159"/>
      <c r="N230" s="158"/>
      <c r="O230" s="158"/>
      <c r="P230" s="158"/>
      <c r="Q230" s="158"/>
      <c r="R230" s="159"/>
      <c r="S230" s="159"/>
      <c r="T230" s="159"/>
      <c r="U230" s="159"/>
      <c r="V230" s="159"/>
      <c r="W230" s="159"/>
      <c r="X230" s="159"/>
      <c r="Y230" s="159"/>
      <c r="Z230" s="148"/>
      <c r="AA230" s="148"/>
      <c r="AB230" s="148"/>
      <c r="AC230" s="148"/>
      <c r="AD230" s="148"/>
      <c r="AE230" s="148"/>
      <c r="AF230" s="148"/>
      <c r="AG230" s="148" t="s">
        <v>344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71">
        <v>57</v>
      </c>
      <c r="B231" s="172" t="s">
        <v>702</v>
      </c>
      <c r="C231" s="187" t="s">
        <v>703</v>
      </c>
      <c r="D231" s="173" t="s">
        <v>437</v>
      </c>
      <c r="E231" s="174">
        <v>1.18692</v>
      </c>
      <c r="F231" s="175"/>
      <c r="G231" s="176">
        <f>ROUND(E231*F231,2)</f>
        <v>0</v>
      </c>
      <c r="H231" s="175"/>
      <c r="I231" s="176">
        <f>ROUND(E231*H231,2)</f>
        <v>0</v>
      </c>
      <c r="J231" s="175"/>
      <c r="K231" s="176">
        <f>ROUND(E231*J231,2)</f>
        <v>0</v>
      </c>
      <c r="L231" s="176">
        <v>21</v>
      </c>
      <c r="M231" s="176">
        <f>G231*(1+L231/100)</f>
        <v>0</v>
      </c>
      <c r="N231" s="174">
        <v>1</v>
      </c>
      <c r="O231" s="174">
        <f>ROUND(E231*N231,2)</f>
        <v>1.19</v>
      </c>
      <c r="P231" s="174">
        <v>0</v>
      </c>
      <c r="Q231" s="174">
        <f>ROUND(E231*P231,2)</f>
        <v>0</v>
      </c>
      <c r="R231" s="176" t="s">
        <v>563</v>
      </c>
      <c r="S231" s="176" t="s">
        <v>331</v>
      </c>
      <c r="T231" s="177" t="s">
        <v>331</v>
      </c>
      <c r="U231" s="159">
        <v>0</v>
      </c>
      <c r="V231" s="159">
        <f>ROUND(E231*U231,2)</f>
        <v>0</v>
      </c>
      <c r="W231" s="159"/>
      <c r="X231" s="159" t="s">
        <v>564</v>
      </c>
      <c r="Y231" s="159" t="s">
        <v>334</v>
      </c>
      <c r="Z231" s="148"/>
      <c r="AA231" s="148"/>
      <c r="AB231" s="148"/>
      <c r="AC231" s="148"/>
      <c r="AD231" s="148"/>
      <c r="AE231" s="148"/>
      <c r="AF231" s="148"/>
      <c r="AG231" s="148" t="s">
        <v>565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2" x14ac:dyDescent="0.2">
      <c r="A232" s="155"/>
      <c r="B232" s="156"/>
      <c r="C232" s="188" t="s">
        <v>704</v>
      </c>
      <c r="D232" s="161"/>
      <c r="E232" s="162">
        <v>1.18692</v>
      </c>
      <c r="F232" s="159"/>
      <c r="G232" s="159"/>
      <c r="H232" s="159"/>
      <c r="I232" s="159"/>
      <c r="J232" s="159"/>
      <c r="K232" s="159"/>
      <c r="L232" s="159"/>
      <c r="M232" s="159"/>
      <c r="N232" s="158"/>
      <c r="O232" s="158"/>
      <c r="P232" s="158"/>
      <c r="Q232" s="158"/>
      <c r="R232" s="159"/>
      <c r="S232" s="159"/>
      <c r="T232" s="159"/>
      <c r="U232" s="159"/>
      <c r="V232" s="159"/>
      <c r="W232" s="159"/>
      <c r="X232" s="159"/>
      <c r="Y232" s="159"/>
      <c r="Z232" s="148"/>
      <c r="AA232" s="148"/>
      <c r="AB232" s="148"/>
      <c r="AC232" s="148"/>
      <c r="AD232" s="148"/>
      <c r="AE232" s="148"/>
      <c r="AF232" s="148"/>
      <c r="AG232" s="148" t="s">
        <v>344</v>
      </c>
      <c r="AH232" s="148">
        <v>0</v>
      </c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71">
        <v>58</v>
      </c>
      <c r="B233" s="172" t="s">
        <v>705</v>
      </c>
      <c r="C233" s="187" t="s">
        <v>706</v>
      </c>
      <c r="D233" s="173" t="s">
        <v>437</v>
      </c>
      <c r="E233" s="174">
        <v>5.9345999999999997</v>
      </c>
      <c r="F233" s="175"/>
      <c r="G233" s="176">
        <f>ROUND(E233*F233,2)</f>
        <v>0</v>
      </c>
      <c r="H233" s="175"/>
      <c r="I233" s="176">
        <f>ROUND(E233*H233,2)</f>
        <v>0</v>
      </c>
      <c r="J233" s="175"/>
      <c r="K233" s="176">
        <f>ROUND(E233*J233,2)</f>
        <v>0</v>
      </c>
      <c r="L233" s="176">
        <v>21</v>
      </c>
      <c r="M233" s="176">
        <f>G233*(1+L233/100)</f>
        <v>0</v>
      </c>
      <c r="N233" s="174">
        <v>1</v>
      </c>
      <c r="O233" s="174">
        <f>ROUND(E233*N233,2)</f>
        <v>5.93</v>
      </c>
      <c r="P233" s="174">
        <v>0</v>
      </c>
      <c r="Q233" s="174">
        <f>ROUND(E233*P233,2)</f>
        <v>0</v>
      </c>
      <c r="R233" s="176" t="s">
        <v>563</v>
      </c>
      <c r="S233" s="176" t="s">
        <v>331</v>
      </c>
      <c r="T233" s="177" t="s">
        <v>331</v>
      </c>
      <c r="U233" s="159">
        <v>0</v>
      </c>
      <c r="V233" s="159">
        <f>ROUND(E233*U233,2)</f>
        <v>0</v>
      </c>
      <c r="W233" s="159"/>
      <c r="X233" s="159" t="s">
        <v>564</v>
      </c>
      <c r="Y233" s="159" t="s">
        <v>334</v>
      </c>
      <c r="Z233" s="148"/>
      <c r="AA233" s="148"/>
      <c r="AB233" s="148"/>
      <c r="AC233" s="148"/>
      <c r="AD233" s="148"/>
      <c r="AE233" s="148"/>
      <c r="AF233" s="148"/>
      <c r="AG233" s="148" t="s">
        <v>565</v>
      </c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2" x14ac:dyDescent="0.2">
      <c r="A234" s="155"/>
      <c r="B234" s="156"/>
      <c r="C234" s="188" t="s">
        <v>707</v>
      </c>
      <c r="D234" s="161"/>
      <c r="E234" s="162">
        <v>5.9345999999999997</v>
      </c>
      <c r="F234" s="159"/>
      <c r="G234" s="159"/>
      <c r="H234" s="159"/>
      <c r="I234" s="159"/>
      <c r="J234" s="159"/>
      <c r="K234" s="159"/>
      <c r="L234" s="159"/>
      <c r="M234" s="159"/>
      <c r="N234" s="158"/>
      <c r="O234" s="158"/>
      <c r="P234" s="158"/>
      <c r="Q234" s="158"/>
      <c r="R234" s="159"/>
      <c r="S234" s="159"/>
      <c r="T234" s="159"/>
      <c r="U234" s="159"/>
      <c r="V234" s="159"/>
      <c r="W234" s="159"/>
      <c r="X234" s="159"/>
      <c r="Y234" s="159"/>
      <c r="Z234" s="148"/>
      <c r="AA234" s="148"/>
      <c r="AB234" s="148"/>
      <c r="AC234" s="148"/>
      <c r="AD234" s="148"/>
      <c r="AE234" s="148"/>
      <c r="AF234" s="148"/>
      <c r="AG234" s="148" t="s">
        <v>344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ht="22.5" outlineLevel="1" x14ac:dyDescent="0.2">
      <c r="A235" s="171">
        <v>59</v>
      </c>
      <c r="B235" s="172" t="s">
        <v>708</v>
      </c>
      <c r="C235" s="187" t="s">
        <v>709</v>
      </c>
      <c r="D235" s="173" t="s">
        <v>420</v>
      </c>
      <c r="E235" s="174">
        <v>24.178000000000001</v>
      </c>
      <c r="F235" s="175"/>
      <c r="G235" s="176">
        <f>ROUND(E235*F235,2)</f>
        <v>0</v>
      </c>
      <c r="H235" s="175"/>
      <c r="I235" s="176">
        <f>ROUND(E235*H235,2)</f>
        <v>0</v>
      </c>
      <c r="J235" s="175"/>
      <c r="K235" s="176">
        <f>ROUND(E235*J235,2)</f>
        <v>0</v>
      </c>
      <c r="L235" s="176">
        <v>21</v>
      </c>
      <c r="M235" s="176">
        <f>G235*(1+L235/100)</f>
        <v>0</v>
      </c>
      <c r="N235" s="174">
        <v>2.0000000000000001E-4</v>
      </c>
      <c r="O235" s="174">
        <f>ROUND(E235*N235,2)</f>
        <v>0</v>
      </c>
      <c r="P235" s="174">
        <v>0</v>
      </c>
      <c r="Q235" s="174">
        <f>ROUND(E235*P235,2)</f>
        <v>0</v>
      </c>
      <c r="R235" s="176" t="s">
        <v>563</v>
      </c>
      <c r="S235" s="176" t="s">
        <v>331</v>
      </c>
      <c r="T235" s="177" t="s">
        <v>331</v>
      </c>
      <c r="U235" s="159">
        <v>0</v>
      </c>
      <c r="V235" s="159">
        <f>ROUND(E235*U235,2)</f>
        <v>0</v>
      </c>
      <c r="W235" s="159"/>
      <c r="X235" s="159" t="s">
        <v>564</v>
      </c>
      <c r="Y235" s="159" t="s">
        <v>334</v>
      </c>
      <c r="Z235" s="148"/>
      <c r="AA235" s="148"/>
      <c r="AB235" s="148"/>
      <c r="AC235" s="148"/>
      <c r="AD235" s="148"/>
      <c r="AE235" s="148"/>
      <c r="AF235" s="148"/>
      <c r="AG235" s="148" t="s">
        <v>565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2" x14ac:dyDescent="0.2">
      <c r="A236" s="155"/>
      <c r="B236" s="156"/>
      <c r="C236" s="188" t="s">
        <v>710</v>
      </c>
      <c r="D236" s="161"/>
      <c r="E236" s="162">
        <v>24.178000000000001</v>
      </c>
      <c r="F236" s="159"/>
      <c r="G236" s="159"/>
      <c r="H236" s="159"/>
      <c r="I236" s="159"/>
      <c r="J236" s="159"/>
      <c r="K236" s="159"/>
      <c r="L236" s="159"/>
      <c r="M236" s="159"/>
      <c r="N236" s="158"/>
      <c r="O236" s="158"/>
      <c r="P236" s="158"/>
      <c r="Q236" s="158"/>
      <c r="R236" s="159"/>
      <c r="S236" s="159"/>
      <c r="T236" s="159"/>
      <c r="U236" s="159"/>
      <c r="V236" s="159"/>
      <c r="W236" s="159"/>
      <c r="X236" s="159"/>
      <c r="Y236" s="159"/>
      <c r="Z236" s="148"/>
      <c r="AA236" s="148"/>
      <c r="AB236" s="148"/>
      <c r="AC236" s="148"/>
      <c r="AD236" s="148"/>
      <c r="AE236" s="148"/>
      <c r="AF236" s="148"/>
      <c r="AG236" s="148" t="s">
        <v>344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x14ac:dyDescent="0.2">
      <c r="A237" s="164" t="s">
        <v>326</v>
      </c>
      <c r="B237" s="165" t="s">
        <v>214</v>
      </c>
      <c r="C237" s="186" t="s">
        <v>215</v>
      </c>
      <c r="D237" s="166"/>
      <c r="E237" s="167"/>
      <c r="F237" s="168"/>
      <c r="G237" s="168">
        <f>SUMIF(AG238:AG240,"&lt;&gt;NOR",G238:G240)</f>
        <v>0</v>
      </c>
      <c r="H237" s="168"/>
      <c r="I237" s="168">
        <f>SUM(I238:I240)</f>
        <v>0</v>
      </c>
      <c r="J237" s="168"/>
      <c r="K237" s="168">
        <f>SUM(K238:K240)</f>
        <v>0</v>
      </c>
      <c r="L237" s="168"/>
      <c r="M237" s="168">
        <f>SUM(M238:M240)</f>
        <v>0</v>
      </c>
      <c r="N237" s="167"/>
      <c r="O237" s="167">
        <f>SUM(O238:O240)</f>
        <v>7.09</v>
      </c>
      <c r="P237" s="167"/>
      <c r="Q237" s="167">
        <f>SUM(Q238:Q240)</f>
        <v>0</v>
      </c>
      <c r="R237" s="168"/>
      <c r="S237" s="168"/>
      <c r="T237" s="169"/>
      <c r="U237" s="163"/>
      <c r="V237" s="163">
        <f>SUM(V238:V240)</f>
        <v>69.61</v>
      </c>
      <c r="W237" s="163"/>
      <c r="X237" s="163"/>
      <c r="Y237" s="163"/>
      <c r="AG237" t="s">
        <v>327</v>
      </c>
    </row>
    <row r="238" spans="1:60" outlineLevel="1" x14ac:dyDescent="0.2">
      <c r="A238" s="171">
        <v>60</v>
      </c>
      <c r="B238" s="172" t="s">
        <v>711</v>
      </c>
      <c r="C238" s="187" t="s">
        <v>712</v>
      </c>
      <c r="D238" s="173" t="s">
        <v>420</v>
      </c>
      <c r="E238" s="174">
        <v>232.03</v>
      </c>
      <c r="F238" s="175"/>
      <c r="G238" s="176">
        <f>ROUND(E238*F238,2)</f>
        <v>0</v>
      </c>
      <c r="H238" s="175"/>
      <c r="I238" s="176">
        <f>ROUND(E238*H238,2)</f>
        <v>0</v>
      </c>
      <c r="J238" s="175"/>
      <c r="K238" s="176">
        <f>ROUND(E238*J238,2)</f>
        <v>0</v>
      </c>
      <c r="L238" s="176">
        <v>21</v>
      </c>
      <c r="M238" s="176">
        <f>G238*(1+L238/100)</f>
        <v>0</v>
      </c>
      <c r="N238" s="174">
        <v>3.057E-2</v>
      </c>
      <c r="O238" s="174">
        <f>ROUND(E238*N238,2)</f>
        <v>7.09</v>
      </c>
      <c r="P238" s="174">
        <v>0</v>
      </c>
      <c r="Q238" s="174">
        <f>ROUND(E238*P238,2)</f>
        <v>0</v>
      </c>
      <c r="R238" s="176" t="s">
        <v>581</v>
      </c>
      <c r="S238" s="176" t="s">
        <v>331</v>
      </c>
      <c r="T238" s="177" t="s">
        <v>331</v>
      </c>
      <c r="U238" s="159">
        <v>0.3</v>
      </c>
      <c r="V238" s="159">
        <f>ROUND(E238*U238,2)</f>
        <v>69.61</v>
      </c>
      <c r="W238" s="159"/>
      <c r="X238" s="159" t="s">
        <v>422</v>
      </c>
      <c r="Y238" s="159" t="s">
        <v>334</v>
      </c>
      <c r="Z238" s="148"/>
      <c r="AA238" s="148"/>
      <c r="AB238" s="148"/>
      <c r="AC238" s="148"/>
      <c r="AD238" s="148"/>
      <c r="AE238" s="148"/>
      <c r="AF238" s="148"/>
      <c r="AG238" s="148" t="s">
        <v>423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2" x14ac:dyDescent="0.2">
      <c r="A239" s="155"/>
      <c r="B239" s="156"/>
      <c r="C239" s="263" t="s">
        <v>713</v>
      </c>
      <c r="D239" s="264"/>
      <c r="E239" s="264"/>
      <c r="F239" s="264"/>
      <c r="G239" s="264"/>
      <c r="H239" s="159"/>
      <c r="I239" s="159"/>
      <c r="J239" s="159"/>
      <c r="K239" s="159"/>
      <c r="L239" s="159"/>
      <c r="M239" s="159"/>
      <c r="N239" s="158"/>
      <c r="O239" s="158"/>
      <c r="P239" s="158"/>
      <c r="Q239" s="158"/>
      <c r="R239" s="159"/>
      <c r="S239" s="159"/>
      <c r="T239" s="159"/>
      <c r="U239" s="159"/>
      <c r="V239" s="159"/>
      <c r="W239" s="159"/>
      <c r="X239" s="159"/>
      <c r="Y239" s="159"/>
      <c r="Z239" s="148"/>
      <c r="AA239" s="148"/>
      <c r="AB239" s="148"/>
      <c r="AC239" s="148"/>
      <c r="AD239" s="148"/>
      <c r="AE239" s="148"/>
      <c r="AF239" s="148"/>
      <c r="AG239" s="148" t="s">
        <v>336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78" t="str">
        <f>C239</f>
        <v>Umístění okrajových pásků, úprava dílců na potřebný rozměr, položení dílců, lepení spojů, sešroubování v místě spojů, zatmelení spár.</v>
      </c>
      <c r="BB239" s="148"/>
      <c r="BC239" s="148"/>
      <c r="BD239" s="148"/>
      <c r="BE239" s="148"/>
      <c r="BF239" s="148"/>
      <c r="BG239" s="148"/>
      <c r="BH239" s="148"/>
    </row>
    <row r="240" spans="1:60" outlineLevel="2" x14ac:dyDescent="0.2">
      <c r="A240" s="155"/>
      <c r="B240" s="156"/>
      <c r="C240" s="188" t="s">
        <v>696</v>
      </c>
      <c r="D240" s="161"/>
      <c r="E240" s="162">
        <v>232.03</v>
      </c>
      <c r="F240" s="159"/>
      <c r="G240" s="159"/>
      <c r="H240" s="159"/>
      <c r="I240" s="159"/>
      <c r="J240" s="159"/>
      <c r="K240" s="159"/>
      <c r="L240" s="159"/>
      <c r="M240" s="159"/>
      <c r="N240" s="158"/>
      <c r="O240" s="158"/>
      <c r="P240" s="158"/>
      <c r="Q240" s="158"/>
      <c r="R240" s="159"/>
      <c r="S240" s="159"/>
      <c r="T240" s="159"/>
      <c r="U240" s="159"/>
      <c r="V240" s="159"/>
      <c r="W240" s="159"/>
      <c r="X240" s="159"/>
      <c r="Y240" s="159"/>
      <c r="Z240" s="148"/>
      <c r="AA240" s="148"/>
      <c r="AB240" s="148"/>
      <c r="AC240" s="148"/>
      <c r="AD240" s="148"/>
      <c r="AE240" s="148"/>
      <c r="AF240" s="148"/>
      <c r="AG240" s="148" t="s">
        <v>344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x14ac:dyDescent="0.2">
      <c r="A241" s="164" t="s">
        <v>326</v>
      </c>
      <c r="B241" s="165" t="s">
        <v>223</v>
      </c>
      <c r="C241" s="186" t="s">
        <v>224</v>
      </c>
      <c r="D241" s="166"/>
      <c r="E241" s="167"/>
      <c r="F241" s="168"/>
      <c r="G241" s="168">
        <f>SUMIF(AG242:AG257,"&lt;&gt;NOR",G242:G257)</f>
        <v>0</v>
      </c>
      <c r="H241" s="168"/>
      <c r="I241" s="168">
        <f>SUM(I242:I257)</f>
        <v>0</v>
      </c>
      <c r="J241" s="168"/>
      <c r="K241" s="168">
        <f>SUM(K242:K257)</f>
        <v>0</v>
      </c>
      <c r="L241" s="168"/>
      <c r="M241" s="168">
        <f>SUM(M242:M257)</f>
        <v>0</v>
      </c>
      <c r="N241" s="167"/>
      <c r="O241" s="167">
        <f>SUM(O242:O257)</f>
        <v>7.94</v>
      </c>
      <c r="P241" s="167"/>
      <c r="Q241" s="167">
        <f>SUM(Q242:Q257)</f>
        <v>0</v>
      </c>
      <c r="R241" s="168"/>
      <c r="S241" s="168"/>
      <c r="T241" s="169"/>
      <c r="U241" s="163"/>
      <c r="V241" s="163">
        <f>SUM(V242:V257)</f>
        <v>144.47999999999999</v>
      </c>
      <c r="W241" s="163"/>
      <c r="X241" s="163"/>
      <c r="Y241" s="163"/>
      <c r="AG241" t="s">
        <v>327</v>
      </c>
    </row>
    <row r="242" spans="1:60" ht="22.5" outlineLevel="1" x14ac:dyDescent="0.2">
      <c r="A242" s="171">
        <v>61</v>
      </c>
      <c r="B242" s="172" t="s">
        <v>714</v>
      </c>
      <c r="C242" s="187" t="s">
        <v>715</v>
      </c>
      <c r="D242" s="173" t="s">
        <v>420</v>
      </c>
      <c r="E242" s="174">
        <v>368</v>
      </c>
      <c r="F242" s="175"/>
      <c r="G242" s="176">
        <f>ROUND(E242*F242,2)</f>
        <v>0</v>
      </c>
      <c r="H242" s="175"/>
      <c r="I242" s="176">
        <f>ROUND(E242*H242,2)</f>
        <v>0</v>
      </c>
      <c r="J242" s="175"/>
      <c r="K242" s="176">
        <f>ROUND(E242*J242,2)</f>
        <v>0</v>
      </c>
      <c r="L242" s="176">
        <v>21</v>
      </c>
      <c r="M242" s="176">
        <f>G242*(1+L242/100)</f>
        <v>0</v>
      </c>
      <c r="N242" s="174">
        <v>1.8380000000000001E-2</v>
      </c>
      <c r="O242" s="174">
        <f>ROUND(E242*N242,2)</f>
        <v>6.76</v>
      </c>
      <c r="P242" s="174">
        <v>0</v>
      </c>
      <c r="Q242" s="174">
        <f>ROUND(E242*P242,2)</f>
        <v>0</v>
      </c>
      <c r="R242" s="176" t="s">
        <v>716</v>
      </c>
      <c r="S242" s="176" t="s">
        <v>331</v>
      </c>
      <c r="T242" s="177" t="s">
        <v>331</v>
      </c>
      <c r="U242" s="159">
        <v>0.123</v>
      </c>
      <c r="V242" s="159">
        <f>ROUND(E242*U242,2)</f>
        <v>45.26</v>
      </c>
      <c r="W242" s="159"/>
      <c r="X242" s="159" t="s">
        <v>422</v>
      </c>
      <c r="Y242" s="159" t="s">
        <v>334</v>
      </c>
      <c r="Z242" s="148"/>
      <c r="AA242" s="148"/>
      <c r="AB242" s="148"/>
      <c r="AC242" s="148"/>
      <c r="AD242" s="148"/>
      <c r="AE242" s="148"/>
      <c r="AF242" s="148"/>
      <c r="AG242" s="148" t="s">
        <v>423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2" x14ac:dyDescent="0.2">
      <c r="A243" s="155"/>
      <c r="B243" s="156"/>
      <c r="C243" s="274" t="s">
        <v>717</v>
      </c>
      <c r="D243" s="275"/>
      <c r="E243" s="275"/>
      <c r="F243" s="275"/>
      <c r="G243" s="275"/>
      <c r="H243" s="159"/>
      <c r="I243" s="159"/>
      <c r="J243" s="159"/>
      <c r="K243" s="159"/>
      <c r="L243" s="159"/>
      <c r="M243" s="159"/>
      <c r="N243" s="158"/>
      <c r="O243" s="158"/>
      <c r="P243" s="158"/>
      <c r="Q243" s="158"/>
      <c r="R243" s="159"/>
      <c r="S243" s="159"/>
      <c r="T243" s="159"/>
      <c r="U243" s="159"/>
      <c r="V243" s="159"/>
      <c r="W243" s="159"/>
      <c r="X243" s="159"/>
      <c r="Y243" s="159"/>
      <c r="Z243" s="148"/>
      <c r="AA243" s="148"/>
      <c r="AB243" s="148"/>
      <c r="AC243" s="148"/>
      <c r="AD243" s="148"/>
      <c r="AE243" s="148"/>
      <c r="AF243" s="148"/>
      <c r="AG243" s="148" t="s">
        <v>430</v>
      </c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2" x14ac:dyDescent="0.2">
      <c r="A244" s="155"/>
      <c r="B244" s="156"/>
      <c r="C244" s="272" t="s">
        <v>718</v>
      </c>
      <c r="D244" s="273"/>
      <c r="E244" s="273"/>
      <c r="F244" s="273"/>
      <c r="G244" s="273"/>
      <c r="H244" s="159"/>
      <c r="I244" s="159"/>
      <c r="J244" s="159"/>
      <c r="K244" s="159"/>
      <c r="L244" s="159"/>
      <c r="M244" s="159"/>
      <c r="N244" s="158"/>
      <c r="O244" s="158"/>
      <c r="P244" s="158"/>
      <c r="Q244" s="158"/>
      <c r="R244" s="159"/>
      <c r="S244" s="159"/>
      <c r="T244" s="159"/>
      <c r="U244" s="159"/>
      <c r="V244" s="159"/>
      <c r="W244" s="159"/>
      <c r="X244" s="159"/>
      <c r="Y244" s="159"/>
      <c r="Z244" s="148"/>
      <c r="AA244" s="148"/>
      <c r="AB244" s="148"/>
      <c r="AC244" s="148"/>
      <c r="AD244" s="148"/>
      <c r="AE244" s="148"/>
      <c r="AF244" s="148"/>
      <c r="AG244" s="148" t="s">
        <v>336</v>
      </c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2" x14ac:dyDescent="0.2">
      <c r="A245" s="155"/>
      <c r="B245" s="156"/>
      <c r="C245" s="188" t="s">
        <v>719</v>
      </c>
      <c r="D245" s="161"/>
      <c r="E245" s="162">
        <v>368</v>
      </c>
      <c r="F245" s="159"/>
      <c r="G245" s="159"/>
      <c r="H245" s="159"/>
      <c r="I245" s="159"/>
      <c r="J245" s="159"/>
      <c r="K245" s="159"/>
      <c r="L245" s="159"/>
      <c r="M245" s="159"/>
      <c r="N245" s="158"/>
      <c r="O245" s="158"/>
      <c r="P245" s="158"/>
      <c r="Q245" s="158"/>
      <c r="R245" s="159"/>
      <c r="S245" s="159"/>
      <c r="T245" s="159"/>
      <c r="U245" s="159"/>
      <c r="V245" s="159"/>
      <c r="W245" s="159"/>
      <c r="X245" s="159"/>
      <c r="Y245" s="159"/>
      <c r="Z245" s="148"/>
      <c r="AA245" s="148"/>
      <c r="AB245" s="148"/>
      <c r="AC245" s="148"/>
      <c r="AD245" s="148"/>
      <c r="AE245" s="148"/>
      <c r="AF245" s="148"/>
      <c r="AG245" s="148" t="s">
        <v>344</v>
      </c>
      <c r="AH245" s="148">
        <v>0</v>
      </c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ht="22.5" outlineLevel="1" x14ac:dyDescent="0.2">
      <c r="A246" s="171">
        <v>62</v>
      </c>
      <c r="B246" s="172" t="s">
        <v>720</v>
      </c>
      <c r="C246" s="187" t="s">
        <v>721</v>
      </c>
      <c r="D246" s="173" t="s">
        <v>420</v>
      </c>
      <c r="E246" s="174">
        <v>736</v>
      </c>
      <c r="F246" s="175"/>
      <c r="G246" s="176">
        <f>ROUND(E246*F246,2)</f>
        <v>0</v>
      </c>
      <c r="H246" s="175"/>
      <c r="I246" s="176">
        <f>ROUND(E246*H246,2)</f>
        <v>0</v>
      </c>
      <c r="J246" s="175"/>
      <c r="K246" s="176">
        <f>ROUND(E246*J246,2)</f>
        <v>0</v>
      </c>
      <c r="L246" s="176">
        <v>21</v>
      </c>
      <c r="M246" s="176">
        <f>G246*(1+L246/100)</f>
        <v>0</v>
      </c>
      <c r="N246" s="174">
        <v>8.9999999999999998E-4</v>
      </c>
      <c r="O246" s="174">
        <f>ROUND(E246*N246,2)</f>
        <v>0.66</v>
      </c>
      <c r="P246" s="174">
        <v>0</v>
      </c>
      <c r="Q246" s="174">
        <f>ROUND(E246*P246,2)</f>
        <v>0</v>
      </c>
      <c r="R246" s="176" t="s">
        <v>716</v>
      </c>
      <c r="S246" s="176" t="s">
        <v>331</v>
      </c>
      <c r="T246" s="177" t="s">
        <v>331</v>
      </c>
      <c r="U246" s="159">
        <v>6.0000000000000001E-3</v>
      </c>
      <c r="V246" s="159">
        <f>ROUND(E246*U246,2)</f>
        <v>4.42</v>
      </c>
      <c r="W246" s="159"/>
      <c r="X246" s="159" t="s">
        <v>422</v>
      </c>
      <c r="Y246" s="159" t="s">
        <v>334</v>
      </c>
      <c r="Z246" s="148"/>
      <c r="AA246" s="148"/>
      <c r="AB246" s="148"/>
      <c r="AC246" s="148"/>
      <c r="AD246" s="148"/>
      <c r="AE246" s="148"/>
      <c r="AF246" s="148"/>
      <c r="AG246" s="148" t="s">
        <v>423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2" x14ac:dyDescent="0.2">
      <c r="A247" s="155"/>
      <c r="B247" s="156"/>
      <c r="C247" s="274" t="s">
        <v>717</v>
      </c>
      <c r="D247" s="275"/>
      <c r="E247" s="275"/>
      <c r="F247" s="275"/>
      <c r="G247" s="275"/>
      <c r="H247" s="159"/>
      <c r="I247" s="159"/>
      <c r="J247" s="159"/>
      <c r="K247" s="159"/>
      <c r="L247" s="159"/>
      <c r="M247" s="159"/>
      <c r="N247" s="158"/>
      <c r="O247" s="158"/>
      <c r="P247" s="158"/>
      <c r="Q247" s="158"/>
      <c r="R247" s="159"/>
      <c r="S247" s="159"/>
      <c r="T247" s="159"/>
      <c r="U247" s="159"/>
      <c r="V247" s="159"/>
      <c r="W247" s="159"/>
      <c r="X247" s="159"/>
      <c r="Y247" s="159"/>
      <c r="Z247" s="148"/>
      <c r="AA247" s="148"/>
      <c r="AB247" s="148"/>
      <c r="AC247" s="148"/>
      <c r="AD247" s="148"/>
      <c r="AE247" s="148"/>
      <c r="AF247" s="148"/>
      <c r="AG247" s="148" t="s">
        <v>430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2" x14ac:dyDescent="0.2">
      <c r="A248" s="155"/>
      <c r="B248" s="156"/>
      <c r="C248" s="188" t="s">
        <v>722</v>
      </c>
      <c r="D248" s="161"/>
      <c r="E248" s="162">
        <v>736</v>
      </c>
      <c r="F248" s="159"/>
      <c r="G248" s="159"/>
      <c r="H248" s="159"/>
      <c r="I248" s="159"/>
      <c r="J248" s="159"/>
      <c r="K248" s="159"/>
      <c r="L248" s="159"/>
      <c r="M248" s="159"/>
      <c r="N248" s="158"/>
      <c r="O248" s="158"/>
      <c r="P248" s="158"/>
      <c r="Q248" s="158"/>
      <c r="R248" s="159"/>
      <c r="S248" s="159"/>
      <c r="T248" s="159"/>
      <c r="U248" s="159"/>
      <c r="V248" s="159"/>
      <c r="W248" s="159"/>
      <c r="X248" s="159"/>
      <c r="Y248" s="159"/>
      <c r="Z248" s="148"/>
      <c r="AA248" s="148"/>
      <c r="AB248" s="148"/>
      <c r="AC248" s="148"/>
      <c r="AD248" s="148"/>
      <c r="AE248" s="148"/>
      <c r="AF248" s="148"/>
      <c r="AG248" s="148" t="s">
        <v>344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ht="22.5" outlineLevel="1" x14ac:dyDescent="0.2">
      <c r="A249" s="171">
        <v>63</v>
      </c>
      <c r="B249" s="172" t="s">
        <v>723</v>
      </c>
      <c r="C249" s="187" t="s">
        <v>724</v>
      </c>
      <c r="D249" s="173" t="s">
        <v>420</v>
      </c>
      <c r="E249" s="174">
        <v>368</v>
      </c>
      <c r="F249" s="175"/>
      <c r="G249" s="176">
        <f>ROUND(E249*F249,2)</f>
        <v>0</v>
      </c>
      <c r="H249" s="175"/>
      <c r="I249" s="176">
        <f>ROUND(E249*H249,2)</f>
        <v>0</v>
      </c>
      <c r="J249" s="175"/>
      <c r="K249" s="176">
        <f>ROUND(E249*J249,2)</f>
        <v>0</v>
      </c>
      <c r="L249" s="176">
        <v>21</v>
      </c>
      <c r="M249" s="176">
        <f>G249*(1+L249/100)</f>
        <v>0</v>
      </c>
      <c r="N249" s="174">
        <v>0</v>
      </c>
      <c r="O249" s="174">
        <f>ROUND(E249*N249,2)</f>
        <v>0</v>
      </c>
      <c r="P249" s="174">
        <v>0</v>
      </c>
      <c r="Q249" s="174">
        <f>ROUND(E249*P249,2)</f>
        <v>0</v>
      </c>
      <c r="R249" s="176" t="s">
        <v>716</v>
      </c>
      <c r="S249" s="176" t="s">
        <v>331</v>
      </c>
      <c r="T249" s="177" t="s">
        <v>331</v>
      </c>
      <c r="U249" s="159">
        <v>0.105</v>
      </c>
      <c r="V249" s="159">
        <f>ROUND(E249*U249,2)</f>
        <v>38.64</v>
      </c>
      <c r="W249" s="159"/>
      <c r="X249" s="159" t="s">
        <v>422</v>
      </c>
      <c r="Y249" s="159" t="s">
        <v>334</v>
      </c>
      <c r="Z249" s="148"/>
      <c r="AA249" s="148"/>
      <c r="AB249" s="148"/>
      <c r="AC249" s="148"/>
      <c r="AD249" s="148"/>
      <c r="AE249" s="148"/>
      <c r="AF249" s="148"/>
      <c r="AG249" s="148" t="s">
        <v>423</v>
      </c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2" x14ac:dyDescent="0.2">
      <c r="A250" s="155"/>
      <c r="B250" s="156"/>
      <c r="C250" s="188" t="s">
        <v>725</v>
      </c>
      <c r="D250" s="161"/>
      <c r="E250" s="162">
        <v>368</v>
      </c>
      <c r="F250" s="159"/>
      <c r="G250" s="159"/>
      <c r="H250" s="159"/>
      <c r="I250" s="159"/>
      <c r="J250" s="159"/>
      <c r="K250" s="159"/>
      <c r="L250" s="159"/>
      <c r="M250" s="159"/>
      <c r="N250" s="158"/>
      <c r="O250" s="158"/>
      <c r="P250" s="158"/>
      <c r="Q250" s="158"/>
      <c r="R250" s="159"/>
      <c r="S250" s="159"/>
      <c r="T250" s="159"/>
      <c r="U250" s="159"/>
      <c r="V250" s="159"/>
      <c r="W250" s="159"/>
      <c r="X250" s="159"/>
      <c r="Y250" s="159"/>
      <c r="Z250" s="148"/>
      <c r="AA250" s="148"/>
      <c r="AB250" s="148"/>
      <c r="AC250" s="148"/>
      <c r="AD250" s="148"/>
      <c r="AE250" s="148"/>
      <c r="AF250" s="148"/>
      <c r="AG250" s="148" t="s">
        <v>344</v>
      </c>
      <c r="AH250" s="148">
        <v>0</v>
      </c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71">
        <v>64</v>
      </c>
      <c r="B251" s="172" t="s">
        <v>726</v>
      </c>
      <c r="C251" s="187" t="s">
        <v>727</v>
      </c>
      <c r="D251" s="173" t="s">
        <v>420</v>
      </c>
      <c r="E251" s="174">
        <v>232.04</v>
      </c>
      <c r="F251" s="175"/>
      <c r="G251" s="176">
        <f>ROUND(E251*F251,2)</f>
        <v>0</v>
      </c>
      <c r="H251" s="175"/>
      <c r="I251" s="176">
        <f>ROUND(E251*H251,2)</f>
        <v>0</v>
      </c>
      <c r="J251" s="175"/>
      <c r="K251" s="176">
        <f>ROUND(E251*J251,2)</f>
        <v>0</v>
      </c>
      <c r="L251" s="176">
        <v>21</v>
      </c>
      <c r="M251" s="176">
        <f>G251*(1+L251/100)</f>
        <v>0</v>
      </c>
      <c r="N251" s="174">
        <v>1.58E-3</v>
      </c>
      <c r="O251" s="174">
        <f>ROUND(E251*N251,2)</f>
        <v>0.37</v>
      </c>
      <c r="P251" s="174">
        <v>0</v>
      </c>
      <c r="Q251" s="174">
        <f>ROUND(E251*P251,2)</f>
        <v>0</v>
      </c>
      <c r="R251" s="176" t="s">
        <v>716</v>
      </c>
      <c r="S251" s="176" t="s">
        <v>331</v>
      </c>
      <c r="T251" s="177" t="s">
        <v>331</v>
      </c>
      <c r="U251" s="159">
        <v>0.214</v>
      </c>
      <c r="V251" s="159">
        <f>ROUND(E251*U251,2)</f>
        <v>49.66</v>
      </c>
      <c r="W251" s="159"/>
      <c r="X251" s="159" t="s">
        <v>422</v>
      </c>
      <c r="Y251" s="159" t="s">
        <v>334</v>
      </c>
      <c r="Z251" s="148"/>
      <c r="AA251" s="148"/>
      <c r="AB251" s="148"/>
      <c r="AC251" s="148"/>
      <c r="AD251" s="148"/>
      <c r="AE251" s="148"/>
      <c r="AF251" s="148"/>
      <c r="AG251" s="148" t="s">
        <v>423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2" x14ac:dyDescent="0.2">
      <c r="A252" s="155"/>
      <c r="B252" s="156"/>
      <c r="C252" s="188" t="s">
        <v>728</v>
      </c>
      <c r="D252" s="161"/>
      <c r="E252" s="162">
        <v>232.04</v>
      </c>
      <c r="F252" s="159"/>
      <c r="G252" s="159"/>
      <c r="H252" s="159"/>
      <c r="I252" s="159"/>
      <c r="J252" s="159"/>
      <c r="K252" s="159"/>
      <c r="L252" s="159"/>
      <c r="M252" s="159"/>
      <c r="N252" s="158"/>
      <c r="O252" s="158"/>
      <c r="P252" s="158"/>
      <c r="Q252" s="158"/>
      <c r="R252" s="159"/>
      <c r="S252" s="159"/>
      <c r="T252" s="159"/>
      <c r="U252" s="159"/>
      <c r="V252" s="159"/>
      <c r="W252" s="159"/>
      <c r="X252" s="159"/>
      <c r="Y252" s="159"/>
      <c r="Z252" s="148"/>
      <c r="AA252" s="148"/>
      <c r="AB252" s="148"/>
      <c r="AC252" s="148"/>
      <c r="AD252" s="148"/>
      <c r="AE252" s="148"/>
      <c r="AF252" s="148"/>
      <c r="AG252" s="148" t="s">
        <v>344</v>
      </c>
      <c r="AH252" s="148">
        <v>0</v>
      </c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71">
        <v>65</v>
      </c>
      <c r="B253" s="172" t="s">
        <v>729</v>
      </c>
      <c r="C253" s="187" t="s">
        <v>730</v>
      </c>
      <c r="D253" s="173" t="s">
        <v>420</v>
      </c>
      <c r="E253" s="174">
        <v>25</v>
      </c>
      <c r="F253" s="175"/>
      <c r="G253" s="176">
        <f>ROUND(E253*F253,2)</f>
        <v>0</v>
      </c>
      <c r="H253" s="175"/>
      <c r="I253" s="176">
        <f>ROUND(E253*H253,2)</f>
        <v>0</v>
      </c>
      <c r="J253" s="175"/>
      <c r="K253" s="176">
        <f>ROUND(E253*J253,2)</f>
        <v>0</v>
      </c>
      <c r="L253" s="176">
        <v>21</v>
      </c>
      <c r="M253" s="176">
        <f>G253*(1+L253/100)</f>
        <v>0</v>
      </c>
      <c r="N253" s="174">
        <v>5.9100000000000003E-3</v>
      </c>
      <c r="O253" s="174">
        <f>ROUND(E253*N253,2)</f>
        <v>0.15</v>
      </c>
      <c r="P253" s="174">
        <v>0</v>
      </c>
      <c r="Q253" s="174">
        <f>ROUND(E253*P253,2)</f>
        <v>0</v>
      </c>
      <c r="R253" s="176" t="s">
        <v>716</v>
      </c>
      <c r="S253" s="176" t="s">
        <v>331</v>
      </c>
      <c r="T253" s="177" t="s">
        <v>331</v>
      </c>
      <c r="U253" s="159">
        <v>0.26</v>
      </c>
      <c r="V253" s="159">
        <f>ROUND(E253*U253,2)</f>
        <v>6.5</v>
      </c>
      <c r="W253" s="159"/>
      <c r="X253" s="159" t="s">
        <v>422</v>
      </c>
      <c r="Y253" s="159" t="s">
        <v>334</v>
      </c>
      <c r="Z253" s="148"/>
      <c r="AA253" s="148"/>
      <c r="AB253" s="148"/>
      <c r="AC253" s="148"/>
      <c r="AD253" s="148"/>
      <c r="AE253" s="148"/>
      <c r="AF253" s="148"/>
      <c r="AG253" s="148" t="s">
        <v>423</v>
      </c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2" x14ac:dyDescent="0.2">
      <c r="A254" s="155"/>
      <c r="B254" s="156"/>
      <c r="C254" s="188" t="s">
        <v>731</v>
      </c>
      <c r="D254" s="161"/>
      <c r="E254" s="162">
        <v>25</v>
      </c>
      <c r="F254" s="159"/>
      <c r="G254" s="159"/>
      <c r="H254" s="159"/>
      <c r="I254" s="159"/>
      <c r="J254" s="159"/>
      <c r="K254" s="159"/>
      <c r="L254" s="159"/>
      <c r="M254" s="159"/>
      <c r="N254" s="158"/>
      <c r="O254" s="158"/>
      <c r="P254" s="158"/>
      <c r="Q254" s="158"/>
      <c r="R254" s="159"/>
      <c r="S254" s="159"/>
      <c r="T254" s="159"/>
      <c r="U254" s="159"/>
      <c r="V254" s="159"/>
      <c r="W254" s="159"/>
      <c r="X254" s="159"/>
      <c r="Y254" s="159"/>
      <c r="Z254" s="148"/>
      <c r="AA254" s="148"/>
      <c r="AB254" s="148"/>
      <c r="AC254" s="148"/>
      <c r="AD254" s="148"/>
      <c r="AE254" s="148"/>
      <c r="AF254" s="148"/>
      <c r="AG254" s="148" t="s">
        <v>344</v>
      </c>
      <c r="AH254" s="148">
        <v>0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71">
        <v>66</v>
      </c>
      <c r="B255" s="172" t="s">
        <v>732</v>
      </c>
      <c r="C255" s="187" t="s">
        <v>733</v>
      </c>
      <c r="D255" s="173" t="s">
        <v>734</v>
      </c>
      <c r="E255" s="174">
        <v>95</v>
      </c>
      <c r="F255" s="175"/>
      <c r="G255" s="176">
        <f>ROUND(E255*F255,2)</f>
        <v>0</v>
      </c>
      <c r="H255" s="175"/>
      <c r="I255" s="176">
        <f>ROUND(E255*H255,2)</f>
        <v>0</v>
      </c>
      <c r="J255" s="175"/>
      <c r="K255" s="176">
        <f>ROUND(E255*J255,2)</f>
        <v>0</v>
      </c>
      <c r="L255" s="176">
        <v>21</v>
      </c>
      <c r="M255" s="176">
        <f>G255*(1+L255/100)</f>
        <v>0</v>
      </c>
      <c r="N255" s="174">
        <v>0</v>
      </c>
      <c r="O255" s="174">
        <f>ROUND(E255*N255,2)</f>
        <v>0</v>
      </c>
      <c r="P255" s="174">
        <v>0</v>
      </c>
      <c r="Q255" s="174">
        <f>ROUND(E255*P255,2)</f>
        <v>0</v>
      </c>
      <c r="R255" s="176" t="s">
        <v>735</v>
      </c>
      <c r="S255" s="176" t="s">
        <v>331</v>
      </c>
      <c r="T255" s="177" t="s">
        <v>331</v>
      </c>
      <c r="U255" s="159">
        <v>0</v>
      </c>
      <c r="V255" s="159">
        <f>ROUND(E255*U255,2)</f>
        <v>0</v>
      </c>
      <c r="W255" s="159"/>
      <c r="X255" s="159" t="s">
        <v>736</v>
      </c>
      <c r="Y255" s="159" t="s">
        <v>334</v>
      </c>
      <c r="Z255" s="148"/>
      <c r="AA255" s="148"/>
      <c r="AB255" s="148"/>
      <c r="AC255" s="148"/>
      <c r="AD255" s="148"/>
      <c r="AE255" s="148"/>
      <c r="AF255" s="148"/>
      <c r="AG255" s="148" t="s">
        <v>737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2" x14ac:dyDescent="0.2">
      <c r="A256" s="155"/>
      <c r="B256" s="156"/>
      <c r="C256" s="263" t="s">
        <v>738</v>
      </c>
      <c r="D256" s="264"/>
      <c r="E256" s="264"/>
      <c r="F256" s="264"/>
      <c r="G256" s="264"/>
      <c r="H256" s="159"/>
      <c r="I256" s="159"/>
      <c r="J256" s="159"/>
      <c r="K256" s="159"/>
      <c r="L256" s="159"/>
      <c r="M256" s="159"/>
      <c r="N256" s="158"/>
      <c r="O256" s="158"/>
      <c r="P256" s="158"/>
      <c r="Q256" s="158"/>
      <c r="R256" s="159"/>
      <c r="S256" s="159"/>
      <c r="T256" s="159"/>
      <c r="U256" s="159"/>
      <c r="V256" s="159"/>
      <c r="W256" s="159"/>
      <c r="X256" s="159"/>
      <c r="Y256" s="159"/>
      <c r="Z256" s="148"/>
      <c r="AA256" s="148"/>
      <c r="AB256" s="148"/>
      <c r="AC256" s="148"/>
      <c r="AD256" s="148"/>
      <c r="AE256" s="148"/>
      <c r="AF256" s="148"/>
      <c r="AG256" s="148" t="s">
        <v>336</v>
      </c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2" x14ac:dyDescent="0.2">
      <c r="A257" s="155"/>
      <c r="B257" s="156"/>
      <c r="C257" s="188" t="s">
        <v>739</v>
      </c>
      <c r="D257" s="161"/>
      <c r="E257" s="162">
        <v>95</v>
      </c>
      <c r="F257" s="159"/>
      <c r="G257" s="159"/>
      <c r="H257" s="159"/>
      <c r="I257" s="159"/>
      <c r="J257" s="159"/>
      <c r="K257" s="159"/>
      <c r="L257" s="159"/>
      <c r="M257" s="159"/>
      <c r="N257" s="158"/>
      <c r="O257" s="158"/>
      <c r="P257" s="158"/>
      <c r="Q257" s="158"/>
      <c r="R257" s="159"/>
      <c r="S257" s="159"/>
      <c r="T257" s="159"/>
      <c r="U257" s="159"/>
      <c r="V257" s="159"/>
      <c r="W257" s="159"/>
      <c r="X257" s="159"/>
      <c r="Y257" s="159"/>
      <c r="Z257" s="148"/>
      <c r="AA257" s="148"/>
      <c r="AB257" s="148"/>
      <c r="AC257" s="148"/>
      <c r="AD257" s="148"/>
      <c r="AE257" s="148"/>
      <c r="AF257" s="148"/>
      <c r="AG257" s="148" t="s">
        <v>344</v>
      </c>
      <c r="AH257" s="148">
        <v>0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x14ac:dyDescent="0.2">
      <c r="A258" s="164" t="s">
        <v>326</v>
      </c>
      <c r="B258" s="165" t="s">
        <v>225</v>
      </c>
      <c r="C258" s="186" t="s">
        <v>226</v>
      </c>
      <c r="D258" s="166"/>
      <c r="E258" s="167"/>
      <c r="F258" s="168"/>
      <c r="G258" s="168">
        <f>SUMIF(AG259:AG270,"&lt;&gt;NOR",G259:G270)</f>
        <v>0</v>
      </c>
      <c r="H258" s="168"/>
      <c r="I258" s="168">
        <f>SUM(I259:I270)</f>
        <v>0</v>
      </c>
      <c r="J258" s="168"/>
      <c r="K258" s="168">
        <f>SUM(K259:K270)</f>
        <v>0</v>
      </c>
      <c r="L258" s="168"/>
      <c r="M258" s="168">
        <f>SUM(M259:M270)</f>
        <v>0</v>
      </c>
      <c r="N258" s="167"/>
      <c r="O258" s="167">
        <f>SUM(O259:O270)</f>
        <v>0.02</v>
      </c>
      <c r="P258" s="167"/>
      <c r="Q258" s="167">
        <f>SUM(Q259:Q270)</f>
        <v>0</v>
      </c>
      <c r="R258" s="168"/>
      <c r="S258" s="168"/>
      <c r="T258" s="169"/>
      <c r="U258" s="163"/>
      <c r="V258" s="163">
        <f>SUM(V259:V270)</f>
        <v>94.47</v>
      </c>
      <c r="W258" s="163"/>
      <c r="X258" s="163"/>
      <c r="Y258" s="163"/>
      <c r="AG258" t="s">
        <v>327</v>
      </c>
    </row>
    <row r="259" spans="1:60" ht="56.25" outlineLevel="1" x14ac:dyDescent="0.2">
      <c r="A259" s="171">
        <v>67</v>
      </c>
      <c r="B259" s="172" t="s">
        <v>740</v>
      </c>
      <c r="C259" s="187" t="s">
        <v>741</v>
      </c>
      <c r="D259" s="173" t="s">
        <v>420</v>
      </c>
      <c r="E259" s="174">
        <v>232.03</v>
      </c>
      <c r="F259" s="175"/>
      <c r="G259" s="176">
        <f>ROUND(E259*F259,2)</f>
        <v>0</v>
      </c>
      <c r="H259" s="175"/>
      <c r="I259" s="176">
        <f>ROUND(E259*H259,2)</f>
        <v>0</v>
      </c>
      <c r="J259" s="175"/>
      <c r="K259" s="176">
        <f>ROUND(E259*J259,2)</f>
        <v>0</v>
      </c>
      <c r="L259" s="176">
        <v>21</v>
      </c>
      <c r="M259" s="176">
        <f>G259*(1+L259/100)</f>
        <v>0</v>
      </c>
      <c r="N259" s="174">
        <v>4.0000000000000003E-5</v>
      </c>
      <c r="O259" s="174">
        <f>ROUND(E259*N259,2)</f>
        <v>0.01</v>
      </c>
      <c r="P259" s="174">
        <v>0</v>
      </c>
      <c r="Q259" s="174">
        <f>ROUND(E259*P259,2)</f>
        <v>0</v>
      </c>
      <c r="R259" s="176" t="s">
        <v>581</v>
      </c>
      <c r="S259" s="176" t="s">
        <v>331</v>
      </c>
      <c r="T259" s="177" t="s">
        <v>331</v>
      </c>
      <c r="U259" s="159">
        <v>0.308</v>
      </c>
      <c r="V259" s="159">
        <f>ROUND(E259*U259,2)</f>
        <v>71.47</v>
      </c>
      <c r="W259" s="159"/>
      <c r="X259" s="159" t="s">
        <v>422</v>
      </c>
      <c r="Y259" s="159" t="s">
        <v>334</v>
      </c>
      <c r="Z259" s="148"/>
      <c r="AA259" s="148"/>
      <c r="AB259" s="148"/>
      <c r="AC259" s="148"/>
      <c r="AD259" s="148"/>
      <c r="AE259" s="148"/>
      <c r="AF259" s="148"/>
      <c r="AG259" s="148" t="s">
        <v>423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outlineLevel="2" x14ac:dyDescent="0.2">
      <c r="A260" s="155"/>
      <c r="B260" s="156"/>
      <c r="C260" s="188" t="s">
        <v>742</v>
      </c>
      <c r="D260" s="161"/>
      <c r="E260" s="162">
        <v>232.03</v>
      </c>
      <c r="F260" s="159"/>
      <c r="G260" s="159"/>
      <c r="H260" s="159"/>
      <c r="I260" s="159"/>
      <c r="J260" s="159"/>
      <c r="K260" s="159"/>
      <c r="L260" s="159"/>
      <c r="M260" s="159"/>
      <c r="N260" s="158"/>
      <c r="O260" s="158"/>
      <c r="P260" s="158"/>
      <c r="Q260" s="158"/>
      <c r="R260" s="159"/>
      <c r="S260" s="159"/>
      <c r="T260" s="159"/>
      <c r="U260" s="159"/>
      <c r="V260" s="159"/>
      <c r="W260" s="159"/>
      <c r="X260" s="159"/>
      <c r="Y260" s="159"/>
      <c r="Z260" s="148"/>
      <c r="AA260" s="148"/>
      <c r="AB260" s="148"/>
      <c r="AC260" s="148"/>
      <c r="AD260" s="148"/>
      <c r="AE260" s="148"/>
      <c r="AF260" s="148"/>
      <c r="AG260" s="148" t="s">
        <v>344</v>
      </c>
      <c r="AH260" s="148">
        <v>0</v>
      </c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ht="33.75" outlineLevel="1" x14ac:dyDescent="0.2">
      <c r="A261" s="171">
        <v>68</v>
      </c>
      <c r="B261" s="172" t="s">
        <v>743</v>
      </c>
      <c r="C261" s="187" t="s">
        <v>744</v>
      </c>
      <c r="D261" s="173" t="s">
        <v>420</v>
      </c>
      <c r="E261" s="174">
        <v>105</v>
      </c>
      <c r="F261" s="175"/>
      <c r="G261" s="176">
        <f>ROUND(E261*F261,2)</f>
        <v>0</v>
      </c>
      <c r="H261" s="175"/>
      <c r="I261" s="176">
        <f>ROUND(E261*H261,2)</f>
        <v>0</v>
      </c>
      <c r="J261" s="175"/>
      <c r="K261" s="176">
        <f>ROUND(E261*J261,2)</f>
        <v>0</v>
      </c>
      <c r="L261" s="176">
        <v>21</v>
      </c>
      <c r="M261" s="176">
        <f>G261*(1+L261/100)</f>
        <v>0</v>
      </c>
      <c r="N261" s="174">
        <v>0</v>
      </c>
      <c r="O261" s="174">
        <f>ROUND(E261*N261,2)</f>
        <v>0</v>
      </c>
      <c r="P261" s="174">
        <v>0</v>
      </c>
      <c r="Q261" s="174">
        <f>ROUND(E261*P261,2)</f>
        <v>0</v>
      </c>
      <c r="R261" s="176" t="s">
        <v>581</v>
      </c>
      <c r="S261" s="176" t="s">
        <v>331</v>
      </c>
      <c r="T261" s="177" t="s">
        <v>331</v>
      </c>
      <c r="U261" s="159">
        <v>0.13900000000000001</v>
      </c>
      <c r="V261" s="159">
        <f>ROUND(E261*U261,2)</f>
        <v>14.6</v>
      </c>
      <c r="W261" s="159"/>
      <c r="X261" s="159" t="s">
        <v>422</v>
      </c>
      <c r="Y261" s="159" t="s">
        <v>334</v>
      </c>
      <c r="Z261" s="148"/>
      <c r="AA261" s="148"/>
      <c r="AB261" s="148"/>
      <c r="AC261" s="148"/>
      <c r="AD261" s="148"/>
      <c r="AE261" s="148"/>
      <c r="AF261" s="148"/>
      <c r="AG261" s="148" t="s">
        <v>423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2" x14ac:dyDescent="0.2">
      <c r="A262" s="155"/>
      <c r="B262" s="156"/>
      <c r="C262" s="188" t="s">
        <v>745</v>
      </c>
      <c r="D262" s="161"/>
      <c r="E262" s="162">
        <v>105</v>
      </c>
      <c r="F262" s="159"/>
      <c r="G262" s="159"/>
      <c r="H262" s="159"/>
      <c r="I262" s="159"/>
      <c r="J262" s="159"/>
      <c r="K262" s="159"/>
      <c r="L262" s="159"/>
      <c r="M262" s="159"/>
      <c r="N262" s="158"/>
      <c r="O262" s="158"/>
      <c r="P262" s="158"/>
      <c r="Q262" s="158"/>
      <c r="R262" s="159"/>
      <c r="S262" s="159"/>
      <c r="T262" s="159"/>
      <c r="U262" s="159"/>
      <c r="V262" s="159"/>
      <c r="W262" s="159"/>
      <c r="X262" s="159"/>
      <c r="Y262" s="159"/>
      <c r="Z262" s="148"/>
      <c r="AA262" s="148"/>
      <c r="AB262" s="148"/>
      <c r="AC262" s="148"/>
      <c r="AD262" s="148"/>
      <c r="AE262" s="148"/>
      <c r="AF262" s="148"/>
      <c r="AG262" s="148" t="s">
        <v>344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71">
        <v>69</v>
      </c>
      <c r="B263" s="172" t="s">
        <v>746</v>
      </c>
      <c r="C263" s="187" t="s">
        <v>747</v>
      </c>
      <c r="D263" s="173" t="s">
        <v>420</v>
      </c>
      <c r="E263" s="174">
        <v>55.672499999999999</v>
      </c>
      <c r="F263" s="175"/>
      <c r="G263" s="176">
        <f>ROUND(E263*F263,2)</f>
        <v>0</v>
      </c>
      <c r="H263" s="175"/>
      <c r="I263" s="176">
        <f>ROUND(E263*H263,2)</f>
        <v>0</v>
      </c>
      <c r="J263" s="175"/>
      <c r="K263" s="176">
        <f>ROUND(E263*J263,2)</f>
        <v>0</v>
      </c>
      <c r="L263" s="176">
        <v>21</v>
      </c>
      <c r="M263" s="176">
        <f>G263*(1+L263/100)</f>
        <v>0</v>
      </c>
      <c r="N263" s="174">
        <v>1.0000000000000001E-5</v>
      </c>
      <c r="O263" s="174">
        <f>ROUND(E263*N263,2)</f>
        <v>0</v>
      </c>
      <c r="P263" s="174">
        <v>0</v>
      </c>
      <c r="Q263" s="174">
        <f>ROUND(E263*P263,2)</f>
        <v>0</v>
      </c>
      <c r="R263" s="176" t="s">
        <v>748</v>
      </c>
      <c r="S263" s="176" t="s">
        <v>331</v>
      </c>
      <c r="T263" s="177" t="s">
        <v>331</v>
      </c>
      <c r="U263" s="159">
        <v>0.13</v>
      </c>
      <c r="V263" s="159">
        <f>ROUND(E263*U263,2)</f>
        <v>7.24</v>
      </c>
      <c r="W263" s="159"/>
      <c r="X263" s="159" t="s">
        <v>422</v>
      </c>
      <c r="Y263" s="159" t="s">
        <v>334</v>
      </c>
      <c r="Z263" s="148"/>
      <c r="AA263" s="148"/>
      <c r="AB263" s="148"/>
      <c r="AC263" s="148"/>
      <c r="AD263" s="148"/>
      <c r="AE263" s="148"/>
      <c r="AF263" s="148"/>
      <c r="AG263" s="148" t="s">
        <v>423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ht="33.75" outlineLevel="2" x14ac:dyDescent="0.2">
      <c r="A264" s="155"/>
      <c r="B264" s="156"/>
      <c r="C264" s="188" t="s">
        <v>749</v>
      </c>
      <c r="D264" s="161"/>
      <c r="E264" s="162">
        <v>55.672499999999999</v>
      </c>
      <c r="F264" s="159"/>
      <c r="G264" s="159"/>
      <c r="H264" s="159"/>
      <c r="I264" s="159"/>
      <c r="J264" s="159"/>
      <c r="K264" s="159"/>
      <c r="L264" s="159"/>
      <c r="M264" s="159"/>
      <c r="N264" s="158"/>
      <c r="O264" s="158"/>
      <c r="P264" s="158"/>
      <c r="Q264" s="158"/>
      <c r="R264" s="159"/>
      <c r="S264" s="159"/>
      <c r="T264" s="159"/>
      <c r="U264" s="159"/>
      <c r="V264" s="159"/>
      <c r="W264" s="159"/>
      <c r="X264" s="159"/>
      <c r="Y264" s="159"/>
      <c r="Z264" s="148"/>
      <c r="AA264" s="148"/>
      <c r="AB264" s="148"/>
      <c r="AC264" s="148"/>
      <c r="AD264" s="148"/>
      <c r="AE264" s="148"/>
      <c r="AF264" s="148"/>
      <c r="AG264" s="148" t="s">
        <v>344</v>
      </c>
      <c r="AH264" s="148">
        <v>0</v>
      </c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71">
        <v>70</v>
      </c>
      <c r="B265" s="172" t="s">
        <v>750</v>
      </c>
      <c r="C265" s="187" t="s">
        <v>751</v>
      </c>
      <c r="D265" s="173" t="s">
        <v>434</v>
      </c>
      <c r="E265" s="174">
        <v>4</v>
      </c>
      <c r="F265" s="175"/>
      <c r="G265" s="176">
        <f>ROUND(E265*F265,2)</f>
        <v>0</v>
      </c>
      <c r="H265" s="175"/>
      <c r="I265" s="176">
        <f>ROUND(E265*H265,2)</f>
        <v>0</v>
      </c>
      <c r="J265" s="175"/>
      <c r="K265" s="176">
        <f>ROUND(E265*J265,2)</f>
        <v>0</v>
      </c>
      <c r="L265" s="176">
        <v>21</v>
      </c>
      <c r="M265" s="176">
        <f>G265*(1+L265/100)</f>
        <v>0</v>
      </c>
      <c r="N265" s="174">
        <v>1.0000000000000001E-5</v>
      </c>
      <c r="O265" s="174">
        <f>ROUND(E265*N265,2)</f>
        <v>0</v>
      </c>
      <c r="P265" s="174">
        <v>0</v>
      </c>
      <c r="Q265" s="174">
        <f>ROUND(E265*P265,2)</f>
        <v>0</v>
      </c>
      <c r="R265" s="176" t="s">
        <v>581</v>
      </c>
      <c r="S265" s="176" t="s">
        <v>331</v>
      </c>
      <c r="T265" s="177" t="s">
        <v>331</v>
      </c>
      <c r="U265" s="159">
        <v>0.17</v>
      </c>
      <c r="V265" s="159">
        <f>ROUND(E265*U265,2)</f>
        <v>0.68</v>
      </c>
      <c r="W265" s="159"/>
      <c r="X265" s="159" t="s">
        <v>422</v>
      </c>
      <c r="Y265" s="159" t="s">
        <v>334</v>
      </c>
      <c r="Z265" s="148"/>
      <c r="AA265" s="148"/>
      <c r="AB265" s="148"/>
      <c r="AC265" s="148"/>
      <c r="AD265" s="148"/>
      <c r="AE265" s="148"/>
      <c r="AF265" s="148"/>
      <c r="AG265" s="148" t="s">
        <v>423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2" x14ac:dyDescent="0.2">
      <c r="A266" s="155"/>
      <c r="B266" s="156"/>
      <c r="C266" s="188" t="s">
        <v>89</v>
      </c>
      <c r="D266" s="161"/>
      <c r="E266" s="162">
        <v>4</v>
      </c>
      <c r="F266" s="159"/>
      <c r="G266" s="159"/>
      <c r="H266" s="159"/>
      <c r="I266" s="159"/>
      <c r="J266" s="159"/>
      <c r="K266" s="159"/>
      <c r="L266" s="159"/>
      <c r="M266" s="159"/>
      <c r="N266" s="158"/>
      <c r="O266" s="158"/>
      <c r="P266" s="158"/>
      <c r="Q266" s="158"/>
      <c r="R266" s="159"/>
      <c r="S266" s="159"/>
      <c r="T266" s="159"/>
      <c r="U266" s="159"/>
      <c r="V266" s="159"/>
      <c r="W266" s="159"/>
      <c r="X266" s="159"/>
      <c r="Y266" s="159"/>
      <c r="Z266" s="148"/>
      <c r="AA266" s="148"/>
      <c r="AB266" s="148"/>
      <c r="AC266" s="148"/>
      <c r="AD266" s="148"/>
      <c r="AE266" s="148"/>
      <c r="AF266" s="148"/>
      <c r="AG266" s="148" t="s">
        <v>344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71">
        <v>71</v>
      </c>
      <c r="B267" s="172" t="s">
        <v>752</v>
      </c>
      <c r="C267" s="187" t="s">
        <v>753</v>
      </c>
      <c r="D267" s="173" t="s">
        <v>434</v>
      </c>
      <c r="E267" s="174">
        <v>4</v>
      </c>
      <c r="F267" s="175"/>
      <c r="G267" s="176">
        <f>ROUND(E267*F267,2)</f>
        <v>0</v>
      </c>
      <c r="H267" s="175"/>
      <c r="I267" s="176">
        <f>ROUND(E267*H267,2)</f>
        <v>0</v>
      </c>
      <c r="J267" s="175"/>
      <c r="K267" s="176">
        <f>ROUND(E267*J267,2)</f>
        <v>0</v>
      </c>
      <c r="L267" s="176">
        <v>21</v>
      </c>
      <c r="M267" s="176">
        <f>G267*(1+L267/100)</f>
        <v>0</v>
      </c>
      <c r="N267" s="174">
        <v>0</v>
      </c>
      <c r="O267" s="174">
        <f>ROUND(E267*N267,2)</f>
        <v>0</v>
      </c>
      <c r="P267" s="174">
        <v>0</v>
      </c>
      <c r="Q267" s="174">
        <f>ROUND(E267*P267,2)</f>
        <v>0</v>
      </c>
      <c r="R267" s="176" t="s">
        <v>581</v>
      </c>
      <c r="S267" s="176" t="s">
        <v>331</v>
      </c>
      <c r="T267" s="177" t="s">
        <v>331</v>
      </c>
      <c r="U267" s="159">
        <v>0.11890000000000001</v>
      </c>
      <c r="V267" s="159">
        <f>ROUND(E267*U267,2)</f>
        <v>0.48</v>
      </c>
      <c r="W267" s="159"/>
      <c r="X267" s="159" t="s">
        <v>422</v>
      </c>
      <c r="Y267" s="159" t="s">
        <v>334</v>
      </c>
      <c r="Z267" s="148"/>
      <c r="AA267" s="148"/>
      <c r="AB267" s="148"/>
      <c r="AC267" s="148"/>
      <c r="AD267" s="148"/>
      <c r="AE267" s="148"/>
      <c r="AF267" s="148"/>
      <c r="AG267" s="148" t="s">
        <v>423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2" x14ac:dyDescent="0.2">
      <c r="A268" s="155"/>
      <c r="B268" s="156"/>
      <c r="C268" s="188" t="s">
        <v>89</v>
      </c>
      <c r="D268" s="161"/>
      <c r="E268" s="162">
        <v>4</v>
      </c>
      <c r="F268" s="159"/>
      <c r="G268" s="159"/>
      <c r="H268" s="159"/>
      <c r="I268" s="159"/>
      <c r="J268" s="159"/>
      <c r="K268" s="159"/>
      <c r="L268" s="159"/>
      <c r="M268" s="159"/>
      <c r="N268" s="158"/>
      <c r="O268" s="158"/>
      <c r="P268" s="158"/>
      <c r="Q268" s="158"/>
      <c r="R268" s="159"/>
      <c r="S268" s="159"/>
      <c r="T268" s="159"/>
      <c r="U268" s="159"/>
      <c r="V268" s="159"/>
      <c r="W268" s="159"/>
      <c r="X268" s="159"/>
      <c r="Y268" s="159"/>
      <c r="Z268" s="148"/>
      <c r="AA268" s="148"/>
      <c r="AB268" s="148"/>
      <c r="AC268" s="148"/>
      <c r="AD268" s="148"/>
      <c r="AE268" s="148"/>
      <c r="AF268" s="148"/>
      <c r="AG268" s="148" t="s">
        <v>344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ht="22.5" outlineLevel="1" x14ac:dyDescent="0.2">
      <c r="A269" s="171">
        <v>72</v>
      </c>
      <c r="B269" s="172" t="s">
        <v>754</v>
      </c>
      <c r="C269" s="187" t="s">
        <v>755</v>
      </c>
      <c r="D269" s="173" t="s">
        <v>434</v>
      </c>
      <c r="E269" s="174">
        <v>4</v>
      </c>
      <c r="F269" s="175"/>
      <c r="G269" s="176">
        <f>ROUND(E269*F269,2)</f>
        <v>0</v>
      </c>
      <c r="H269" s="175"/>
      <c r="I269" s="176">
        <f>ROUND(E269*H269,2)</f>
        <v>0</v>
      </c>
      <c r="J269" s="175"/>
      <c r="K269" s="176">
        <f>ROUND(E269*J269,2)</f>
        <v>0</v>
      </c>
      <c r="L269" s="176">
        <v>21</v>
      </c>
      <c r="M269" s="176">
        <f>G269*(1+L269/100)</f>
        <v>0</v>
      </c>
      <c r="N269" s="174">
        <v>3.0000000000000001E-3</v>
      </c>
      <c r="O269" s="174">
        <f>ROUND(E269*N269,2)</f>
        <v>0.01</v>
      </c>
      <c r="P269" s="174">
        <v>0</v>
      </c>
      <c r="Q269" s="174">
        <f>ROUND(E269*P269,2)</f>
        <v>0</v>
      </c>
      <c r="R269" s="176" t="s">
        <v>563</v>
      </c>
      <c r="S269" s="176" t="s">
        <v>331</v>
      </c>
      <c r="T269" s="177" t="s">
        <v>331</v>
      </c>
      <c r="U269" s="159">
        <v>0</v>
      </c>
      <c r="V269" s="159">
        <f>ROUND(E269*U269,2)</f>
        <v>0</v>
      </c>
      <c r="W269" s="159"/>
      <c r="X269" s="159" t="s">
        <v>564</v>
      </c>
      <c r="Y269" s="159" t="s">
        <v>334</v>
      </c>
      <c r="Z269" s="148"/>
      <c r="AA269" s="148"/>
      <c r="AB269" s="148"/>
      <c r="AC269" s="148"/>
      <c r="AD269" s="148"/>
      <c r="AE269" s="148"/>
      <c r="AF269" s="148"/>
      <c r="AG269" s="148" t="s">
        <v>565</v>
      </c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2" x14ac:dyDescent="0.2">
      <c r="A270" s="155"/>
      <c r="B270" s="156"/>
      <c r="C270" s="188" t="s">
        <v>89</v>
      </c>
      <c r="D270" s="161"/>
      <c r="E270" s="162">
        <v>4</v>
      </c>
      <c r="F270" s="159"/>
      <c r="G270" s="159"/>
      <c r="H270" s="159"/>
      <c r="I270" s="159"/>
      <c r="J270" s="159"/>
      <c r="K270" s="159"/>
      <c r="L270" s="159"/>
      <c r="M270" s="159"/>
      <c r="N270" s="158"/>
      <c r="O270" s="158"/>
      <c r="P270" s="158"/>
      <c r="Q270" s="158"/>
      <c r="R270" s="159"/>
      <c r="S270" s="159"/>
      <c r="T270" s="159"/>
      <c r="U270" s="159"/>
      <c r="V270" s="159"/>
      <c r="W270" s="159"/>
      <c r="X270" s="159"/>
      <c r="Y270" s="159"/>
      <c r="Z270" s="148"/>
      <c r="AA270" s="148"/>
      <c r="AB270" s="148"/>
      <c r="AC270" s="148"/>
      <c r="AD270" s="148"/>
      <c r="AE270" s="148"/>
      <c r="AF270" s="148"/>
      <c r="AG270" s="148" t="s">
        <v>344</v>
      </c>
      <c r="AH270" s="148">
        <v>0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x14ac:dyDescent="0.2">
      <c r="A271" s="164" t="s">
        <v>326</v>
      </c>
      <c r="B271" s="165" t="s">
        <v>227</v>
      </c>
      <c r="C271" s="186" t="s">
        <v>228</v>
      </c>
      <c r="D271" s="166"/>
      <c r="E271" s="167"/>
      <c r="F271" s="168"/>
      <c r="G271" s="168">
        <f>SUMIF(AG272:AG283,"&lt;&gt;NOR",G272:G283)</f>
        <v>0</v>
      </c>
      <c r="H271" s="168"/>
      <c r="I271" s="168">
        <f>SUM(I272:I283)</f>
        <v>0</v>
      </c>
      <c r="J271" s="168"/>
      <c r="K271" s="168">
        <f>SUM(K272:K283)</f>
        <v>0</v>
      </c>
      <c r="L271" s="168"/>
      <c r="M271" s="168">
        <f>SUM(M272:M283)</f>
        <v>0</v>
      </c>
      <c r="N271" s="167"/>
      <c r="O271" s="167">
        <f>SUM(O272:O283)</f>
        <v>0.67999999999999994</v>
      </c>
      <c r="P271" s="167"/>
      <c r="Q271" s="167">
        <f>SUM(Q272:Q283)</f>
        <v>0</v>
      </c>
      <c r="R271" s="168"/>
      <c r="S271" s="168"/>
      <c r="T271" s="169"/>
      <c r="U271" s="163"/>
      <c r="V271" s="163">
        <f>SUM(V272:V283)</f>
        <v>48.510000000000005</v>
      </c>
      <c r="W271" s="163"/>
      <c r="X271" s="163"/>
      <c r="Y271" s="163"/>
      <c r="AG271" t="s">
        <v>327</v>
      </c>
    </row>
    <row r="272" spans="1:60" ht="33.75" outlineLevel="1" x14ac:dyDescent="0.2">
      <c r="A272" s="171">
        <v>73</v>
      </c>
      <c r="B272" s="172" t="s">
        <v>756</v>
      </c>
      <c r="C272" s="187" t="s">
        <v>757</v>
      </c>
      <c r="D272" s="173" t="s">
        <v>407</v>
      </c>
      <c r="E272" s="174">
        <v>18.899999999999999</v>
      </c>
      <c r="F272" s="175"/>
      <c r="G272" s="176">
        <f>ROUND(E272*F272,2)</f>
        <v>0</v>
      </c>
      <c r="H272" s="175"/>
      <c r="I272" s="176">
        <f>ROUND(E272*H272,2)</f>
        <v>0</v>
      </c>
      <c r="J272" s="175"/>
      <c r="K272" s="176">
        <f>ROUND(E272*J272,2)</f>
        <v>0</v>
      </c>
      <c r="L272" s="176">
        <v>21</v>
      </c>
      <c r="M272" s="176">
        <f>G272*(1+L272/100)</f>
        <v>0</v>
      </c>
      <c r="N272" s="174">
        <v>1.9529999999999999E-2</v>
      </c>
      <c r="O272" s="174">
        <f>ROUND(E272*N272,2)</f>
        <v>0.37</v>
      </c>
      <c r="P272" s="174">
        <v>0</v>
      </c>
      <c r="Q272" s="174">
        <f>ROUND(E272*P272,2)</f>
        <v>0</v>
      </c>
      <c r="R272" s="176" t="s">
        <v>581</v>
      </c>
      <c r="S272" s="176" t="s">
        <v>331</v>
      </c>
      <c r="T272" s="177" t="s">
        <v>331</v>
      </c>
      <c r="U272" s="159">
        <v>1.4</v>
      </c>
      <c r="V272" s="159">
        <f>ROUND(E272*U272,2)</f>
        <v>26.46</v>
      </c>
      <c r="W272" s="159"/>
      <c r="X272" s="159" t="s">
        <v>422</v>
      </c>
      <c r="Y272" s="159" t="s">
        <v>334</v>
      </c>
      <c r="Z272" s="148"/>
      <c r="AA272" s="148"/>
      <c r="AB272" s="148"/>
      <c r="AC272" s="148"/>
      <c r="AD272" s="148"/>
      <c r="AE272" s="148"/>
      <c r="AF272" s="148"/>
      <c r="AG272" s="148" t="s">
        <v>423</v>
      </c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2" x14ac:dyDescent="0.2">
      <c r="A273" s="155"/>
      <c r="B273" s="156"/>
      <c r="C273" s="263" t="s">
        <v>1337</v>
      </c>
      <c r="D273" s="264"/>
      <c r="E273" s="264"/>
      <c r="F273" s="264"/>
      <c r="G273" s="264"/>
      <c r="H273" s="159"/>
      <c r="I273" s="159"/>
      <c r="J273" s="159"/>
      <c r="K273" s="159"/>
      <c r="L273" s="159"/>
      <c r="M273" s="159"/>
      <c r="N273" s="158"/>
      <c r="O273" s="158"/>
      <c r="P273" s="158"/>
      <c r="Q273" s="158"/>
      <c r="R273" s="159"/>
      <c r="S273" s="159"/>
      <c r="T273" s="159"/>
      <c r="U273" s="159"/>
      <c r="V273" s="159"/>
      <c r="W273" s="159"/>
      <c r="X273" s="159"/>
      <c r="Y273" s="159"/>
      <c r="Z273" s="148"/>
      <c r="AA273" s="148"/>
      <c r="AB273" s="148"/>
      <c r="AC273" s="148"/>
      <c r="AD273" s="148"/>
      <c r="AE273" s="148"/>
      <c r="AF273" s="148"/>
      <c r="AG273" s="148" t="s">
        <v>336</v>
      </c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3" x14ac:dyDescent="0.2">
      <c r="A274" s="155"/>
      <c r="B274" s="156"/>
      <c r="C274" s="272" t="s">
        <v>758</v>
      </c>
      <c r="D274" s="273"/>
      <c r="E274" s="273"/>
      <c r="F274" s="273"/>
      <c r="G274" s="273"/>
      <c r="H274" s="159"/>
      <c r="I274" s="159"/>
      <c r="J274" s="159"/>
      <c r="K274" s="159"/>
      <c r="L274" s="159"/>
      <c r="M274" s="159"/>
      <c r="N274" s="158"/>
      <c r="O274" s="158"/>
      <c r="P274" s="158"/>
      <c r="Q274" s="158"/>
      <c r="R274" s="159"/>
      <c r="S274" s="159"/>
      <c r="T274" s="159"/>
      <c r="U274" s="159"/>
      <c r="V274" s="159"/>
      <c r="W274" s="159"/>
      <c r="X274" s="159"/>
      <c r="Y274" s="159"/>
      <c r="Z274" s="148"/>
      <c r="AA274" s="148"/>
      <c r="AB274" s="148"/>
      <c r="AC274" s="148"/>
      <c r="AD274" s="148"/>
      <c r="AE274" s="148"/>
      <c r="AF274" s="148"/>
      <c r="AG274" s="148" t="s">
        <v>336</v>
      </c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3" x14ac:dyDescent="0.2">
      <c r="A275" s="155"/>
      <c r="B275" s="156"/>
      <c r="C275" s="272" t="s">
        <v>759</v>
      </c>
      <c r="D275" s="273"/>
      <c r="E275" s="273"/>
      <c r="F275" s="273"/>
      <c r="G275" s="273"/>
      <c r="H275" s="159"/>
      <c r="I275" s="159"/>
      <c r="J275" s="159"/>
      <c r="K275" s="159"/>
      <c r="L275" s="159"/>
      <c r="M275" s="159"/>
      <c r="N275" s="158"/>
      <c r="O275" s="158"/>
      <c r="P275" s="158"/>
      <c r="Q275" s="158"/>
      <c r="R275" s="159"/>
      <c r="S275" s="159"/>
      <c r="T275" s="159"/>
      <c r="U275" s="159"/>
      <c r="V275" s="159"/>
      <c r="W275" s="159"/>
      <c r="X275" s="159"/>
      <c r="Y275" s="159"/>
      <c r="Z275" s="148"/>
      <c r="AA275" s="148"/>
      <c r="AB275" s="148"/>
      <c r="AC275" s="148"/>
      <c r="AD275" s="148"/>
      <c r="AE275" s="148"/>
      <c r="AF275" s="148"/>
      <c r="AG275" s="148" t="s">
        <v>336</v>
      </c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3" x14ac:dyDescent="0.2">
      <c r="A276" s="155"/>
      <c r="B276" s="156"/>
      <c r="C276" s="272" t="s">
        <v>760</v>
      </c>
      <c r="D276" s="273"/>
      <c r="E276" s="273"/>
      <c r="F276" s="273"/>
      <c r="G276" s="273"/>
      <c r="H276" s="159"/>
      <c r="I276" s="159"/>
      <c r="J276" s="159"/>
      <c r="K276" s="159"/>
      <c r="L276" s="159"/>
      <c r="M276" s="159"/>
      <c r="N276" s="158"/>
      <c r="O276" s="158"/>
      <c r="P276" s="158"/>
      <c r="Q276" s="158"/>
      <c r="R276" s="159"/>
      <c r="S276" s="159"/>
      <c r="T276" s="159"/>
      <c r="U276" s="159"/>
      <c r="V276" s="159"/>
      <c r="W276" s="159"/>
      <c r="X276" s="159"/>
      <c r="Y276" s="159"/>
      <c r="Z276" s="148"/>
      <c r="AA276" s="148"/>
      <c r="AB276" s="148"/>
      <c r="AC276" s="148"/>
      <c r="AD276" s="148"/>
      <c r="AE276" s="148"/>
      <c r="AF276" s="148"/>
      <c r="AG276" s="148" t="s">
        <v>336</v>
      </c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78" t="str">
        <f>C276</f>
        <v>- standardního tmelení Q2, to je: základní tmelení Q1+ dodatečné tmelení (tmelení najemno) a případné přebroušení.</v>
      </c>
      <c r="BB276" s="148"/>
      <c r="BC276" s="148"/>
      <c r="BD276" s="148"/>
      <c r="BE276" s="148"/>
      <c r="BF276" s="148"/>
      <c r="BG276" s="148"/>
      <c r="BH276" s="148"/>
    </row>
    <row r="277" spans="1:60" outlineLevel="2" x14ac:dyDescent="0.2">
      <c r="A277" s="155"/>
      <c r="B277" s="156"/>
      <c r="C277" s="188" t="s">
        <v>761</v>
      </c>
      <c r="D277" s="161"/>
      <c r="E277" s="162">
        <v>18.899999999999999</v>
      </c>
      <c r="F277" s="159"/>
      <c r="G277" s="159"/>
      <c r="H277" s="159"/>
      <c r="I277" s="159"/>
      <c r="J277" s="159"/>
      <c r="K277" s="159"/>
      <c r="L277" s="159"/>
      <c r="M277" s="159"/>
      <c r="N277" s="158"/>
      <c r="O277" s="158"/>
      <c r="P277" s="158"/>
      <c r="Q277" s="158"/>
      <c r="R277" s="159"/>
      <c r="S277" s="159"/>
      <c r="T277" s="159"/>
      <c r="U277" s="159"/>
      <c r="V277" s="159"/>
      <c r="W277" s="159"/>
      <c r="X277" s="159"/>
      <c r="Y277" s="159"/>
      <c r="Z277" s="148"/>
      <c r="AA277" s="148"/>
      <c r="AB277" s="148"/>
      <c r="AC277" s="148"/>
      <c r="AD277" s="148"/>
      <c r="AE277" s="148"/>
      <c r="AF277" s="148"/>
      <c r="AG277" s="148" t="s">
        <v>344</v>
      </c>
      <c r="AH277" s="148">
        <v>0</v>
      </c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ht="22.5" outlineLevel="1" x14ac:dyDescent="0.2">
      <c r="A278" s="171">
        <v>74</v>
      </c>
      <c r="B278" s="172" t="s">
        <v>762</v>
      </c>
      <c r="C278" s="187" t="s">
        <v>763</v>
      </c>
      <c r="D278" s="173" t="s">
        <v>407</v>
      </c>
      <c r="E278" s="174">
        <v>15.75</v>
      </c>
      <c r="F278" s="175"/>
      <c r="G278" s="176">
        <f>ROUND(E278*F278,2)</f>
        <v>0</v>
      </c>
      <c r="H278" s="175"/>
      <c r="I278" s="176">
        <f>ROUND(E278*H278,2)</f>
        <v>0</v>
      </c>
      <c r="J278" s="175"/>
      <c r="K278" s="176">
        <f>ROUND(E278*J278,2)</f>
        <v>0</v>
      </c>
      <c r="L278" s="176">
        <v>21</v>
      </c>
      <c r="M278" s="176">
        <f>G278*(1+L278/100)</f>
        <v>0</v>
      </c>
      <c r="N278" s="174">
        <v>1.9529999999999999E-2</v>
      </c>
      <c r="O278" s="174">
        <f>ROUND(E278*N278,2)</f>
        <v>0.31</v>
      </c>
      <c r="P278" s="174">
        <v>0</v>
      </c>
      <c r="Q278" s="174">
        <f>ROUND(E278*P278,2)</f>
        <v>0</v>
      </c>
      <c r="R278" s="176"/>
      <c r="S278" s="176" t="s">
        <v>364</v>
      </c>
      <c r="T278" s="177" t="s">
        <v>332</v>
      </c>
      <c r="U278" s="159">
        <v>1.4</v>
      </c>
      <c r="V278" s="159">
        <f>ROUND(E278*U278,2)</f>
        <v>22.05</v>
      </c>
      <c r="W278" s="159"/>
      <c r="X278" s="159" t="s">
        <v>422</v>
      </c>
      <c r="Y278" s="159" t="s">
        <v>334</v>
      </c>
      <c r="Z278" s="148"/>
      <c r="AA278" s="148"/>
      <c r="AB278" s="148"/>
      <c r="AC278" s="148"/>
      <c r="AD278" s="148"/>
      <c r="AE278" s="148"/>
      <c r="AF278" s="148"/>
      <c r="AG278" s="148" t="s">
        <v>423</v>
      </c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2" x14ac:dyDescent="0.2">
      <c r="A279" s="155"/>
      <c r="B279" s="156"/>
      <c r="C279" s="263" t="s">
        <v>1337</v>
      </c>
      <c r="D279" s="264"/>
      <c r="E279" s="264"/>
      <c r="F279" s="264"/>
      <c r="G279" s="264"/>
      <c r="H279" s="159"/>
      <c r="I279" s="159"/>
      <c r="J279" s="159"/>
      <c r="K279" s="159"/>
      <c r="L279" s="159"/>
      <c r="M279" s="159"/>
      <c r="N279" s="158"/>
      <c r="O279" s="158"/>
      <c r="P279" s="158"/>
      <c r="Q279" s="158"/>
      <c r="R279" s="159"/>
      <c r="S279" s="159"/>
      <c r="T279" s="159"/>
      <c r="U279" s="159"/>
      <c r="V279" s="159"/>
      <c r="W279" s="159"/>
      <c r="X279" s="159"/>
      <c r="Y279" s="159"/>
      <c r="Z279" s="148"/>
      <c r="AA279" s="148"/>
      <c r="AB279" s="148"/>
      <c r="AC279" s="148"/>
      <c r="AD279" s="148"/>
      <c r="AE279" s="148"/>
      <c r="AF279" s="148"/>
      <c r="AG279" s="148" t="s">
        <v>336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3" x14ac:dyDescent="0.2">
      <c r="A280" s="155"/>
      <c r="B280" s="156"/>
      <c r="C280" s="272" t="s">
        <v>758</v>
      </c>
      <c r="D280" s="273"/>
      <c r="E280" s="273"/>
      <c r="F280" s="273"/>
      <c r="G280" s="273"/>
      <c r="H280" s="159"/>
      <c r="I280" s="159"/>
      <c r="J280" s="159"/>
      <c r="K280" s="159"/>
      <c r="L280" s="159"/>
      <c r="M280" s="159"/>
      <c r="N280" s="158"/>
      <c r="O280" s="158"/>
      <c r="P280" s="158"/>
      <c r="Q280" s="158"/>
      <c r="R280" s="159"/>
      <c r="S280" s="159"/>
      <c r="T280" s="159"/>
      <c r="U280" s="159"/>
      <c r="V280" s="159"/>
      <c r="W280" s="159"/>
      <c r="X280" s="159"/>
      <c r="Y280" s="159"/>
      <c r="Z280" s="148"/>
      <c r="AA280" s="148"/>
      <c r="AB280" s="148"/>
      <c r="AC280" s="148"/>
      <c r="AD280" s="148"/>
      <c r="AE280" s="148"/>
      <c r="AF280" s="148"/>
      <c r="AG280" s="148" t="s">
        <v>336</v>
      </c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3" x14ac:dyDescent="0.2">
      <c r="A281" s="155"/>
      <c r="B281" s="156"/>
      <c r="C281" s="272" t="s">
        <v>759</v>
      </c>
      <c r="D281" s="273"/>
      <c r="E281" s="273"/>
      <c r="F281" s="273"/>
      <c r="G281" s="273"/>
      <c r="H281" s="159"/>
      <c r="I281" s="159"/>
      <c r="J281" s="159"/>
      <c r="K281" s="159"/>
      <c r="L281" s="159"/>
      <c r="M281" s="159"/>
      <c r="N281" s="158"/>
      <c r="O281" s="158"/>
      <c r="P281" s="158"/>
      <c r="Q281" s="158"/>
      <c r="R281" s="159"/>
      <c r="S281" s="159"/>
      <c r="T281" s="159"/>
      <c r="U281" s="159"/>
      <c r="V281" s="159"/>
      <c r="W281" s="159"/>
      <c r="X281" s="159"/>
      <c r="Y281" s="159"/>
      <c r="Z281" s="148"/>
      <c r="AA281" s="148"/>
      <c r="AB281" s="148"/>
      <c r="AC281" s="148"/>
      <c r="AD281" s="148"/>
      <c r="AE281" s="148"/>
      <c r="AF281" s="148"/>
      <c r="AG281" s="148" t="s">
        <v>336</v>
      </c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3" x14ac:dyDescent="0.2">
      <c r="A282" s="155"/>
      <c r="B282" s="156"/>
      <c r="C282" s="272" t="s">
        <v>760</v>
      </c>
      <c r="D282" s="273"/>
      <c r="E282" s="273"/>
      <c r="F282" s="273"/>
      <c r="G282" s="273"/>
      <c r="H282" s="159"/>
      <c r="I282" s="159"/>
      <c r="J282" s="159"/>
      <c r="K282" s="159"/>
      <c r="L282" s="159"/>
      <c r="M282" s="159"/>
      <c r="N282" s="158"/>
      <c r="O282" s="158"/>
      <c r="P282" s="158"/>
      <c r="Q282" s="158"/>
      <c r="R282" s="159"/>
      <c r="S282" s="159"/>
      <c r="T282" s="159"/>
      <c r="U282" s="159"/>
      <c r="V282" s="159"/>
      <c r="W282" s="159"/>
      <c r="X282" s="159"/>
      <c r="Y282" s="159"/>
      <c r="Z282" s="148"/>
      <c r="AA282" s="148"/>
      <c r="AB282" s="148"/>
      <c r="AC282" s="148"/>
      <c r="AD282" s="148"/>
      <c r="AE282" s="148"/>
      <c r="AF282" s="148"/>
      <c r="AG282" s="148" t="s">
        <v>336</v>
      </c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78" t="str">
        <f>C282</f>
        <v>- standardního tmelení Q2, to je: základní tmelení Q1+ dodatečné tmelení (tmelení najemno) a případné přebroušení.</v>
      </c>
      <c r="BB282" s="148"/>
      <c r="BC282" s="148"/>
      <c r="BD282" s="148"/>
      <c r="BE282" s="148"/>
      <c r="BF282" s="148"/>
      <c r="BG282" s="148"/>
      <c r="BH282" s="148"/>
    </row>
    <row r="283" spans="1:60" outlineLevel="2" x14ac:dyDescent="0.2">
      <c r="A283" s="155"/>
      <c r="B283" s="156"/>
      <c r="C283" s="188" t="s">
        <v>764</v>
      </c>
      <c r="D283" s="161"/>
      <c r="E283" s="162">
        <v>15.75</v>
      </c>
      <c r="F283" s="159"/>
      <c r="G283" s="159"/>
      <c r="H283" s="159"/>
      <c r="I283" s="159"/>
      <c r="J283" s="159"/>
      <c r="K283" s="159"/>
      <c r="L283" s="159"/>
      <c r="M283" s="159"/>
      <c r="N283" s="158"/>
      <c r="O283" s="158"/>
      <c r="P283" s="158"/>
      <c r="Q283" s="158"/>
      <c r="R283" s="159"/>
      <c r="S283" s="159"/>
      <c r="T283" s="159"/>
      <c r="U283" s="159"/>
      <c r="V283" s="159"/>
      <c r="W283" s="159"/>
      <c r="X283" s="159"/>
      <c r="Y283" s="159"/>
      <c r="Z283" s="148"/>
      <c r="AA283" s="148"/>
      <c r="AB283" s="148"/>
      <c r="AC283" s="148"/>
      <c r="AD283" s="148"/>
      <c r="AE283" s="148"/>
      <c r="AF283" s="148"/>
      <c r="AG283" s="148" t="s">
        <v>344</v>
      </c>
      <c r="AH283" s="148">
        <v>0</v>
      </c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x14ac:dyDescent="0.2">
      <c r="A284" s="164" t="s">
        <v>326</v>
      </c>
      <c r="B284" s="165" t="s">
        <v>229</v>
      </c>
      <c r="C284" s="186" t="s">
        <v>230</v>
      </c>
      <c r="D284" s="166"/>
      <c r="E284" s="167"/>
      <c r="F284" s="168"/>
      <c r="G284" s="168">
        <f>SUMIF(AG285:AG286,"&lt;&gt;NOR",G285:G286)</f>
        <v>0</v>
      </c>
      <c r="H284" s="168"/>
      <c r="I284" s="168">
        <f>SUM(I285:I286)</f>
        <v>0</v>
      </c>
      <c r="J284" s="168"/>
      <c r="K284" s="168">
        <f>SUM(K285:K286)</f>
        <v>0</v>
      </c>
      <c r="L284" s="168"/>
      <c r="M284" s="168">
        <f>SUM(M285:M286)</f>
        <v>0</v>
      </c>
      <c r="N284" s="167"/>
      <c r="O284" s="167">
        <f>SUM(O285:O286)</f>
        <v>0</v>
      </c>
      <c r="P284" s="167"/>
      <c r="Q284" s="167">
        <f>SUM(Q285:Q286)</f>
        <v>0</v>
      </c>
      <c r="R284" s="168"/>
      <c r="S284" s="168"/>
      <c r="T284" s="169"/>
      <c r="U284" s="163"/>
      <c r="V284" s="163">
        <f>SUM(V285:V286)</f>
        <v>611.74</v>
      </c>
      <c r="W284" s="163"/>
      <c r="X284" s="163"/>
      <c r="Y284" s="163"/>
      <c r="AG284" t="s">
        <v>327</v>
      </c>
    </row>
    <row r="285" spans="1:60" outlineLevel="1" x14ac:dyDescent="0.2">
      <c r="A285" s="171">
        <v>75</v>
      </c>
      <c r="B285" s="172" t="s">
        <v>765</v>
      </c>
      <c r="C285" s="187" t="s">
        <v>766</v>
      </c>
      <c r="D285" s="173" t="s">
        <v>437</v>
      </c>
      <c r="E285" s="174">
        <v>483.97410000000002</v>
      </c>
      <c r="F285" s="175"/>
      <c r="G285" s="176">
        <f>ROUND(E285*F285,2)</f>
        <v>0</v>
      </c>
      <c r="H285" s="175"/>
      <c r="I285" s="176">
        <f>ROUND(E285*H285,2)</f>
        <v>0</v>
      </c>
      <c r="J285" s="175"/>
      <c r="K285" s="176">
        <f>ROUND(E285*J285,2)</f>
        <v>0</v>
      </c>
      <c r="L285" s="176">
        <v>21</v>
      </c>
      <c r="M285" s="176">
        <f>G285*(1+L285/100)</f>
        <v>0</v>
      </c>
      <c r="N285" s="174">
        <v>0</v>
      </c>
      <c r="O285" s="174">
        <f>ROUND(E285*N285,2)</f>
        <v>0</v>
      </c>
      <c r="P285" s="174">
        <v>0</v>
      </c>
      <c r="Q285" s="174">
        <f>ROUND(E285*P285,2)</f>
        <v>0</v>
      </c>
      <c r="R285" s="176" t="s">
        <v>581</v>
      </c>
      <c r="S285" s="176" t="s">
        <v>331</v>
      </c>
      <c r="T285" s="177" t="s">
        <v>331</v>
      </c>
      <c r="U285" s="159">
        <v>1.264</v>
      </c>
      <c r="V285" s="159">
        <f>ROUND(E285*U285,2)</f>
        <v>611.74</v>
      </c>
      <c r="W285" s="159"/>
      <c r="X285" s="159" t="s">
        <v>767</v>
      </c>
      <c r="Y285" s="159" t="s">
        <v>334</v>
      </c>
      <c r="Z285" s="148"/>
      <c r="AA285" s="148"/>
      <c r="AB285" s="148"/>
      <c r="AC285" s="148"/>
      <c r="AD285" s="148"/>
      <c r="AE285" s="148"/>
      <c r="AF285" s="148"/>
      <c r="AG285" s="148" t="s">
        <v>768</v>
      </c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ht="22.5" outlineLevel="2" x14ac:dyDescent="0.2">
      <c r="A286" s="155"/>
      <c r="B286" s="156"/>
      <c r="C286" s="274" t="s">
        <v>769</v>
      </c>
      <c r="D286" s="275"/>
      <c r="E286" s="275"/>
      <c r="F286" s="275"/>
      <c r="G286" s="275"/>
      <c r="H286" s="159"/>
      <c r="I286" s="159"/>
      <c r="J286" s="159"/>
      <c r="K286" s="159"/>
      <c r="L286" s="159"/>
      <c r="M286" s="159"/>
      <c r="N286" s="158"/>
      <c r="O286" s="158"/>
      <c r="P286" s="158"/>
      <c r="Q286" s="158"/>
      <c r="R286" s="159"/>
      <c r="S286" s="159"/>
      <c r="T286" s="159"/>
      <c r="U286" s="159"/>
      <c r="V286" s="159"/>
      <c r="W286" s="159"/>
      <c r="X286" s="159"/>
      <c r="Y286" s="159"/>
      <c r="Z286" s="148"/>
      <c r="AA286" s="148"/>
      <c r="AB286" s="148"/>
      <c r="AC286" s="148"/>
      <c r="AD286" s="148"/>
      <c r="AE286" s="148"/>
      <c r="AF286" s="148"/>
      <c r="AG286" s="148" t="s">
        <v>430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78" t="str">
        <f>C286</f>
        <v>přesun hmot pro budovy občanské výstavby (JKSO 801), budovy pro bydlení (JKSO 803) budovy pro výrobu a služby (JKSO 812) s nosnou svislou konstrukcí monolitickou betonovou tyčovou nebo plošnou</v>
      </c>
      <c r="BB286" s="148"/>
      <c r="BC286" s="148"/>
      <c r="BD286" s="148"/>
      <c r="BE286" s="148"/>
      <c r="BF286" s="148"/>
      <c r="BG286" s="148"/>
      <c r="BH286" s="148"/>
    </row>
    <row r="287" spans="1:60" x14ac:dyDescent="0.2">
      <c r="A287" s="164" t="s">
        <v>326</v>
      </c>
      <c r="B287" s="165" t="s">
        <v>235</v>
      </c>
      <c r="C287" s="186" t="s">
        <v>236</v>
      </c>
      <c r="D287" s="166"/>
      <c r="E287" s="167"/>
      <c r="F287" s="168"/>
      <c r="G287" s="168">
        <f>SUMIF(AG288:AG340,"&lt;&gt;NOR",G288:G340)</f>
        <v>0</v>
      </c>
      <c r="H287" s="168"/>
      <c r="I287" s="168">
        <f>SUM(I288:I340)</f>
        <v>0</v>
      </c>
      <c r="J287" s="168"/>
      <c r="K287" s="168">
        <f>SUM(K288:K340)</f>
        <v>0</v>
      </c>
      <c r="L287" s="168"/>
      <c r="M287" s="168">
        <f>SUM(M288:M340)</f>
        <v>0</v>
      </c>
      <c r="N287" s="167"/>
      <c r="O287" s="167">
        <f>SUM(O288:O340)</f>
        <v>4.8100000000000005</v>
      </c>
      <c r="P287" s="167"/>
      <c r="Q287" s="167">
        <f>SUM(Q288:Q340)</f>
        <v>0</v>
      </c>
      <c r="R287" s="168"/>
      <c r="S287" s="168"/>
      <c r="T287" s="169"/>
      <c r="U287" s="163"/>
      <c r="V287" s="163">
        <f>SUM(V288:V340)</f>
        <v>273.17</v>
      </c>
      <c r="W287" s="163"/>
      <c r="X287" s="163"/>
      <c r="Y287" s="163"/>
      <c r="AG287" t="s">
        <v>327</v>
      </c>
    </row>
    <row r="288" spans="1:60" ht="22.5" outlineLevel="1" x14ac:dyDescent="0.2">
      <c r="A288" s="171">
        <v>76</v>
      </c>
      <c r="B288" s="172" t="s">
        <v>770</v>
      </c>
      <c r="C288" s="187" t="s">
        <v>771</v>
      </c>
      <c r="D288" s="173" t="s">
        <v>420</v>
      </c>
      <c r="E288" s="174">
        <v>257.62968000000001</v>
      </c>
      <c r="F288" s="175"/>
      <c r="G288" s="176">
        <f>ROUND(E288*F288,2)</f>
        <v>0</v>
      </c>
      <c r="H288" s="175"/>
      <c r="I288" s="176">
        <f>ROUND(E288*H288,2)</f>
        <v>0</v>
      </c>
      <c r="J288" s="175"/>
      <c r="K288" s="176">
        <f>ROUND(E288*J288,2)</f>
        <v>0</v>
      </c>
      <c r="L288" s="176">
        <v>21</v>
      </c>
      <c r="M288" s="176">
        <f>G288*(1+L288/100)</f>
        <v>0</v>
      </c>
      <c r="N288" s="174">
        <v>3.3E-4</v>
      </c>
      <c r="O288" s="174">
        <f>ROUND(E288*N288,2)</f>
        <v>0.09</v>
      </c>
      <c r="P288" s="174">
        <v>0</v>
      </c>
      <c r="Q288" s="174">
        <f>ROUND(E288*P288,2)</f>
        <v>0</v>
      </c>
      <c r="R288" s="176" t="s">
        <v>772</v>
      </c>
      <c r="S288" s="176" t="s">
        <v>331</v>
      </c>
      <c r="T288" s="177" t="s">
        <v>331</v>
      </c>
      <c r="U288" s="159">
        <v>2.75E-2</v>
      </c>
      <c r="V288" s="159">
        <f>ROUND(E288*U288,2)</f>
        <v>7.08</v>
      </c>
      <c r="W288" s="159"/>
      <c r="X288" s="159" t="s">
        <v>422</v>
      </c>
      <c r="Y288" s="159" t="s">
        <v>334</v>
      </c>
      <c r="Z288" s="148"/>
      <c r="AA288" s="148"/>
      <c r="AB288" s="148"/>
      <c r="AC288" s="148"/>
      <c r="AD288" s="148"/>
      <c r="AE288" s="148"/>
      <c r="AF288" s="148"/>
      <c r="AG288" s="148" t="s">
        <v>423</v>
      </c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2" x14ac:dyDescent="0.2">
      <c r="A289" s="155"/>
      <c r="B289" s="156"/>
      <c r="C289" s="188" t="s">
        <v>570</v>
      </c>
      <c r="D289" s="161"/>
      <c r="E289" s="162"/>
      <c r="F289" s="159"/>
      <c r="G289" s="159"/>
      <c r="H289" s="159"/>
      <c r="I289" s="159"/>
      <c r="J289" s="159"/>
      <c r="K289" s="159"/>
      <c r="L289" s="159"/>
      <c r="M289" s="159"/>
      <c r="N289" s="158"/>
      <c r="O289" s="158"/>
      <c r="P289" s="158"/>
      <c r="Q289" s="158"/>
      <c r="R289" s="159"/>
      <c r="S289" s="159"/>
      <c r="T289" s="159"/>
      <c r="U289" s="159"/>
      <c r="V289" s="159"/>
      <c r="W289" s="159"/>
      <c r="X289" s="159"/>
      <c r="Y289" s="159"/>
      <c r="Z289" s="148"/>
      <c r="AA289" s="148"/>
      <c r="AB289" s="148"/>
      <c r="AC289" s="148"/>
      <c r="AD289" s="148"/>
      <c r="AE289" s="148"/>
      <c r="AF289" s="148"/>
      <c r="AG289" s="148" t="s">
        <v>344</v>
      </c>
      <c r="AH289" s="148">
        <v>0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3" x14ac:dyDescent="0.2">
      <c r="A290" s="155"/>
      <c r="B290" s="156"/>
      <c r="C290" s="188" t="s">
        <v>773</v>
      </c>
      <c r="D290" s="161"/>
      <c r="E290" s="162">
        <v>92.564499999999995</v>
      </c>
      <c r="F290" s="159"/>
      <c r="G290" s="159"/>
      <c r="H290" s="159"/>
      <c r="I290" s="159"/>
      <c r="J290" s="159"/>
      <c r="K290" s="159"/>
      <c r="L290" s="159"/>
      <c r="M290" s="159"/>
      <c r="N290" s="158"/>
      <c r="O290" s="158"/>
      <c r="P290" s="158"/>
      <c r="Q290" s="158"/>
      <c r="R290" s="159"/>
      <c r="S290" s="159"/>
      <c r="T290" s="159"/>
      <c r="U290" s="159"/>
      <c r="V290" s="159"/>
      <c r="W290" s="159"/>
      <c r="X290" s="159"/>
      <c r="Y290" s="159"/>
      <c r="Z290" s="148"/>
      <c r="AA290" s="148"/>
      <c r="AB290" s="148"/>
      <c r="AC290" s="148"/>
      <c r="AD290" s="148"/>
      <c r="AE290" s="148"/>
      <c r="AF290" s="148"/>
      <c r="AG290" s="148" t="s">
        <v>344</v>
      </c>
      <c r="AH290" s="148">
        <v>0</v>
      </c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3" x14ac:dyDescent="0.2">
      <c r="A291" s="155"/>
      <c r="B291" s="156"/>
      <c r="C291" s="188" t="s">
        <v>774</v>
      </c>
      <c r="D291" s="161"/>
      <c r="E291" s="162">
        <v>68.069580000000002</v>
      </c>
      <c r="F291" s="159"/>
      <c r="G291" s="159"/>
      <c r="H291" s="159"/>
      <c r="I291" s="159"/>
      <c r="J291" s="159"/>
      <c r="K291" s="159"/>
      <c r="L291" s="159"/>
      <c r="M291" s="159"/>
      <c r="N291" s="158"/>
      <c r="O291" s="158"/>
      <c r="P291" s="158"/>
      <c r="Q291" s="158"/>
      <c r="R291" s="159"/>
      <c r="S291" s="159"/>
      <c r="T291" s="159"/>
      <c r="U291" s="159"/>
      <c r="V291" s="159"/>
      <c r="W291" s="159"/>
      <c r="X291" s="159"/>
      <c r="Y291" s="159"/>
      <c r="Z291" s="148"/>
      <c r="AA291" s="148"/>
      <c r="AB291" s="148"/>
      <c r="AC291" s="148"/>
      <c r="AD291" s="148"/>
      <c r="AE291" s="148"/>
      <c r="AF291" s="148"/>
      <c r="AG291" s="148" t="s">
        <v>344</v>
      </c>
      <c r="AH291" s="148">
        <v>0</v>
      </c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outlineLevel="3" x14ac:dyDescent="0.2">
      <c r="A292" s="155"/>
      <c r="B292" s="156"/>
      <c r="C292" s="188" t="s">
        <v>775</v>
      </c>
      <c r="D292" s="161"/>
      <c r="E292" s="162">
        <v>44.706479999999999</v>
      </c>
      <c r="F292" s="159"/>
      <c r="G292" s="159"/>
      <c r="H292" s="159"/>
      <c r="I292" s="159"/>
      <c r="J292" s="159"/>
      <c r="K292" s="159"/>
      <c r="L292" s="159"/>
      <c r="M292" s="159"/>
      <c r="N292" s="158"/>
      <c r="O292" s="158"/>
      <c r="P292" s="158"/>
      <c r="Q292" s="158"/>
      <c r="R292" s="159"/>
      <c r="S292" s="159"/>
      <c r="T292" s="159"/>
      <c r="U292" s="159"/>
      <c r="V292" s="159"/>
      <c r="W292" s="159"/>
      <c r="X292" s="159"/>
      <c r="Y292" s="159"/>
      <c r="Z292" s="148"/>
      <c r="AA292" s="148"/>
      <c r="AB292" s="148"/>
      <c r="AC292" s="148"/>
      <c r="AD292" s="148"/>
      <c r="AE292" s="148"/>
      <c r="AF292" s="148"/>
      <c r="AG292" s="148" t="s">
        <v>344</v>
      </c>
      <c r="AH292" s="148">
        <v>0</v>
      </c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3" x14ac:dyDescent="0.2">
      <c r="A293" s="155"/>
      <c r="B293" s="156"/>
      <c r="C293" s="188" t="s">
        <v>776</v>
      </c>
      <c r="D293" s="161"/>
      <c r="E293" s="162">
        <v>52.289119999999997</v>
      </c>
      <c r="F293" s="159"/>
      <c r="G293" s="159"/>
      <c r="H293" s="159"/>
      <c r="I293" s="159"/>
      <c r="J293" s="159"/>
      <c r="K293" s="159"/>
      <c r="L293" s="159"/>
      <c r="M293" s="159"/>
      <c r="N293" s="158"/>
      <c r="O293" s="158"/>
      <c r="P293" s="158"/>
      <c r="Q293" s="158"/>
      <c r="R293" s="159"/>
      <c r="S293" s="159"/>
      <c r="T293" s="159"/>
      <c r="U293" s="159"/>
      <c r="V293" s="159"/>
      <c r="W293" s="159"/>
      <c r="X293" s="159"/>
      <c r="Y293" s="159"/>
      <c r="Z293" s="148"/>
      <c r="AA293" s="148"/>
      <c r="AB293" s="148"/>
      <c r="AC293" s="148"/>
      <c r="AD293" s="148"/>
      <c r="AE293" s="148"/>
      <c r="AF293" s="148"/>
      <c r="AG293" s="148" t="s">
        <v>344</v>
      </c>
      <c r="AH293" s="148">
        <v>0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ht="33.75" outlineLevel="1" x14ac:dyDescent="0.2">
      <c r="A294" s="171">
        <v>77</v>
      </c>
      <c r="B294" s="172" t="s">
        <v>777</v>
      </c>
      <c r="C294" s="187" t="s">
        <v>778</v>
      </c>
      <c r="D294" s="173" t="s">
        <v>420</v>
      </c>
      <c r="E294" s="174">
        <v>124.2864</v>
      </c>
      <c r="F294" s="175"/>
      <c r="G294" s="176">
        <f>ROUND(E294*F294,2)</f>
        <v>0</v>
      </c>
      <c r="H294" s="175"/>
      <c r="I294" s="176">
        <f>ROUND(E294*H294,2)</f>
        <v>0</v>
      </c>
      <c r="J294" s="175"/>
      <c r="K294" s="176">
        <f>ROUND(E294*J294,2)</f>
        <v>0</v>
      </c>
      <c r="L294" s="176">
        <v>21</v>
      </c>
      <c r="M294" s="176">
        <f>G294*(1+L294/100)</f>
        <v>0</v>
      </c>
      <c r="N294" s="174">
        <v>5.1999999999999995E-4</v>
      </c>
      <c r="O294" s="174">
        <f>ROUND(E294*N294,2)</f>
        <v>0.06</v>
      </c>
      <c r="P294" s="174">
        <v>0</v>
      </c>
      <c r="Q294" s="174">
        <f>ROUND(E294*P294,2)</f>
        <v>0</v>
      </c>
      <c r="R294" s="176" t="s">
        <v>772</v>
      </c>
      <c r="S294" s="176" t="s">
        <v>331</v>
      </c>
      <c r="T294" s="177" t="s">
        <v>331</v>
      </c>
      <c r="U294" s="159">
        <v>4.9000000000000002E-2</v>
      </c>
      <c r="V294" s="159">
        <f>ROUND(E294*U294,2)</f>
        <v>6.09</v>
      </c>
      <c r="W294" s="159"/>
      <c r="X294" s="159" t="s">
        <v>422</v>
      </c>
      <c r="Y294" s="159" t="s">
        <v>334</v>
      </c>
      <c r="Z294" s="148"/>
      <c r="AA294" s="148"/>
      <c r="AB294" s="148"/>
      <c r="AC294" s="148"/>
      <c r="AD294" s="148"/>
      <c r="AE294" s="148"/>
      <c r="AF294" s="148"/>
      <c r="AG294" s="148" t="s">
        <v>423</v>
      </c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2" x14ac:dyDescent="0.2">
      <c r="A295" s="155"/>
      <c r="B295" s="156"/>
      <c r="C295" s="188" t="s">
        <v>779</v>
      </c>
      <c r="D295" s="161"/>
      <c r="E295" s="162"/>
      <c r="F295" s="159"/>
      <c r="G295" s="159"/>
      <c r="H295" s="159"/>
      <c r="I295" s="159"/>
      <c r="J295" s="159"/>
      <c r="K295" s="159"/>
      <c r="L295" s="159"/>
      <c r="M295" s="159"/>
      <c r="N295" s="158"/>
      <c r="O295" s="158"/>
      <c r="P295" s="158"/>
      <c r="Q295" s="158"/>
      <c r="R295" s="159"/>
      <c r="S295" s="159"/>
      <c r="T295" s="159"/>
      <c r="U295" s="159"/>
      <c r="V295" s="159"/>
      <c r="W295" s="159"/>
      <c r="X295" s="159"/>
      <c r="Y295" s="159"/>
      <c r="Z295" s="148"/>
      <c r="AA295" s="148"/>
      <c r="AB295" s="148"/>
      <c r="AC295" s="148"/>
      <c r="AD295" s="148"/>
      <c r="AE295" s="148"/>
      <c r="AF295" s="148"/>
      <c r="AG295" s="148" t="s">
        <v>344</v>
      </c>
      <c r="AH295" s="148">
        <v>0</v>
      </c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ht="22.5" outlineLevel="3" x14ac:dyDescent="0.2">
      <c r="A296" s="155"/>
      <c r="B296" s="156"/>
      <c r="C296" s="188" t="s">
        <v>780</v>
      </c>
      <c r="D296" s="161"/>
      <c r="E296" s="162">
        <v>124.2864</v>
      </c>
      <c r="F296" s="159"/>
      <c r="G296" s="159"/>
      <c r="H296" s="159"/>
      <c r="I296" s="159"/>
      <c r="J296" s="159"/>
      <c r="K296" s="159"/>
      <c r="L296" s="159"/>
      <c r="M296" s="159"/>
      <c r="N296" s="158"/>
      <c r="O296" s="158"/>
      <c r="P296" s="158"/>
      <c r="Q296" s="158"/>
      <c r="R296" s="159"/>
      <c r="S296" s="159"/>
      <c r="T296" s="159"/>
      <c r="U296" s="159"/>
      <c r="V296" s="159"/>
      <c r="W296" s="159"/>
      <c r="X296" s="159"/>
      <c r="Y296" s="159"/>
      <c r="Z296" s="148"/>
      <c r="AA296" s="148"/>
      <c r="AB296" s="148"/>
      <c r="AC296" s="148"/>
      <c r="AD296" s="148"/>
      <c r="AE296" s="148"/>
      <c r="AF296" s="148"/>
      <c r="AG296" s="148" t="s">
        <v>344</v>
      </c>
      <c r="AH296" s="148">
        <v>0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ht="22.5" outlineLevel="1" x14ac:dyDescent="0.2">
      <c r="A297" s="171">
        <v>78</v>
      </c>
      <c r="B297" s="172" t="s">
        <v>781</v>
      </c>
      <c r="C297" s="187" t="s">
        <v>782</v>
      </c>
      <c r="D297" s="173" t="s">
        <v>420</v>
      </c>
      <c r="E297" s="174">
        <v>257.62968000000001</v>
      </c>
      <c r="F297" s="175"/>
      <c r="G297" s="176">
        <f>ROUND(E297*F297,2)</f>
        <v>0</v>
      </c>
      <c r="H297" s="175"/>
      <c r="I297" s="176">
        <f>ROUND(E297*H297,2)</f>
        <v>0</v>
      </c>
      <c r="J297" s="175"/>
      <c r="K297" s="176">
        <f>ROUND(E297*J297,2)</f>
        <v>0</v>
      </c>
      <c r="L297" s="176">
        <v>21</v>
      </c>
      <c r="M297" s="176">
        <f>G297*(1+L297/100)</f>
        <v>0</v>
      </c>
      <c r="N297" s="174">
        <v>8.1999999999999998E-4</v>
      </c>
      <c r="O297" s="174">
        <f>ROUND(E297*N297,2)</f>
        <v>0.21</v>
      </c>
      <c r="P297" s="174">
        <v>0</v>
      </c>
      <c r="Q297" s="174">
        <f>ROUND(E297*P297,2)</f>
        <v>0</v>
      </c>
      <c r="R297" s="176" t="s">
        <v>772</v>
      </c>
      <c r="S297" s="176" t="s">
        <v>331</v>
      </c>
      <c r="T297" s="177" t="s">
        <v>331</v>
      </c>
      <c r="U297" s="159">
        <v>0.45982000000000001</v>
      </c>
      <c r="V297" s="159">
        <f>ROUND(E297*U297,2)</f>
        <v>118.46</v>
      </c>
      <c r="W297" s="159"/>
      <c r="X297" s="159" t="s">
        <v>422</v>
      </c>
      <c r="Y297" s="159" t="s">
        <v>334</v>
      </c>
      <c r="Z297" s="148"/>
      <c r="AA297" s="148"/>
      <c r="AB297" s="148"/>
      <c r="AC297" s="148"/>
      <c r="AD297" s="148"/>
      <c r="AE297" s="148"/>
      <c r="AF297" s="148"/>
      <c r="AG297" s="148" t="s">
        <v>423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2" x14ac:dyDescent="0.2">
      <c r="A298" s="155"/>
      <c r="B298" s="156"/>
      <c r="C298" s="188" t="s">
        <v>570</v>
      </c>
      <c r="D298" s="161"/>
      <c r="E298" s="162"/>
      <c r="F298" s="159"/>
      <c r="G298" s="159"/>
      <c r="H298" s="159"/>
      <c r="I298" s="159"/>
      <c r="J298" s="159"/>
      <c r="K298" s="159"/>
      <c r="L298" s="159"/>
      <c r="M298" s="159"/>
      <c r="N298" s="158"/>
      <c r="O298" s="158"/>
      <c r="P298" s="158"/>
      <c r="Q298" s="158"/>
      <c r="R298" s="159"/>
      <c r="S298" s="159"/>
      <c r="T298" s="159"/>
      <c r="U298" s="159"/>
      <c r="V298" s="159"/>
      <c r="W298" s="159"/>
      <c r="X298" s="159"/>
      <c r="Y298" s="159"/>
      <c r="Z298" s="148"/>
      <c r="AA298" s="148"/>
      <c r="AB298" s="148"/>
      <c r="AC298" s="148"/>
      <c r="AD298" s="148"/>
      <c r="AE298" s="148"/>
      <c r="AF298" s="148"/>
      <c r="AG298" s="148" t="s">
        <v>344</v>
      </c>
      <c r="AH298" s="148">
        <v>0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3" x14ac:dyDescent="0.2">
      <c r="A299" s="155"/>
      <c r="B299" s="156"/>
      <c r="C299" s="188" t="s">
        <v>773</v>
      </c>
      <c r="D299" s="161"/>
      <c r="E299" s="162">
        <v>92.564499999999995</v>
      </c>
      <c r="F299" s="159"/>
      <c r="G299" s="159"/>
      <c r="H299" s="159"/>
      <c r="I299" s="159"/>
      <c r="J299" s="159"/>
      <c r="K299" s="159"/>
      <c r="L299" s="159"/>
      <c r="M299" s="159"/>
      <c r="N299" s="158"/>
      <c r="O299" s="158"/>
      <c r="P299" s="158"/>
      <c r="Q299" s="158"/>
      <c r="R299" s="159"/>
      <c r="S299" s="159"/>
      <c r="T299" s="159"/>
      <c r="U299" s="159"/>
      <c r="V299" s="159"/>
      <c r="W299" s="159"/>
      <c r="X299" s="159"/>
      <c r="Y299" s="159"/>
      <c r="Z299" s="148"/>
      <c r="AA299" s="148"/>
      <c r="AB299" s="148"/>
      <c r="AC299" s="148"/>
      <c r="AD299" s="148"/>
      <c r="AE299" s="148"/>
      <c r="AF299" s="148"/>
      <c r="AG299" s="148" t="s">
        <v>344</v>
      </c>
      <c r="AH299" s="148">
        <v>0</v>
      </c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3" x14ac:dyDescent="0.2">
      <c r="A300" s="155"/>
      <c r="B300" s="156"/>
      <c r="C300" s="188" t="s">
        <v>774</v>
      </c>
      <c r="D300" s="161"/>
      <c r="E300" s="162">
        <v>68.069580000000002</v>
      </c>
      <c r="F300" s="159"/>
      <c r="G300" s="159"/>
      <c r="H300" s="159"/>
      <c r="I300" s="159"/>
      <c r="J300" s="159"/>
      <c r="K300" s="159"/>
      <c r="L300" s="159"/>
      <c r="M300" s="159"/>
      <c r="N300" s="158"/>
      <c r="O300" s="158"/>
      <c r="P300" s="158"/>
      <c r="Q300" s="158"/>
      <c r="R300" s="159"/>
      <c r="S300" s="159"/>
      <c r="T300" s="159"/>
      <c r="U300" s="159"/>
      <c r="V300" s="159"/>
      <c r="W300" s="159"/>
      <c r="X300" s="159"/>
      <c r="Y300" s="159"/>
      <c r="Z300" s="148"/>
      <c r="AA300" s="148"/>
      <c r="AB300" s="148"/>
      <c r="AC300" s="148"/>
      <c r="AD300" s="148"/>
      <c r="AE300" s="148"/>
      <c r="AF300" s="148"/>
      <c r="AG300" s="148" t="s">
        <v>344</v>
      </c>
      <c r="AH300" s="148">
        <v>0</v>
      </c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3" x14ac:dyDescent="0.2">
      <c r="A301" s="155"/>
      <c r="B301" s="156"/>
      <c r="C301" s="188" t="s">
        <v>775</v>
      </c>
      <c r="D301" s="161"/>
      <c r="E301" s="162">
        <v>44.706479999999999</v>
      </c>
      <c r="F301" s="159"/>
      <c r="G301" s="159"/>
      <c r="H301" s="159"/>
      <c r="I301" s="159"/>
      <c r="J301" s="159"/>
      <c r="K301" s="159"/>
      <c r="L301" s="159"/>
      <c r="M301" s="159"/>
      <c r="N301" s="158"/>
      <c r="O301" s="158"/>
      <c r="P301" s="158"/>
      <c r="Q301" s="158"/>
      <c r="R301" s="159"/>
      <c r="S301" s="159"/>
      <c r="T301" s="159"/>
      <c r="U301" s="159"/>
      <c r="V301" s="159"/>
      <c r="W301" s="159"/>
      <c r="X301" s="159"/>
      <c r="Y301" s="159"/>
      <c r="Z301" s="148"/>
      <c r="AA301" s="148"/>
      <c r="AB301" s="148"/>
      <c r="AC301" s="148"/>
      <c r="AD301" s="148"/>
      <c r="AE301" s="148"/>
      <c r="AF301" s="148"/>
      <c r="AG301" s="148" t="s">
        <v>344</v>
      </c>
      <c r="AH301" s="148">
        <v>0</v>
      </c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3" x14ac:dyDescent="0.2">
      <c r="A302" s="155"/>
      <c r="B302" s="156"/>
      <c r="C302" s="188" t="s">
        <v>776</v>
      </c>
      <c r="D302" s="161"/>
      <c r="E302" s="162">
        <v>52.289119999999997</v>
      </c>
      <c r="F302" s="159"/>
      <c r="G302" s="159"/>
      <c r="H302" s="159"/>
      <c r="I302" s="159"/>
      <c r="J302" s="159"/>
      <c r="K302" s="159"/>
      <c r="L302" s="159"/>
      <c r="M302" s="159"/>
      <c r="N302" s="158"/>
      <c r="O302" s="158"/>
      <c r="P302" s="158"/>
      <c r="Q302" s="158"/>
      <c r="R302" s="159"/>
      <c r="S302" s="159"/>
      <c r="T302" s="159"/>
      <c r="U302" s="159"/>
      <c r="V302" s="159"/>
      <c r="W302" s="159"/>
      <c r="X302" s="159"/>
      <c r="Y302" s="159"/>
      <c r="Z302" s="148"/>
      <c r="AA302" s="148"/>
      <c r="AB302" s="148"/>
      <c r="AC302" s="148"/>
      <c r="AD302" s="148"/>
      <c r="AE302" s="148"/>
      <c r="AF302" s="148"/>
      <c r="AG302" s="148" t="s">
        <v>344</v>
      </c>
      <c r="AH302" s="148">
        <v>0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ht="22.5" outlineLevel="1" x14ac:dyDescent="0.2">
      <c r="A303" s="171">
        <v>79</v>
      </c>
      <c r="B303" s="172" t="s">
        <v>783</v>
      </c>
      <c r="C303" s="187" t="s">
        <v>784</v>
      </c>
      <c r="D303" s="173" t="s">
        <v>420</v>
      </c>
      <c r="E303" s="174">
        <v>150.91919999999999</v>
      </c>
      <c r="F303" s="175"/>
      <c r="G303" s="176">
        <f>ROUND(E303*F303,2)</f>
        <v>0</v>
      </c>
      <c r="H303" s="175"/>
      <c r="I303" s="176">
        <f>ROUND(E303*H303,2)</f>
        <v>0</v>
      </c>
      <c r="J303" s="175"/>
      <c r="K303" s="176">
        <f>ROUND(E303*J303,2)</f>
        <v>0</v>
      </c>
      <c r="L303" s="176">
        <v>21</v>
      </c>
      <c r="M303" s="176">
        <f>G303*(1+L303/100)</f>
        <v>0</v>
      </c>
      <c r="N303" s="174">
        <v>9.8999999999999999E-4</v>
      </c>
      <c r="O303" s="174">
        <f>ROUND(E303*N303,2)</f>
        <v>0.15</v>
      </c>
      <c r="P303" s="174">
        <v>0</v>
      </c>
      <c r="Q303" s="174">
        <f>ROUND(E303*P303,2)</f>
        <v>0</v>
      </c>
      <c r="R303" s="176" t="s">
        <v>772</v>
      </c>
      <c r="S303" s="176" t="s">
        <v>331</v>
      </c>
      <c r="T303" s="177" t="s">
        <v>331</v>
      </c>
      <c r="U303" s="159">
        <v>0.53200000000000003</v>
      </c>
      <c r="V303" s="159">
        <f>ROUND(E303*U303,2)</f>
        <v>80.290000000000006</v>
      </c>
      <c r="W303" s="159"/>
      <c r="X303" s="159" t="s">
        <v>422</v>
      </c>
      <c r="Y303" s="159" t="s">
        <v>334</v>
      </c>
      <c r="Z303" s="148"/>
      <c r="AA303" s="148"/>
      <c r="AB303" s="148"/>
      <c r="AC303" s="148"/>
      <c r="AD303" s="148"/>
      <c r="AE303" s="148"/>
      <c r="AF303" s="148"/>
      <c r="AG303" s="148" t="s">
        <v>423</v>
      </c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outlineLevel="2" x14ac:dyDescent="0.2">
      <c r="A304" s="155"/>
      <c r="B304" s="156"/>
      <c r="C304" s="188" t="s">
        <v>779</v>
      </c>
      <c r="D304" s="161"/>
      <c r="E304" s="162"/>
      <c r="F304" s="159"/>
      <c r="G304" s="159"/>
      <c r="H304" s="159"/>
      <c r="I304" s="159"/>
      <c r="J304" s="159"/>
      <c r="K304" s="159"/>
      <c r="L304" s="159"/>
      <c r="M304" s="159"/>
      <c r="N304" s="158"/>
      <c r="O304" s="158"/>
      <c r="P304" s="158"/>
      <c r="Q304" s="158"/>
      <c r="R304" s="159"/>
      <c r="S304" s="159"/>
      <c r="T304" s="159"/>
      <c r="U304" s="159"/>
      <c r="V304" s="159"/>
      <c r="W304" s="159"/>
      <c r="X304" s="159"/>
      <c r="Y304" s="159"/>
      <c r="Z304" s="148"/>
      <c r="AA304" s="148"/>
      <c r="AB304" s="148"/>
      <c r="AC304" s="148"/>
      <c r="AD304" s="148"/>
      <c r="AE304" s="148"/>
      <c r="AF304" s="148"/>
      <c r="AG304" s="148" t="s">
        <v>344</v>
      </c>
      <c r="AH304" s="148">
        <v>0</v>
      </c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ht="22.5" outlineLevel="3" x14ac:dyDescent="0.2">
      <c r="A305" s="155"/>
      <c r="B305" s="156"/>
      <c r="C305" s="188" t="s">
        <v>780</v>
      </c>
      <c r="D305" s="161"/>
      <c r="E305" s="162">
        <v>124.2864</v>
      </c>
      <c r="F305" s="159"/>
      <c r="G305" s="159"/>
      <c r="H305" s="159"/>
      <c r="I305" s="159"/>
      <c r="J305" s="159"/>
      <c r="K305" s="159"/>
      <c r="L305" s="159"/>
      <c r="M305" s="159"/>
      <c r="N305" s="158"/>
      <c r="O305" s="158"/>
      <c r="P305" s="158"/>
      <c r="Q305" s="158"/>
      <c r="R305" s="159"/>
      <c r="S305" s="159"/>
      <c r="T305" s="159"/>
      <c r="U305" s="159"/>
      <c r="V305" s="159"/>
      <c r="W305" s="159"/>
      <c r="X305" s="159"/>
      <c r="Y305" s="159"/>
      <c r="Z305" s="148"/>
      <c r="AA305" s="148"/>
      <c r="AB305" s="148"/>
      <c r="AC305" s="148"/>
      <c r="AD305" s="148"/>
      <c r="AE305" s="148"/>
      <c r="AF305" s="148"/>
      <c r="AG305" s="148" t="s">
        <v>344</v>
      </c>
      <c r="AH305" s="148">
        <v>0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ht="22.5" outlineLevel="3" x14ac:dyDescent="0.2">
      <c r="A306" s="155"/>
      <c r="B306" s="156"/>
      <c r="C306" s="188" t="s">
        <v>785</v>
      </c>
      <c r="D306" s="161"/>
      <c r="E306" s="162">
        <v>26.6328</v>
      </c>
      <c r="F306" s="159"/>
      <c r="G306" s="159"/>
      <c r="H306" s="159"/>
      <c r="I306" s="159"/>
      <c r="J306" s="159"/>
      <c r="K306" s="159"/>
      <c r="L306" s="159"/>
      <c r="M306" s="159"/>
      <c r="N306" s="158"/>
      <c r="O306" s="158"/>
      <c r="P306" s="158"/>
      <c r="Q306" s="158"/>
      <c r="R306" s="159"/>
      <c r="S306" s="159"/>
      <c r="T306" s="159"/>
      <c r="U306" s="159"/>
      <c r="V306" s="159"/>
      <c r="W306" s="159"/>
      <c r="X306" s="159"/>
      <c r="Y306" s="159"/>
      <c r="Z306" s="148"/>
      <c r="AA306" s="148"/>
      <c r="AB306" s="148"/>
      <c r="AC306" s="148"/>
      <c r="AD306" s="148"/>
      <c r="AE306" s="148"/>
      <c r="AF306" s="148"/>
      <c r="AG306" s="148" t="s">
        <v>344</v>
      </c>
      <c r="AH306" s="148">
        <v>0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71">
        <v>80</v>
      </c>
      <c r="B307" s="172" t="s">
        <v>786</v>
      </c>
      <c r="C307" s="187" t="s">
        <v>787</v>
      </c>
      <c r="D307" s="173" t="s">
        <v>420</v>
      </c>
      <c r="E307" s="174">
        <v>52.63</v>
      </c>
      <c r="F307" s="175"/>
      <c r="G307" s="176">
        <f>ROUND(E307*F307,2)</f>
        <v>0</v>
      </c>
      <c r="H307" s="175"/>
      <c r="I307" s="176">
        <f>ROUND(E307*H307,2)</f>
        <v>0</v>
      </c>
      <c r="J307" s="175"/>
      <c r="K307" s="176">
        <f>ROUND(E307*J307,2)</f>
        <v>0</v>
      </c>
      <c r="L307" s="176">
        <v>21</v>
      </c>
      <c r="M307" s="176">
        <f>G307*(1+L307/100)</f>
        <v>0</v>
      </c>
      <c r="N307" s="174">
        <v>2.1000000000000001E-4</v>
      </c>
      <c r="O307" s="174">
        <f>ROUND(E307*N307,2)</f>
        <v>0.01</v>
      </c>
      <c r="P307" s="174">
        <v>0</v>
      </c>
      <c r="Q307" s="174">
        <f>ROUND(E307*P307,2)</f>
        <v>0</v>
      </c>
      <c r="R307" s="176" t="s">
        <v>772</v>
      </c>
      <c r="S307" s="176" t="s">
        <v>331</v>
      </c>
      <c r="T307" s="177" t="s">
        <v>331</v>
      </c>
      <c r="U307" s="159">
        <v>9.5000000000000001E-2</v>
      </c>
      <c r="V307" s="159">
        <f>ROUND(E307*U307,2)</f>
        <v>5</v>
      </c>
      <c r="W307" s="159"/>
      <c r="X307" s="159" t="s">
        <v>422</v>
      </c>
      <c r="Y307" s="159" t="s">
        <v>334</v>
      </c>
      <c r="Z307" s="148"/>
      <c r="AA307" s="148"/>
      <c r="AB307" s="148"/>
      <c r="AC307" s="148"/>
      <c r="AD307" s="148"/>
      <c r="AE307" s="148"/>
      <c r="AF307" s="148"/>
      <c r="AG307" s="148" t="s">
        <v>423</v>
      </c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2" x14ac:dyDescent="0.2">
      <c r="A308" s="155"/>
      <c r="B308" s="156"/>
      <c r="C308" s="188" t="s">
        <v>788</v>
      </c>
      <c r="D308" s="161"/>
      <c r="E308" s="162">
        <v>42.08</v>
      </c>
      <c r="F308" s="159"/>
      <c r="G308" s="159"/>
      <c r="H308" s="159"/>
      <c r="I308" s="159"/>
      <c r="J308" s="159"/>
      <c r="K308" s="159"/>
      <c r="L308" s="159"/>
      <c r="M308" s="159"/>
      <c r="N308" s="158"/>
      <c r="O308" s="158"/>
      <c r="P308" s="158"/>
      <c r="Q308" s="158"/>
      <c r="R308" s="159"/>
      <c r="S308" s="159"/>
      <c r="T308" s="159"/>
      <c r="U308" s="159"/>
      <c r="V308" s="159"/>
      <c r="W308" s="159"/>
      <c r="X308" s="159"/>
      <c r="Y308" s="159"/>
      <c r="Z308" s="148"/>
      <c r="AA308" s="148"/>
      <c r="AB308" s="148"/>
      <c r="AC308" s="148"/>
      <c r="AD308" s="148"/>
      <c r="AE308" s="148"/>
      <c r="AF308" s="148"/>
      <c r="AG308" s="148" t="s">
        <v>344</v>
      </c>
      <c r="AH308" s="148">
        <v>0</v>
      </c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3" x14ac:dyDescent="0.2">
      <c r="A309" s="155"/>
      <c r="B309" s="156"/>
      <c r="C309" s="188" t="s">
        <v>789</v>
      </c>
      <c r="D309" s="161"/>
      <c r="E309" s="162">
        <v>10.55</v>
      </c>
      <c r="F309" s="159"/>
      <c r="G309" s="159"/>
      <c r="H309" s="159"/>
      <c r="I309" s="159"/>
      <c r="J309" s="159"/>
      <c r="K309" s="159"/>
      <c r="L309" s="159"/>
      <c r="M309" s="159"/>
      <c r="N309" s="158"/>
      <c r="O309" s="158"/>
      <c r="P309" s="158"/>
      <c r="Q309" s="158"/>
      <c r="R309" s="159"/>
      <c r="S309" s="159"/>
      <c r="T309" s="159"/>
      <c r="U309" s="159"/>
      <c r="V309" s="159"/>
      <c r="W309" s="159"/>
      <c r="X309" s="159"/>
      <c r="Y309" s="159"/>
      <c r="Z309" s="148"/>
      <c r="AA309" s="148"/>
      <c r="AB309" s="148"/>
      <c r="AC309" s="148"/>
      <c r="AD309" s="148"/>
      <c r="AE309" s="148"/>
      <c r="AF309" s="148"/>
      <c r="AG309" s="148" t="s">
        <v>344</v>
      </c>
      <c r="AH309" s="148">
        <v>0</v>
      </c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71">
        <v>81</v>
      </c>
      <c r="B310" s="172" t="s">
        <v>790</v>
      </c>
      <c r="C310" s="187" t="s">
        <v>791</v>
      </c>
      <c r="D310" s="173" t="s">
        <v>420</v>
      </c>
      <c r="E310" s="174">
        <v>52.63</v>
      </c>
      <c r="F310" s="175"/>
      <c r="G310" s="176">
        <f>ROUND(E310*F310,2)</f>
        <v>0</v>
      </c>
      <c r="H310" s="175"/>
      <c r="I310" s="176">
        <f>ROUND(E310*H310,2)</f>
        <v>0</v>
      </c>
      <c r="J310" s="175"/>
      <c r="K310" s="176">
        <f>ROUND(E310*J310,2)</f>
        <v>0</v>
      </c>
      <c r="L310" s="176">
        <v>21</v>
      </c>
      <c r="M310" s="176">
        <f>G310*(1+L310/100)</f>
        <v>0</v>
      </c>
      <c r="N310" s="174">
        <v>3.6800000000000001E-3</v>
      </c>
      <c r="O310" s="174">
        <f>ROUND(E310*N310,2)</f>
        <v>0.19</v>
      </c>
      <c r="P310" s="174">
        <v>0</v>
      </c>
      <c r="Q310" s="174">
        <f>ROUND(E310*P310,2)</f>
        <v>0</v>
      </c>
      <c r="R310" s="176" t="s">
        <v>772</v>
      </c>
      <c r="S310" s="176" t="s">
        <v>331</v>
      </c>
      <c r="T310" s="177" t="s">
        <v>331</v>
      </c>
      <c r="U310" s="159">
        <v>0.38500000000000001</v>
      </c>
      <c r="V310" s="159">
        <f>ROUND(E310*U310,2)</f>
        <v>20.260000000000002</v>
      </c>
      <c r="W310" s="159"/>
      <c r="X310" s="159" t="s">
        <v>422</v>
      </c>
      <c r="Y310" s="159" t="s">
        <v>334</v>
      </c>
      <c r="Z310" s="148"/>
      <c r="AA310" s="148"/>
      <c r="AB310" s="148"/>
      <c r="AC310" s="148"/>
      <c r="AD310" s="148"/>
      <c r="AE310" s="148"/>
      <c r="AF310" s="148"/>
      <c r="AG310" s="148" t="s">
        <v>423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2" x14ac:dyDescent="0.2">
      <c r="A311" s="155"/>
      <c r="B311" s="156"/>
      <c r="C311" s="263" t="s">
        <v>792</v>
      </c>
      <c r="D311" s="264"/>
      <c r="E311" s="264"/>
      <c r="F311" s="264"/>
      <c r="G311" s="264"/>
      <c r="H311" s="159"/>
      <c r="I311" s="159"/>
      <c r="J311" s="159"/>
      <c r="K311" s="159"/>
      <c r="L311" s="159"/>
      <c r="M311" s="159"/>
      <c r="N311" s="158"/>
      <c r="O311" s="158"/>
      <c r="P311" s="158"/>
      <c r="Q311" s="158"/>
      <c r="R311" s="159"/>
      <c r="S311" s="159"/>
      <c r="T311" s="159"/>
      <c r="U311" s="159"/>
      <c r="V311" s="159"/>
      <c r="W311" s="159"/>
      <c r="X311" s="159"/>
      <c r="Y311" s="159"/>
      <c r="Z311" s="148"/>
      <c r="AA311" s="148"/>
      <c r="AB311" s="148"/>
      <c r="AC311" s="148"/>
      <c r="AD311" s="148"/>
      <c r="AE311" s="148"/>
      <c r="AF311" s="148"/>
      <c r="AG311" s="148" t="s">
        <v>336</v>
      </c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2" x14ac:dyDescent="0.2">
      <c r="A312" s="155"/>
      <c r="B312" s="156"/>
      <c r="C312" s="188" t="s">
        <v>788</v>
      </c>
      <c r="D312" s="161"/>
      <c r="E312" s="162">
        <v>42.08</v>
      </c>
      <c r="F312" s="159"/>
      <c r="G312" s="159"/>
      <c r="H312" s="159"/>
      <c r="I312" s="159"/>
      <c r="J312" s="159"/>
      <c r="K312" s="159"/>
      <c r="L312" s="159"/>
      <c r="M312" s="159"/>
      <c r="N312" s="158"/>
      <c r="O312" s="158"/>
      <c r="P312" s="158"/>
      <c r="Q312" s="158"/>
      <c r="R312" s="159"/>
      <c r="S312" s="159"/>
      <c r="T312" s="159"/>
      <c r="U312" s="159"/>
      <c r="V312" s="159"/>
      <c r="W312" s="159"/>
      <c r="X312" s="159"/>
      <c r="Y312" s="159"/>
      <c r="Z312" s="148"/>
      <c r="AA312" s="148"/>
      <c r="AB312" s="148"/>
      <c r="AC312" s="148"/>
      <c r="AD312" s="148"/>
      <c r="AE312" s="148"/>
      <c r="AF312" s="148"/>
      <c r="AG312" s="148" t="s">
        <v>344</v>
      </c>
      <c r="AH312" s="148">
        <v>0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3" x14ac:dyDescent="0.2">
      <c r="A313" s="155"/>
      <c r="B313" s="156"/>
      <c r="C313" s="188" t="s">
        <v>789</v>
      </c>
      <c r="D313" s="161"/>
      <c r="E313" s="162">
        <v>10.55</v>
      </c>
      <c r="F313" s="159"/>
      <c r="G313" s="159"/>
      <c r="H313" s="159"/>
      <c r="I313" s="159"/>
      <c r="J313" s="159"/>
      <c r="K313" s="159"/>
      <c r="L313" s="159"/>
      <c r="M313" s="159"/>
      <c r="N313" s="158"/>
      <c r="O313" s="158"/>
      <c r="P313" s="158"/>
      <c r="Q313" s="158"/>
      <c r="R313" s="159"/>
      <c r="S313" s="159"/>
      <c r="T313" s="159"/>
      <c r="U313" s="159"/>
      <c r="V313" s="159"/>
      <c r="W313" s="159"/>
      <c r="X313" s="159"/>
      <c r="Y313" s="159"/>
      <c r="Z313" s="148"/>
      <c r="AA313" s="148"/>
      <c r="AB313" s="148"/>
      <c r="AC313" s="148"/>
      <c r="AD313" s="148"/>
      <c r="AE313" s="148"/>
      <c r="AF313" s="148"/>
      <c r="AG313" s="148" t="s">
        <v>344</v>
      </c>
      <c r="AH313" s="148">
        <v>0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outlineLevel="1" x14ac:dyDescent="0.2">
      <c r="A314" s="171">
        <v>82</v>
      </c>
      <c r="B314" s="172" t="s">
        <v>793</v>
      </c>
      <c r="C314" s="187" t="s">
        <v>794</v>
      </c>
      <c r="D314" s="173" t="s">
        <v>407</v>
      </c>
      <c r="E314" s="174">
        <v>50.396000000000001</v>
      </c>
      <c r="F314" s="175"/>
      <c r="G314" s="176">
        <f>ROUND(E314*F314,2)</f>
        <v>0</v>
      </c>
      <c r="H314" s="175"/>
      <c r="I314" s="176">
        <f>ROUND(E314*H314,2)</f>
        <v>0</v>
      </c>
      <c r="J314" s="175"/>
      <c r="K314" s="176">
        <f>ROUND(E314*J314,2)</f>
        <v>0</v>
      </c>
      <c r="L314" s="176">
        <v>21</v>
      </c>
      <c r="M314" s="176">
        <f>G314*(1+L314/100)</f>
        <v>0</v>
      </c>
      <c r="N314" s="174">
        <v>3.2000000000000003E-4</v>
      </c>
      <c r="O314" s="174">
        <f>ROUND(E314*N314,2)</f>
        <v>0.02</v>
      </c>
      <c r="P314" s="174">
        <v>0</v>
      </c>
      <c r="Q314" s="174">
        <f>ROUND(E314*P314,2)</f>
        <v>0</v>
      </c>
      <c r="R314" s="176" t="s">
        <v>772</v>
      </c>
      <c r="S314" s="176" t="s">
        <v>331</v>
      </c>
      <c r="T314" s="177" t="s">
        <v>331</v>
      </c>
      <c r="U314" s="159">
        <v>0.11</v>
      </c>
      <c r="V314" s="159">
        <f>ROUND(E314*U314,2)</f>
        <v>5.54</v>
      </c>
      <c r="W314" s="159"/>
      <c r="X314" s="159" t="s">
        <v>422</v>
      </c>
      <c r="Y314" s="159" t="s">
        <v>334</v>
      </c>
      <c r="Z314" s="148"/>
      <c r="AA314" s="148"/>
      <c r="AB314" s="148"/>
      <c r="AC314" s="148"/>
      <c r="AD314" s="148"/>
      <c r="AE314" s="148"/>
      <c r="AF314" s="148"/>
      <c r="AG314" s="148" t="s">
        <v>423</v>
      </c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2" x14ac:dyDescent="0.2">
      <c r="A315" s="155"/>
      <c r="B315" s="156"/>
      <c r="C315" s="188" t="s">
        <v>795</v>
      </c>
      <c r="D315" s="161"/>
      <c r="E315" s="162">
        <v>13.86</v>
      </c>
      <c r="F315" s="159"/>
      <c r="G315" s="159"/>
      <c r="H315" s="159"/>
      <c r="I315" s="159"/>
      <c r="J315" s="159"/>
      <c r="K315" s="159"/>
      <c r="L315" s="159"/>
      <c r="M315" s="159"/>
      <c r="N315" s="158"/>
      <c r="O315" s="158"/>
      <c r="P315" s="158"/>
      <c r="Q315" s="158"/>
      <c r="R315" s="159"/>
      <c r="S315" s="159"/>
      <c r="T315" s="159"/>
      <c r="U315" s="159"/>
      <c r="V315" s="159"/>
      <c r="W315" s="159"/>
      <c r="X315" s="159"/>
      <c r="Y315" s="159"/>
      <c r="Z315" s="148"/>
      <c r="AA315" s="148"/>
      <c r="AB315" s="148"/>
      <c r="AC315" s="148"/>
      <c r="AD315" s="148"/>
      <c r="AE315" s="148"/>
      <c r="AF315" s="148"/>
      <c r="AG315" s="148" t="s">
        <v>344</v>
      </c>
      <c r="AH315" s="148">
        <v>0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3" x14ac:dyDescent="0.2">
      <c r="A316" s="155"/>
      <c r="B316" s="156"/>
      <c r="C316" s="188" t="s">
        <v>796</v>
      </c>
      <c r="D316" s="161"/>
      <c r="E316" s="162">
        <v>8.798</v>
      </c>
      <c r="F316" s="159"/>
      <c r="G316" s="159"/>
      <c r="H316" s="159"/>
      <c r="I316" s="159"/>
      <c r="J316" s="159"/>
      <c r="K316" s="159"/>
      <c r="L316" s="159"/>
      <c r="M316" s="159"/>
      <c r="N316" s="158"/>
      <c r="O316" s="158"/>
      <c r="P316" s="158"/>
      <c r="Q316" s="158"/>
      <c r="R316" s="159"/>
      <c r="S316" s="159"/>
      <c r="T316" s="159"/>
      <c r="U316" s="159"/>
      <c r="V316" s="159"/>
      <c r="W316" s="159"/>
      <c r="X316" s="159"/>
      <c r="Y316" s="159"/>
      <c r="Z316" s="148"/>
      <c r="AA316" s="148"/>
      <c r="AB316" s="148"/>
      <c r="AC316" s="148"/>
      <c r="AD316" s="148"/>
      <c r="AE316" s="148"/>
      <c r="AF316" s="148"/>
      <c r="AG316" s="148" t="s">
        <v>344</v>
      </c>
      <c r="AH316" s="148">
        <v>0</v>
      </c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3" x14ac:dyDescent="0.2">
      <c r="A317" s="155"/>
      <c r="B317" s="156"/>
      <c r="C317" s="188" t="s">
        <v>797</v>
      </c>
      <c r="D317" s="161"/>
      <c r="E317" s="162">
        <v>6.4420000000000002</v>
      </c>
      <c r="F317" s="159"/>
      <c r="G317" s="159"/>
      <c r="H317" s="159"/>
      <c r="I317" s="159"/>
      <c r="J317" s="159"/>
      <c r="K317" s="159"/>
      <c r="L317" s="159"/>
      <c r="M317" s="159"/>
      <c r="N317" s="158"/>
      <c r="O317" s="158"/>
      <c r="P317" s="158"/>
      <c r="Q317" s="158"/>
      <c r="R317" s="159"/>
      <c r="S317" s="159"/>
      <c r="T317" s="159"/>
      <c r="U317" s="159"/>
      <c r="V317" s="159"/>
      <c r="W317" s="159"/>
      <c r="X317" s="159"/>
      <c r="Y317" s="159"/>
      <c r="Z317" s="148"/>
      <c r="AA317" s="148"/>
      <c r="AB317" s="148"/>
      <c r="AC317" s="148"/>
      <c r="AD317" s="148"/>
      <c r="AE317" s="148"/>
      <c r="AF317" s="148"/>
      <c r="AG317" s="148" t="s">
        <v>344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outlineLevel="3" x14ac:dyDescent="0.2">
      <c r="A318" s="155"/>
      <c r="B318" s="156"/>
      <c r="C318" s="188" t="s">
        <v>798</v>
      </c>
      <c r="D318" s="161"/>
      <c r="E318" s="162">
        <v>16.576000000000001</v>
      </c>
      <c r="F318" s="159"/>
      <c r="G318" s="159"/>
      <c r="H318" s="159"/>
      <c r="I318" s="159"/>
      <c r="J318" s="159"/>
      <c r="K318" s="159"/>
      <c r="L318" s="159"/>
      <c r="M318" s="159"/>
      <c r="N318" s="158"/>
      <c r="O318" s="158"/>
      <c r="P318" s="158"/>
      <c r="Q318" s="158"/>
      <c r="R318" s="159"/>
      <c r="S318" s="159"/>
      <c r="T318" s="159"/>
      <c r="U318" s="159"/>
      <c r="V318" s="159"/>
      <c r="W318" s="159"/>
      <c r="X318" s="159"/>
      <c r="Y318" s="159"/>
      <c r="Z318" s="148"/>
      <c r="AA318" s="148"/>
      <c r="AB318" s="148"/>
      <c r="AC318" s="148"/>
      <c r="AD318" s="148"/>
      <c r="AE318" s="148"/>
      <c r="AF318" s="148"/>
      <c r="AG318" s="148" t="s">
        <v>344</v>
      </c>
      <c r="AH318" s="148">
        <v>0</v>
      </c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3" x14ac:dyDescent="0.2">
      <c r="A319" s="155"/>
      <c r="B319" s="156"/>
      <c r="C319" s="188" t="s">
        <v>799</v>
      </c>
      <c r="D319" s="161"/>
      <c r="E319" s="162">
        <v>4.72</v>
      </c>
      <c r="F319" s="159"/>
      <c r="G319" s="159"/>
      <c r="H319" s="159"/>
      <c r="I319" s="159"/>
      <c r="J319" s="159"/>
      <c r="K319" s="159"/>
      <c r="L319" s="159"/>
      <c r="M319" s="159"/>
      <c r="N319" s="158"/>
      <c r="O319" s="158"/>
      <c r="P319" s="158"/>
      <c r="Q319" s="158"/>
      <c r="R319" s="159"/>
      <c r="S319" s="159"/>
      <c r="T319" s="159"/>
      <c r="U319" s="159"/>
      <c r="V319" s="159"/>
      <c r="W319" s="159"/>
      <c r="X319" s="159"/>
      <c r="Y319" s="159"/>
      <c r="Z319" s="148"/>
      <c r="AA319" s="148"/>
      <c r="AB319" s="148"/>
      <c r="AC319" s="148"/>
      <c r="AD319" s="148"/>
      <c r="AE319" s="148"/>
      <c r="AF319" s="148"/>
      <c r="AG319" s="148" t="s">
        <v>344</v>
      </c>
      <c r="AH319" s="148">
        <v>0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71">
        <v>83</v>
      </c>
      <c r="B320" s="172" t="s">
        <v>800</v>
      </c>
      <c r="C320" s="187" t="s">
        <v>801</v>
      </c>
      <c r="D320" s="173" t="s">
        <v>434</v>
      </c>
      <c r="E320" s="174">
        <v>25</v>
      </c>
      <c r="F320" s="175"/>
      <c r="G320" s="176">
        <f>ROUND(E320*F320,2)</f>
        <v>0</v>
      </c>
      <c r="H320" s="175"/>
      <c r="I320" s="176">
        <f>ROUND(E320*H320,2)</f>
        <v>0</v>
      </c>
      <c r="J320" s="175"/>
      <c r="K320" s="176">
        <f>ROUND(E320*J320,2)</f>
        <v>0</v>
      </c>
      <c r="L320" s="176">
        <v>21</v>
      </c>
      <c r="M320" s="176">
        <f>G320*(1+L320/100)</f>
        <v>0</v>
      </c>
      <c r="N320" s="174">
        <v>4.2999999999999999E-4</v>
      </c>
      <c r="O320" s="174">
        <f>ROUND(E320*N320,2)</f>
        <v>0.01</v>
      </c>
      <c r="P320" s="174">
        <v>0</v>
      </c>
      <c r="Q320" s="174">
        <f>ROUND(E320*P320,2)</f>
        <v>0</v>
      </c>
      <c r="R320" s="176" t="s">
        <v>772</v>
      </c>
      <c r="S320" s="176" t="s">
        <v>331</v>
      </c>
      <c r="T320" s="177" t="s">
        <v>331</v>
      </c>
      <c r="U320" s="159">
        <v>6.7000000000000004E-2</v>
      </c>
      <c r="V320" s="159">
        <f>ROUND(E320*U320,2)</f>
        <v>1.68</v>
      </c>
      <c r="W320" s="159"/>
      <c r="X320" s="159" t="s">
        <v>422</v>
      </c>
      <c r="Y320" s="159" t="s">
        <v>334</v>
      </c>
      <c r="Z320" s="148"/>
      <c r="AA320" s="148"/>
      <c r="AB320" s="148"/>
      <c r="AC320" s="148"/>
      <c r="AD320" s="148"/>
      <c r="AE320" s="148"/>
      <c r="AF320" s="148"/>
      <c r="AG320" s="148" t="s">
        <v>423</v>
      </c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outlineLevel="2" x14ac:dyDescent="0.2">
      <c r="A321" s="155"/>
      <c r="B321" s="156"/>
      <c r="C321" s="188" t="s">
        <v>802</v>
      </c>
      <c r="D321" s="161"/>
      <c r="E321" s="162">
        <v>8</v>
      </c>
      <c r="F321" s="159"/>
      <c r="G321" s="159"/>
      <c r="H321" s="159"/>
      <c r="I321" s="159"/>
      <c r="J321" s="159"/>
      <c r="K321" s="159"/>
      <c r="L321" s="159"/>
      <c r="M321" s="159"/>
      <c r="N321" s="158"/>
      <c r="O321" s="158"/>
      <c r="P321" s="158"/>
      <c r="Q321" s="158"/>
      <c r="R321" s="159"/>
      <c r="S321" s="159"/>
      <c r="T321" s="159"/>
      <c r="U321" s="159"/>
      <c r="V321" s="159"/>
      <c r="W321" s="159"/>
      <c r="X321" s="159"/>
      <c r="Y321" s="159"/>
      <c r="Z321" s="148"/>
      <c r="AA321" s="148"/>
      <c r="AB321" s="148"/>
      <c r="AC321" s="148"/>
      <c r="AD321" s="148"/>
      <c r="AE321" s="148"/>
      <c r="AF321" s="148"/>
      <c r="AG321" s="148" t="s">
        <v>344</v>
      </c>
      <c r="AH321" s="148">
        <v>0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outlineLevel="3" x14ac:dyDescent="0.2">
      <c r="A322" s="155"/>
      <c r="B322" s="156"/>
      <c r="C322" s="188" t="s">
        <v>803</v>
      </c>
      <c r="D322" s="161"/>
      <c r="E322" s="162">
        <v>4</v>
      </c>
      <c r="F322" s="159"/>
      <c r="G322" s="159"/>
      <c r="H322" s="159"/>
      <c r="I322" s="159"/>
      <c r="J322" s="159"/>
      <c r="K322" s="159"/>
      <c r="L322" s="159"/>
      <c r="M322" s="159"/>
      <c r="N322" s="158"/>
      <c r="O322" s="158"/>
      <c r="P322" s="158"/>
      <c r="Q322" s="158"/>
      <c r="R322" s="159"/>
      <c r="S322" s="159"/>
      <c r="T322" s="159"/>
      <c r="U322" s="159"/>
      <c r="V322" s="159"/>
      <c r="W322" s="159"/>
      <c r="X322" s="159"/>
      <c r="Y322" s="159"/>
      <c r="Z322" s="148"/>
      <c r="AA322" s="148"/>
      <c r="AB322" s="148"/>
      <c r="AC322" s="148"/>
      <c r="AD322" s="148"/>
      <c r="AE322" s="148"/>
      <c r="AF322" s="148"/>
      <c r="AG322" s="148" t="s">
        <v>344</v>
      </c>
      <c r="AH322" s="148">
        <v>0</v>
      </c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3" x14ac:dyDescent="0.2">
      <c r="A323" s="155"/>
      <c r="B323" s="156"/>
      <c r="C323" s="188" t="s">
        <v>804</v>
      </c>
      <c r="D323" s="161"/>
      <c r="E323" s="162">
        <v>4</v>
      </c>
      <c r="F323" s="159"/>
      <c r="G323" s="159"/>
      <c r="H323" s="159"/>
      <c r="I323" s="159"/>
      <c r="J323" s="159"/>
      <c r="K323" s="159"/>
      <c r="L323" s="159"/>
      <c r="M323" s="159"/>
      <c r="N323" s="158"/>
      <c r="O323" s="158"/>
      <c r="P323" s="158"/>
      <c r="Q323" s="158"/>
      <c r="R323" s="159"/>
      <c r="S323" s="159"/>
      <c r="T323" s="159"/>
      <c r="U323" s="159"/>
      <c r="V323" s="159"/>
      <c r="W323" s="159"/>
      <c r="X323" s="159"/>
      <c r="Y323" s="159"/>
      <c r="Z323" s="148"/>
      <c r="AA323" s="148"/>
      <c r="AB323" s="148"/>
      <c r="AC323" s="148"/>
      <c r="AD323" s="148"/>
      <c r="AE323" s="148"/>
      <c r="AF323" s="148"/>
      <c r="AG323" s="148" t="s">
        <v>344</v>
      </c>
      <c r="AH323" s="148">
        <v>0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3" x14ac:dyDescent="0.2">
      <c r="A324" s="155"/>
      <c r="B324" s="156"/>
      <c r="C324" s="188" t="s">
        <v>805</v>
      </c>
      <c r="D324" s="161"/>
      <c r="E324" s="162">
        <v>5</v>
      </c>
      <c r="F324" s="159"/>
      <c r="G324" s="159"/>
      <c r="H324" s="159"/>
      <c r="I324" s="159"/>
      <c r="J324" s="159"/>
      <c r="K324" s="159"/>
      <c r="L324" s="159"/>
      <c r="M324" s="159"/>
      <c r="N324" s="158"/>
      <c r="O324" s="158"/>
      <c r="P324" s="158"/>
      <c r="Q324" s="158"/>
      <c r="R324" s="159"/>
      <c r="S324" s="159"/>
      <c r="T324" s="159"/>
      <c r="U324" s="159"/>
      <c r="V324" s="159"/>
      <c r="W324" s="159"/>
      <c r="X324" s="159"/>
      <c r="Y324" s="159"/>
      <c r="Z324" s="148"/>
      <c r="AA324" s="148"/>
      <c r="AB324" s="148"/>
      <c r="AC324" s="148"/>
      <c r="AD324" s="148"/>
      <c r="AE324" s="148"/>
      <c r="AF324" s="148"/>
      <c r="AG324" s="148" t="s">
        <v>344</v>
      </c>
      <c r="AH324" s="148">
        <v>0</v>
      </c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3" x14ac:dyDescent="0.2">
      <c r="A325" s="155"/>
      <c r="B325" s="156"/>
      <c r="C325" s="188" t="s">
        <v>806</v>
      </c>
      <c r="D325" s="161"/>
      <c r="E325" s="162">
        <v>4</v>
      </c>
      <c r="F325" s="159"/>
      <c r="G325" s="159"/>
      <c r="H325" s="159"/>
      <c r="I325" s="159"/>
      <c r="J325" s="159"/>
      <c r="K325" s="159"/>
      <c r="L325" s="159"/>
      <c r="M325" s="159"/>
      <c r="N325" s="158"/>
      <c r="O325" s="158"/>
      <c r="P325" s="158"/>
      <c r="Q325" s="158"/>
      <c r="R325" s="159"/>
      <c r="S325" s="159"/>
      <c r="T325" s="159"/>
      <c r="U325" s="159"/>
      <c r="V325" s="159"/>
      <c r="W325" s="159"/>
      <c r="X325" s="159"/>
      <c r="Y325" s="159"/>
      <c r="Z325" s="148"/>
      <c r="AA325" s="148"/>
      <c r="AB325" s="148"/>
      <c r="AC325" s="148"/>
      <c r="AD325" s="148"/>
      <c r="AE325" s="148"/>
      <c r="AF325" s="148"/>
      <c r="AG325" s="148" t="s">
        <v>344</v>
      </c>
      <c r="AH325" s="148">
        <v>0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71">
        <v>84</v>
      </c>
      <c r="B326" s="172" t="s">
        <v>807</v>
      </c>
      <c r="C326" s="187" t="s">
        <v>808</v>
      </c>
      <c r="D326" s="173" t="s">
        <v>420</v>
      </c>
      <c r="E326" s="174">
        <v>124.2864</v>
      </c>
      <c r="F326" s="175"/>
      <c r="G326" s="176">
        <f>ROUND(E326*F326,2)</f>
        <v>0</v>
      </c>
      <c r="H326" s="175"/>
      <c r="I326" s="176">
        <f>ROUND(E326*H326,2)</f>
        <v>0</v>
      </c>
      <c r="J326" s="175"/>
      <c r="K326" s="176">
        <f>ROUND(E326*J326,2)</f>
        <v>0</v>
      </c>
      <c r="L326" s="176">
        <v>21</v>
      </c>
      <c r="M326" s="176">
        <f>G326*(1+L326/100)</f>
        <v>0</v>
      </c>
      <c r="N326" s="174">
        <v>1.7000000000000001E-4</v>
      </c>
      <c r="O326" s="174">
        <f>ROUND(E326*N326,2)</f>
        <v>0.02</v>
      </c>
      <c r="P326" s="174">
        <v>0</v>
      </c>
      <c r="Q326" s="174">
        <f>ROUND(E326*P326,2)</f>
        <v>0</v>
      </c>
      <c r="R326" s="176" t="s">
        <v>772</v>
      </c>
      <c r="S326" s="176" t="s">
        <v>331</v>
      </c>
      <c r="T326" s="177" t="s">
        <v>331</v>
      </c>
      <c r="U326" s="159">
        <v>0.16</v>
      </c>
      <c r="V326" s="159">
        <f>ROUND(E326*U326,2)</f>
        <v>19.89</v>
      </c>
      <c r="W326" s="159"/>
      <c r="X326" s="159" t="s">
        <v>422</v>
      </c>
      <c r="Y326" s="159" t="s">
        <v>334</v>
      </c>
      <c r="Z326" s="148"/>
      <c r="AA326" s="148"/>
      <c r="AB326" s="148"/>
      <c r="AC326" s="148"/>
      <c r="AD326" s="148"/>
      <c r="AE326" s="148"/>
      <c r="AF326" s="148"/>
      <c r="AG326" s="148" t="s">
        <v>423</v>
      </c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2" x14ac:dyDescent="0.2">
      <c r="A327" s="155"/>
      <c r="B327" s="156"/>
      <c r="C327" s="188" t="s">
        <v>779</v>
      </c>
      <c r="D327" s="161"/>
      <c r="E327" s="162"/>
      <c r="F327" s="159"/>
      <c r="G327" s="159"/>
      <c r="H327" s="159"/>
      <c r="I327" s="159"/>
      <c r="J327" s="159"/>
      <c r="K327" s="159"/>
      <c r="L327" s="159"/>
      <c r="M327" s="159"/>
      <c r="N327" s="158"/>
      <c r="O327" s="158"/>
      <c r="P327" s="158"/>
      <c r="Q327" s="158"/>
      <c r="R327" s="159"/>
      <c r="S327" s="159"/>
      <c r="T327" s="159"/>
      <c r="U327" s="159"/>
      <c r="V327" s="159"/>
      <c r="W327" s="159"/>
      <c r="X327" s="159"/>
      <c r="Y327" s="159"/>
      <c r="Z327" s="148"/>
      <c r="AA327" s="148"/>
      <c r="AB327" s="148"/>
      <c r="AC327" s="148"/>
      <c r="AD327" s="148"/>
      <c r="AE327" s="148"/>
      <c r="AF327" s="148"/>
      <c r="AG327" s="148" t="s">
        <v>344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ht="22.5" outlineLevel="3" x14ac:dyDescent="0.2">
      <c r="A328" s="155"/>
      <c r="B328" s="156"/>
      <c r="C328" s="188" t="s">
        <v>780</v>
      </c>
      <c r="D328" s="161"/>
      <c r="E328" s="162">
        <v>124.2864</v>
      </c>
      <c r="F328" s="159"/>
      <c r="G328" s="159"/>
      <c r="H328" s="159"/>
      <c r="I328" s="159"/>
      <c r="J328" s="159"/>
      <c r="K328" s="159"/>
      <c r="L328" s="159"/>
      <c r="M328" s="159"/>
      <c r="N328" s="158"/>
      <c r="O328" s="158"/>
      <c r="P328" s="158"/>
      <c r="Q328" s="158"/>
      <c r="R328" s="159"/>
      <c r="S328" s="159"/>
      <c r="T328" s="159"/>
      <c r="U328" s="159"/>
      <c r="V328" s="159"/>
      <c r="W328" s="159"/>
      <c r="X328" s="159"/>
      <c r="Y328" s="159"/>
      <c r="Z328" s="148"/>
      <c r="AA328" s="148"/>
      <c r="AB328" s="148"/>
      <c r="AC328" s="148"/>
      <c r="AD328" s="148"/>
      <c r="AE328" s="148"/>
      <c r="AF328" s="148"/>
      <c r="AG328" s="148" t="s">
        <v>344</v>
      </c>
      <c r="AH328" s="148">
        <v>0</v>
      </c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71">
        <v>85</v>
      </c>
      <c r="B329" s="172" t="s">
        <v>809</v>
      </c>
      <c r="C329" s="187" t="s">
        <v>810</v>
      </c>
      <c r="D329" s="173" t="s">
        <v>407</v>
      </c>
      <c r="E329" s="174">
        <v>88.775999999999996</v>
      </c>
      <c r="F329" s="175"/>
      <c r="G329" s="176">
        <f>ROUND(E329*F329,2)</f>
        <v>0</v>
      </c>
      <c r="H329" s="175"/>
      <c r="I329" s="176">
        <f>ROUND(E329*H329,2)</f>
        <v>0</v>
      </c>
      <c r="J329" s="175"/>
      <c r="K329" s="176">
        <f>ROUND(E329*J329,2)</f>
        <v>0</v>
      </c>
      <c r="L329" s="176">
        <v>21</v>
      </c>
      <c r="M329" s="176">
        <f>G329*(1+L329/100)</f>
        <v>0</v>
      </c>
      <c r="N329" s="174">
        <v>5.2999999999999998E-4</v>
      </c>
      <c r="O329" s="174">
        <f>ROUND(E329*N329,2)</f>
        <v>0.05</v>
      </c>
      <c r="P329" s="174">
        <v>0</v>
      </c>
      <c r="Q329" s="174">
        <f>ROUND(E329*P329,2)</f>
        <v>0</v>
      </c>
      <c r="R329" s="176" t="s">
        <v>772</v>
      </c>
      <c r="S329" s="176" t="s">
        <v>331</v>
      </c>
      <c r="T329" s="177" t="s">
        <v>331</v>
      </c>
      <c r="U329" s="159">
        <v>0.1</v>
      </c>
      <c r="V329" s="159">
        <f>ROUND(E329*U329,2)</f>
        <v>8.8800000000000008</v>
      </c>
      <c r="W329" s="159"/>
      <c r="X329" s="159" t="s">
        <v>422</v>
      </c>
      <c r="Y329" s="159" t="s">
        <v>334</v>
      </c>
      <c r="Z329" s="148"/>
      <c r="AA329" s="148"/>
      <c r="AB329" s="148"/>
      <c r="AC329" s="148"/>
      <c r="AD329" s="148"/>
      <c r="AE329" s="148"/>
      <c r="AF329" s="148"/>
      <c r="AG329" s="148" t="s">
        <v>423</v>
      </c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ht="22.5" outlineLevel="2" x14ac:dyDescent="0.2">
      <c r="A330" s="155"/>
      <c r="B330" s="156"/>
      <c r="C330" s="188" t="s">
        <v>811</v>
      </c>
      <c r="D330" s="161"/>
      <c r="E330" s="162">
        <v>88.775999999999996</v>
      </c>
      <c r="F330" s="159"/>
      <c r="G330" s="159"/>
      <c r="H330" s="159"/>
      <c r="I330" s="159"/>
      <c r="J330" s="159"/>
      <c r="K330" s="159"/>
      <c r="L330" s="159"/>
      <c r="M330" s="159"/>
      <c r="N330" s="158"/>
      <c r="O330" s="158"/>
      <c r="P330" s="158"/>
      <c r="Q330" s="158"/>
      <c r="R330" s="159"/>
      <c r="S330" s="159"/>
      <c r="T330" s="159"/>
      <c r="U330" s="159"/>
      <c r="V330" s="159"/>
      <c r="W330" s="159"/>
      <c r="X330" s="159"/>
      <c r="Y330" s="159"/>
      <c r="Z330" s="148"/>
      <c r="AA330" s="148"/>
      <c r="AB330" s="148"/>
      <c r="AC330" s="148"/>
      <c r="AD330" s="148"/>
      <c r="AE330" s="148"/>
      <c r="AF330" s="148"/>
      <c r="AG330" s="148" t="s">
        <v>344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ht="33.75" outlineLevel="1" x14ac:dyDescent="0.2">
      <c r="A331" s="171">
        <v>86</v>
      </c>
      <c r="B331" s="172" t="s">
        <v>812</v>
      </c>
      <c r="C331" s="187" t="s">
        <v>813</v>
      </c>
      <c r="D331" s="173" t="s">
        <v>420</v>
      </c>
      <c r="E331" s="174">
        <v>449.40377000000001</v>
      </c>
      <c r="F331" s="175"/>
      <c r="G331" s="176">
        <f>ROUND(E331*F331,2)</f>
        <v>0</v>
      </c>
      <c r="H331" s="175"/>
      <c r="I331" s="176">
        <f>ROUND(E331*H331,2)</f>
        <v>0</v>
      </c>
      <c r="J331" s="175"/>
      <c r="K331" s="176">
        <f>ROUND(E331*J331,2)</f>
        <v>0</v>
      </c>
      <c r="L331" s="176">
        <v>21</v>
      </c>
      <c r="M331" s="176">
        <f>G331*(1+L331/100)</f>
        <v>0</v>
      </c>
      <c r="N331" s="174">
        <v>4.4000000000000003E-3</v>
      </c>
      <c r="O331" s="174">
        <f>ROUND(E331*N331,2)</f>
        <v>1.98</v>
      </c>
      <c r="P331" s="174">
        <v>0</v>
      </c>
      <c r="Q331" s="174">
        <f>ROUND(E331*P331,2)</f>
        <v>0</v>
      </c>
      <c r="R331" s="176" t="s">
        <v>563</v>
      </c>
      <c r="S331" s="176" t="s">
        <v>331</v>
      </c>
      <c r="T331" s="177" t="s">
        <v>331</v>
      </c>
      <c r="U331" s="159">
        <v>0</v>
      </c>
      <c r="V331" s="159">
        <f>ROUND(E331*U331,2)</f>
        <v>0</v>
      </c>
      <c r="W331" s="159"/>
      <c r="X331" s="159" t="s">
        <v>564</v>
      </c>
      <c r="Y331" s="159" t="s">
        <v>334</v>
      </c>
      <c r="Z331" s="148"/>
      <c r="AA331" s="148"/>
      <c r="AB331" s="148"/>
      <c r="AC331" s="148"/>
      <c r="AD331" s="148"/>
      <c r="AE331" s="148"/>
      <c r="AF331" s="148"/>
      <c r="AG331" s="148" t="s">
        <v>565</v>
      </c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outlineLevel="2" x14ac:dyDescent="0.2">
      <c r="A332" s="155"/>
      <c r="B332" s="156"/>
      <c r="C332" s="188" t="s">
        <v>814</v>
      </c>
      <c r="D332" s="161"/>
      <c r="E332" s="162">
        <v>283.39265</v>
      </c>
      <c r="F332" s="159"/>
      <c r="G332" s="159"/>
      <c r="H332" s="159"/>
      <c r="I332" s="159"/>
      <c r="J332" s="159"/>
      <c r="K332" s="159"/>
      <c r="L332" s="159"/>
      <c r="M332" s="159"/>
      <c r="N332" s="158"/>
      <c r="O332" s="158"/>
      <c r="P332" s="158"/>
      <c r="Q332" s="158"/>
      <c r="R332" s="159"/>
      <c r="S332" s="159"/>
      <c r="T332" s="159"/>
      <c r="U332" s="159"/>
      <c r="V332" s="159"/>
      <c r="W332" s="159"/>
      <c r="X332" s="159"/>
      <c r="Y332" s="159"/>
      <c r="Z332" s="148"/>
      <c r="AA332" s="148"/>
      <c r="AB332" s="148"/>
      <c r="AC332" s="148"/>
      <c r="AD332" s="148"/>
      <c r="AE332" s="148"/>
      <c r="AF332" s="148"/>
      <c r="AG332" s="148" t="s">
        <v>344</v>
      </c>
      <c r="AH332" s="148">
        <v>0</v>
      </c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outlineLevel="3" x14ac:dyDescent="0.2">
      <c r="A333" s="155"/>
      <c r="B333" s="156"/>
      <c r="C333" s="188" t="s">
        <v>815</v>
      </c>
      <c r="D333" s="161"/>
      <c r="E333" s="162">
        <v>136.71503999999999</v>
      </c>
      <c r="F333" s="159"/>
      <c r="G333" s="159"/>
      <c r="H333" s="159"/>
      <c r="I333" s="159"/>
      <c r="J333" s="159"/>
      <c r="K333" s="159"/>
      <c r="L333" s="159"/>
      <c r="M333" s="159"/>
      <c r="N333" s="158"/>
      <c r="O333" s="158"/>
      <c r="P333" s="158"/>
      <c r="Q333" s="158"/>
      <c r="R333" s="159"/>
      <c r="S333" s="159"/>
      <c r="T333" s="159"/>
      <c r="U333" s="159"/>
      <c r="V333" s="159"/>
      <c r="W333" s="159"/>
      <c r="X333" s="159"/>
      <c r="Y333" s="159"/>
      <c r="Z333" s="148"/>
      <c r="AA333" s="148"/>
      <c r="AB333" s="148"/>
      <c r="AC333" s="148"/>
      <c r="AD333" s="148"/>
      <c r="AE333" s="148"/>
      <c r="AF333" s="148"/>
      <c r="AG333" s="148" t="s">
        <v>344</v>
      </c>
      <c r="AH333" s="148">
        <v>0</v>
      </c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outlineLevel="3" x14ac:dyDescent="0.2">
      <c r="A334" s="155"/>
      <c r="B334" s="156"/>
      <c r="C334" s="188" t="s">
        <v>816</v>
      </c>
      <c r="D334" s="161"/>
      <c r="E334" s="162">
        <v>29.29608</v>
      </c>
      <c r="F334" s="159"/>
      <c r="G334" s="159"/>
      <c r="H334" s="159"/>
      <c r="I334" s="159"/>
      <c r="J334" s="159"/>
      <c r="K334" s="159"/>
      <c r="L334" s="159"/>
      <c r="M334" s="159"/>
      <c r="N334" s="158"/>
      <c r="O334" s="158"/>
      <c r="P334" s="158"/>
      <c r="Q334" s="158"/>
      <c r="R334" s="159"/>
      <c r="S334" s="159"/>
      <c r="T334" s="159"/>
      <c r="U334" s="159"/>
      <c r="V334" s="159"/>
      <c r="W334" s="159"/>
      <c r="X334" s="159"/>
      <c r="Y334" s="159"/>
      <c r="Z334" s="148"/>
      <c r="AA334" s="148"/>
      <c r="AB334" s="148"/>
      <c r="AC334" s="148"/>
      <c r="AD334" s="148"/>
      <c r="AE334" s="148"/>
      <c r="AF334" s="148"/>
      <c r="AG334" s="148" t="s">
        <v>344</v>
      </c>
      <c r="AH334" s="148">
        <v>0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ht="33.75" outlineLevel="1" x14ac:dyDescent="0.2">
      <c r="A335" s="171">
        <v>87</v>
      </c>
      <c r="B335" s="172" t="s">
        <v>817</v>
      </c>
      <c r="C335" s="187" t="s">
        <v>818</v>
      </c>
      <c r="D335" s="173" t="s">
        <v>420</v>
      </c>
      <c r="E335" s="174">
        <v>449.40377000000001</v>
      </c>
      <c r="F335" s="175"/>
      <c r="G335" s="176">
        <f>ROUND(E335*F335,2)</f>
        <v>0</v>
      </c>
      <c r="H335" s="175"/>
      <c r="I335" s="176">
        <f>ROUND(E335*H335,2)</f>
        <v>0</v>
      </c>
      <c r="J335" s="175"/>
      <c r="K335" s="176">
        <f>ROUND(E335*J335,2)</f>
        <v>0</v>
      </c>
      <c r="L335" s="176">
        <v>21</v>
      </c>
      <c r="M335" s="176">
        <f>G335*(1+L335/100)</f>
        <v>0</v>
      </c>
      <c r="N335" s="174">
        <v>4.4999999999999997E-3</v>
      </c>
      <c r="O335" s="174">
        <f>ROUND(E335*N335,2)</f>
        <v>2.02</v>
      </c>
      <c r="P335" s="174">
        <v>0</v>
      </c>
      <c r="Q335" s="174">
        <f>ROUND(E335*P335,2)</f>
        <v>0</v>
      </c>
      <c r="R335" s="176" t="s">
        <v>563</v>
      </c>
      <c r="S335" s="176" t="s">
        <v>331</v>
      </c>
      <c r="T335" s="177" t="s">
        <v>331</v>
      </c>
      <c r="U335" s="159">
        <v>0</v>
      </c>
      <c r="V335" s="159">
        <f>ROUND(E335*U335,2)</f>
        <v>0</v>
      </c>
      <c r="W335" s="159"/>
      <c r="X335" s="159" t="s">
        <v>564</v>
      </c>
      <c r="Y335" s="159" t="s">
        <v>334</v>
      </c>
      <c r="Z335" s="148"/>
      <c r="AA335" s="148"/>
      <c r="AB335" s="148"/>
      <c r="AC335" s="148"/>
      <c r="AD335" s="148"/>
      <c r="AE335" s="148"/>
      <c r="AF335" s="148"/>
      <c r="AG335" s="148" t="s">
        <v>565</v>
      </c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2" x14ac:dyDescent="0.2">
      <c r="A336" s="155"/>
      <c r="B336" s="156"/>
      <c r="C336" s="188" t="s">
        <v>814</v>
      </c>
      <c r="D336" s="161"/>
      <c r="E336" s="162">
        <v>283.39265</v>
      </c>
      <c r="F336" s="159"/>
      <c r="G336" s="159"/>
      <c r="H336" s="159"/>
      <c r="I336" s="159"/>
      <c r="J336" s="159"/>
      <c r="K336" s="159"/>
      <c r="L336" s="159"/>
      <c r="M336" s="159"/>
      <c r="N336" s="158"/>
      <c r="O336" s="158"/>
      <c r="P336" s="158"/>
      <c r="Q336" s="158"/>
      <c r="R336" s="159"/>
      <c r="S336" s="159"/>
      <c r="T336" s="159"/>
      <c r="U336" s="159"/>
      <c r="V336" s="159"/>
      <c r="W336" s="159"/>
      <c r="X336" s="159"/>
      <c r="Y336" s="159"/>
      <c r="Z336" s="148"/>
      <c r="AA336" s="148"/>
      <c r="AB336" s="148"/>
      <c r="AC336" s="148"/>
      <c r="AD336" s="148"/>
      <c r="AE336" s="148"/>
      <c r="AF336" s="148"/>
      <c r="AG336" s="148" t="s">
        <v>344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outlineLevel="3" x14ac:dyDescent="0.2">
      <c r="A337" s="155"/>
      <c r="B337" s="156"/>
      <c r="C337" s="188" t="s">
        <v>815</v>
      </c>
      <c r="D337" s="161"/>
      <c r="E337" s="162">
        <v>136.71503999999999</v>
      </c>
      <c r="F337" s="159"/>
      <c r="G337" s="159"/>
      <c r="H337" s="159"/>
      <c r="I337" s="159"/>
      <c r="J337" s="159"/>
      <c r="K337" s="159"/>
      <c r="L337" s="159"/>
      <c r="M337" s="159"/>
      <c r="N337" s="158"/>
      <c r="O337" s="158"/>
      <c r="P337" s="158"/>
      <c r="Q337" s="158"/>
      <c r="R337" s="159"/>
      <c r="S337" s="159"/>
      <c r="T337" s="159"/>
      <c r="U337" s="159"/>
      <c r="V337" s="159"/>
      <c r="W337" s="159"/>
      <c r="X337" s="159"/>
      <c r="Y337" s="159"/>
      <c r="Z337" s="148"/>
      <c r="AA337" s="148"/>
      <c r="AB337" s="148"/>
      <c r="AC337" s="148"/>
      <c r="AD337" s="148"/>
      <c r="AE337" s="148"/>
      <c r="AF337" s="148"/>
      <c r="AG337" s="148" t="s">
        <v>344</v>
      </c>
      <c r="AH337" s="148">
        <v>0</v>
      </c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outlineLevel="3" x14ac:dyDescent="0.2">
      <c r="A338" s="155"/>
      <c r="B338" s="156"/>
      <c r="C338" s="188" t="s">
        <v>816</v>
      </c>
      <c r="D338" s="161"/>
      <c r="E338" s="162">
        <v>29.29608</v>
      </c>
      <c r="F338" s="159"/>
      <c r="G338" s="159"/>
      <c r="H338" s="159"/>
      <c r="I338" s="159"/>
      <c r="J338" s="159"/>
      <c r="K338" s="159"/>
      <c r="L338" s="159"/>
      <c r="M338" s="159"/>
      <c r="N338" s="158"/>
      <c r="O338" s="158"/>
      <c r="P338" s="158"/>
      <c r="Q338" s="158"/>
      <c r="R338" s="159"/>
      <c r="S338" s="159"/>
      <c r="T338" s="159"/>
      <c r="U338" s="159"/>
      <c r="V338" s="159"/>
      <c r="W338" s="159"/>
      <c r="X338" s="159"/>
      <c r="Y338" s="159"/>
      <c r="Z338" s="148"/>
      <c r="AA338" s="148"/>
      <c r="AB338" s="148"/>
      <c r="AC338" s="148"/>
      <c r="AD338" s="148"/>
      <c r="AE338" s="148"/>
      <c r="AF338" s="148"/>
      <c r="AG338" s="148" t="s">
        <v>344</v>
      </c>
      <c r="AH338" s="148">
        <v>0</v>
      </c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>
        <v>88</v>
      </c>
      <c r="B339" s="156" t="s">
        <v>819</v>
      </c>
      <c r="C339" s="199" t="s">
        <v>820</v>
      </c>
      <c r="D339" s="157" t="s">
        <v>0</v>
      </c>
      <c r="E339" s="197"/>
      <c r="F339" s="160"/>
      <c r="G339" s="159">
        <f>ROUND(E339*F339,2)</f>
        <v>0</v>
      </c>
      <c r="H339" s="160"/>
      <c r="I339" s="159">
        <f>ROUND(E339*H339,2)</f>
        <v>0</v>
      </c>
      <c r="J339" s="160"/>
      <c r="K339" s="159">
        <f>ROUND(E339*J339,2)</f>
        <v>0</v>
      </c>
      <c r="L339" s="159">
        <v>21</v>
      </c>
      <c r="M339" s="159">
        <f>G339*(1+L339/100)</f>
        <v>0</v>
      </c>
      <c r="N339" s="158">
        <v>0</v>
      </c>
      <c r="O339" s="158">
        <f>ROUND(E339*N339,2)</f>
        <v>0</v>
      </c>
      <c r="P339" s="158">
        <v>0</v>
      </c>
      <c r="Q339" s="158">
        <f>ROUND(E339*P339,2)</f>
        <v>0</v>
      </c>
      <c r="R339" s="159" t="s">
        <v>772</v>
      </c>
      <c r="S339" s="159" t="s">
        <v>331</v>
      </c>
      <c r="T339" s="159" t="s">
        <v>331</v>
      </c>
      <c r="U339" s="159">
        <v>0</v>
      </c>
      <c r="V339" s="159">
        <f>ROUND(E339*U339,2)</f>
        <v>0</v>
      </c>
      <c r="W339" s="159"/>
      <c r="X339" s="159" t="s">
        <v>767</v>
      </c>
      <c r="Y339" s="159" t="s">
        <v>334</v>
      </c>
      <c r="Z339" s="148"/>
      <c r="AA339" s="148"/>
      <c r="AB339" s="148"/>
      <c r="AC339" s="148"/>
      <c r="AD339" s="148"/>
      <c r="AE339" s="148"/>
      <c r="AF339" s="148"/>
      <c r="AG339" s="148" t="s">
        <v>768</v>
      </c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2" x14ac:dyDescent="0.2">
      <c r="A340" s="155"/>
      <c r="B340" s="156"/>
      <c r="C340" s="276" t="s">
        <v>821</v>
      </c>
      <c r="D340" s="277"/>
      <c r="E340" s="277"/>
      <c r="F340" s="277"/>
      <c r="G340" s="277"/>
      <c r="H340" s="159"/>
      <c r="I340" s="159"/>
      <c r="J340" s="159"/>
      <c r="K340" s="159"/>
      <c r="L340" s="159"/>
      <c r="M340" s="159"/>
      <c r="N340" s="158"/>
      <c r="O340" s="158"/>
      <c r="P340" s="158"/>
      <c r="Q340" s="158"/>
      <c r="R340" s="159"/>
      <c r="S340" s="159"/>
      <c r="T340" s="159"/>
      <c r="U340" s="159"/>
      <c r="V340" s="159"/>
      <c r="W340" s="159"/>
      <c r="X340" s="159"/>
      <c r="Y340" s="159"/>
      <c r="Z340" s="148"/>
      <c r="AA340" s="148"/>
      <c r="AB340" s="148"/>
      <c r="AC340" s="148"/>
      <c r="AD340" s="148"/>
      <c r="AE340" s="148"/>
      <c r="AF340" s="148"/>
      <c r="AG340" s="148" t="s">
        <v>430</v>
      </c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x14ac:dyDescent="0.2">
      <c r="A341" s="164" t="s">
        <v>326</v>
      </c>
      <c r="B341" s="165" t="s">
        <v>237</v>
      </c>
      <c r="C341" s="186" t="s">
        <v>238</v>
      </c>
      <c r="D341" s="166"/>
      <c r="E341" s="167"/>
      <c r="F341" s="168"/>
      <c r="G341" s="168">
        <f>SUMIF(AG342:AG378,"&lt;&gt;NOR",G342:G378)</f>
        <v>0</v>
      </c>
      <c r="H341" s="168"/>
      <c r="I341" s="168">
        <f>SUM(I342:I378)</f>
        <v>0</v>
      </c>
      <c r="J341" s="168"/>
      <c r="K341" s="168">
        <f>SUM(K342:K378)</f>
        <v>0</v>
      </c>
      <c r="L341" s="168"/>
      <c r="M341" s="168">
        <f>SUM(M342:M378)</f>
        <v>0</v>
      </c>
      <c r="N341" s="167"/>
      <c r="O341" s="167">
        <f>SUM(O342:O378)</f>
        <v>2.08</v>
      </c>
      <c r="P341" s="167"/>
      <c r="Q341" s="167">
        <f>SUM(Q342:Q378)</f>
        <v>0</v>
      </c>
      <c r="R341" s="168"/>
      <c r="S341" s="168"/>
      <c r="T341" s="169"/>
      <c r="U341" s="163"/>
      <c r="V341" s="163">
        <f>SUM(V342:V378)</f>
        <v>481.67999999999995</v>
      </c>
      <c r="W341" s="163"/>
      <c r="X341" s="163"/>
      <c r="Y341" s="163"/>
      <c r="AG341" t="s">
        <v>327</v>
      </c>
    </row>
    <row r="342" spans="1:60" ht="22.5" outlineLevel="1" x14ac:dyDescent="0.2">
      <c r="A342" s="171">
        <v>89</v>
      </c>
      <c r="B342" s="172" t="s">
        <v>822</v>
      </c>
      <c r="C342" s="187" t="s">
        <v>823</v>
      </c>
      <c r="D342" s="173" t="s">
        <v>420</v>
      </c>
      <c r="E342" s="174">
        <v>280</v>
      </c>
      <c r="F342" s="175"/>
      <c r="G342" s="176">
        <f>ROUND(E342*F342,2)</f>
        <v>0</v>
      </c>
      <c r="H342" s="175"/>
      <c r="I342" s="176">
        <f>ROUND(E342*H342,2)</f>
        <v>0</v>
      </c>
      <c r="J342" s="175"/>
      <c r="K342" s="176">
        <f>ROUND(E342*J342,2)</f>
        <v>0</v>
      </c>
      <c r="L342" s="176">
        <v>21</v>
      </c>
      <c r="M342" s="176">
        <f>G342*(1+L342/100)</f>
        <v>0</v>
      </c>
      <c r="N342" s="174">
        <v>2.0500000000000002E-3</v>
      </c>
      <c r="O342" s="174">
        <f>ROUND(E342*N342,2)</f>
        <v>0.56999999999999995</v>
      </c>
      <c r="P342" s="174">
        <v>0</v>
      </c>
      <c r="Q342" s="174">
        <f>ROUND(E342*P342,2)</f>
        <v>0</v>
      </c>
      <c r="R342" s="176" t="s">
        <v>772</v>
      </c>
      <c r="S342" s="176" t="s">
        <v>331</v>
      </c>
      <c r="T342" s="177" t="s">
        <v>331</v>
      </c>
      <c r="U342" s="159">
        <v>0.317</v>
      </c>
      <c r="V342" s="159">
        <f>ROUND(E342*U342,2)</f>
        <v>88.76</v>
      </c>
      <c r="W342" s="159"/>
      <c r="X342" s="159" t="s">
        <v>422</v>
      </c>
      <c r="Y342" s="159" t="s">
        <v>334</v>
      </c>
      <c r="Z342" s="148"/>
      <c r="AA342" s="148"/>
      <c r="AB342" s="148"/>
      <c r="AC342" s="148"/>
      <c r="AD342" s="148"/>
      <c r="AE342" s="148"/>
      <c r="AF342" s="148"/>
      <c r="AG342" s="148" t="s">
        <v>423</v>
      </c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2" x14ac:dyDescent="0.2">
      <c r="A343" s="155"/>
      <c r="B343" s="156"/>
      <c r="C343" s="188" t="s">
        <v>824</v>
      </c>
      <c r="D343" s="161"/>
      <c r="E343" s="162">
        <v>280</v>
      </c>
      <c r="F343" s="159"/>
      <c r="G343" s="159"/>
      <c r="H343" s="159"/>
      <c r="I343" s="159"/>
      <c r="J343" s="159"/>
      <c r="K343" s="159"/>
      <c r="L343" s="159"/>
      <c r="M343" s="159"/>
      <c r="N343" s="158"/>
      <c r="O343" s="158"/>
      <c r="P343" s="158"/>
      <c r="Q343" s="158"/>
      <c r="R343" s="159"/>
      <c r="S343" s="159"/>
      <c r="T343" s="159"/>
      <c r="U343" s="159"/>
      <c r="V343" s="159"/>
      <c r="W343" s="159"/>
      <c r="X343" s="159"/>
      <c r="Y343" s="159"/>
      <c r="Z343" s="148"/>
      <c r="AA343" s="148"/>
      <c r="AB343" s="148"/>
      <c r="AC343" s="148"/>
      <c r="AD343" s="148"/>
      <c r="AE343" s="148"/>
      <c r="AF343" s="148"/>
      <c r="AG343" s="148" t="s">
        <v>344</v>
      </c>
      <c r="AH343" s="148">
        <v>0</v>
      </c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ht="22.5" outlineLevel="1" x14ac:dyDescent="0.2">
      <c r="A344" s="171">
        <v>90</v>
      </c>
      <c r="B344" s="172" t="s">
        <v>825</v>
      </c>
      <c r="C344" s="187" t="s">
        <v>826</v>
      </c>
      <c r="D344" s="173" t="s">
        <v>420</v>
      </c>
      <c r="E344" s="174">
        <v>280</v>
      </c>
      <c r="F344" s="175"/>
      <c r="G344" s="176">
        <f>ROUND(E344*F344,2)</f>
        <v>0</v>
      </c>
      <c r="H344" s="175"/>
      <c r="I344" s="176">
        <f>ROUND(E344*H344,2)</f>
        <v>0</v>
      </c>
      <c r="J344" s="175"/>
      <c r="K344" s="176">
        <f>ROUND(E344*J344,2)</f>
        <v>0</v>
      </c>
      <c r="L344" s="176">
        <v>21</v>
      </c>
      <c r="M344" s="176">
        <f>G344*(1+L344/100)</f>
        <v>0</v>
      </c>
      <c r="N344" s="174">
        <v>1.9000000000000001E-4</v>
      </c>
      <c r="O344" s="174">
        <f>ROUND(E344*N344,2)</f>
        <v>0.05</v>
      </c>
      <c r="P344" s="174">
        <v>0</v>
      </c>
      <c r="Q344" s="174">
        <f>ROUND(E344*P344,2)</f>
        <v>0</v>
      </c>
      <c r="R344" s="176" t="s">
        <v>772</v>
      </c>
      <c r="S344" s="176" t="s">
        <v>331</v>
      </c>
      <c r="T344" s="177" t="s">
        <v>331</v>
      </c>
      <c r="U344" s="159">
        <v>0.91459999999999997</v>
      </c>
      <c r="V344" s="159">
        <f>ROUND(E344*U344,2)</f>
        <v>256.08999999999997</v>
      </c>
      <c r="W344" s="159"/>
      <c r="X344" s="159" t="s">
        <v>422</v>
      </c>
      <c r="Y344" s="159" t="s">
        <v>334</v>
      </c>
      <c r="Z344" s="148"/>
      <c r="AA344" s="148"/>
      <c r="AB344" s="148"/>
      <c r="AC344" s="148"/>
      <c r="AD344" s="148"/>
      <c r="AE344" s="148"/>
      <c r="AF344" s="148"/>
      <c r="AG344" s="148" t="s">
        <v>423</v>
      </c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2" x14ac:dyDescent="0.2">
      <c r="A345" s="155"/>
      <c r="B345" s="156"/>
      <c r="C345" s="263" t="s">
        <v>827</v>
      </c>
      <c r="D345" s="264"/>
      <c r="E345" s="264"/>
      <c r="F345" s="264"/>
      <c r="G345" s="264"/>
      <c r="H345" s="159"/>
      <c r="I345" s="159"/>
      <c r="J345" s="159"/>
      <c r="K345" s="159"/>
      <c r="L345" s="159"/>
      <c r="M345" s="159"/>
      <c r="N345" s="158"/>
      <c r="O345" s="158"/>
      <c r="P345" s="158"/>
      <c r="Q345" s="158"/>
      <c r="R345" s="159"/>
      <c r="S345" s="159"/>
      <c r="T345" s="159"/>
      <c r="U345" s="159"/>
      <c r="V345" s="159"/>
      <c r="W345" s="159"/>
      <c r="X345" s="159"/>
      <c r="Y345" s="159"/>
      <c r="Z345" s="148"/>
      <c r="AA345" s="148"/>
      <c r="AB345" s="148"/>
      <c r="AC345" s="148"/>
      <c r="AD345" s="148"/>
      <c r="AE345" s="148"/>
      <c r="AF345" s="148"/>
      <c r="AG345" s="148" t="s">
        <v>336</v>
      </c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2" x14ac:dyDescent="0.2">
      <c r="A346" s="155"/>
      <c r="B346" s="156"/>
      <c r="C346" s="188" t="s">
        <v>824</v>
      </c>
      <c r="D346" s="161"/>
      <c r="E346" s="162">
        <v>280</v>
      </c>
      <c r="F346" s="159"/>
      <c r="G346" s="159"/>
      <c r="H346" s="159"/>
      <c r="I346" s="159"/>
      <c r="J346" s="159"/>
      <c r="K346" s="159"/>
      <c r="L346" s="159"/>
      <c r="M346" s="159"/>
      <c r="N346" s="158"/>
      <c r="O346" s="158"/>
      <c r="P346" s="158"/>
      <c r="Q346" s="158"/>
      <c r="R346" s="159"/>
      <c r="S346" s="159"/>
      <c r="T346" s="159"/>
      <c r="U346" s="159"/>
      <c r="V346" s="159"/>
      <c r="W346" s="159"/>
      <c r="X346" s="159"/>
      <c r="Y346" s="159"/>
      <c r="Z346" s="148"/>
      <c r="AA346" s="148"/>
      <c r="AB346" s="148"/>
      <c r="AC346" s="148"/>
      <c r="AD346" s="148"/>
      <c r="AE346" s="148"/>
      <c r="AF346" s="148"/>
      <c r="AG346" s="148" t="s">
        <v>344</v>
      </c>
      <c r="AH346" s="148">
        <v>0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ht="33.75" outlineLevel="1" x14ac:dyDescent="0.2">
      <c r="A347" s="171">
        <v>91</v>
      </c>
      <c r="B347" s="172" t="s">
        <v>828</v>
      </c>
      <c r="C347" s="187" t="s">
        <v>829</v>
      </c>
      <c r="D347" s="173" t="s">
        <v>407</v>
      </c>
      <c r="E347" s="174">
        <v>82.5</v>
      </c>
      <c r="F347" s="175"/>
      <c r="G347" s="176">
        <f>ROUND(E347*F347,2)</f>
        <v>0</v>
      </c>
      <c r="H347" s="175"/>
      <c r="I347" s="176">
        <f>ROUND(E347*H347,2)</f>
        <v>0</v>
      </c>
      <c r="J347" s="175"/>
      <c r="K347" s="176">
        <f>ROUND(E347*J347,2)</f>
        <v>0</v>
      </c>
      <c r="L347" s="176">
        <v>21</v>
      </c>
      <c r="M347" s="176">
        <f>G347*(1+L347/100)</f>
        <v>0</v>
      </c>
      <c r="N347" s="174">
        <v>7.6000000000000004E-4</v>
      </c>
      <c r="O347" s="174">
        <f>ROUND(E347*N347,2)</f>
        <v>0.06</v>
      </c>
      <c r="P347" s="174">
        <v>0</v>
      </c>
      <c r="Q347" s="174">
        <f>ROUND(E347*P347,2)</f>
        <v>0</v>
      </c>
      <c r="R347" s="176" t="s">
        <v>772</v>
      </c>
      <c r="S347" s="176" t="s">
        <v>331</v>
      </c>
      <c r="T347" s="177" t="s">
        <v>331</v>
      </c>
      <c r="U347" s="159">
        <v>0.189</v>
      </c>
      <c r="V347" s="159">
        <f>ROUND(E347*U347,2)</f>
        <v>15.59</v>
      </c>
      <c r="W347" s="159"/>
      <c r="X347" s="159" t="s">
        <v>422</v>
      </c>
      <c r="Y347" s="159" t="s">
        <v>334</v>
      </c>
      <c r="Z347" s="148"/>
      <c r="AA347" s="148"/>
      <c r="AB347" s="148"/>
      <c r="AC347" s="148"/>
      <c r="AD347" s="148"/>
      <c r="AE347" s="148"/>
      <c r="AF347" s="148"/>
      <c r="AG347" s="148" t="s">
        <v>423</v>
      </c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2" x14ac:dyDescent="0.2">
      <c r="A348" s="155"/>
      <c r="B348" s="156"/>
      <c r="C348" s="274" t="s">
        <v>830</v>
      </c>
      <c r="D348" s="275"/>
      <c r="E348" s="275"/>
      <c r="F348" s="275"/>
      <c r="G348" s="275"/>
      <c r="H348" s="159"/>
      <c r="I348" s="159"/>
      <c r="J348" s="159"/>
      <c r="K348" s="159"/>
      <c r="L348" s="159"/>
      <c r="M348" s="159"/>
      <c r="N348" s="158"/>
      <c r="O348" s="158"/>
      <c r="P348" s="158"/>
      <c r="Q348" s="158"/>
      <c r="R348" s="159"/>
      <c r="S348" s="159"/>
      <c r="T348" s="159"/>
      <c r="U348" s="159"/>
      <c r="V348" s="159"/>
      <c r="W348" s="159"/>
      <c r="X348" s="159"/>
      <c r="Y348" s="159"/>
      <c r="Z348" s="148"/>
      <c r="AA348" s="148"/>
      <c r="AB348" s="148"/>
      <c r="AC348" s="148"/>
      <c r="AD348" s="148"/>
      <c r="AE348" s="148"/>
      <c r="AF348" s="148"/>
      <c r="AG348" s="148" t="s">
        <v>430</v>
      </c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outlineLevel="2" x14ac:dyDescent="0.2">
      <c r="A349" s="155"/>
      <c r="B349" s="156"/>
      <c r="C349" s="272" t="s">
        <v>831</v>
      </c>
      <c r="D349" s="273"/>
      <c r="E349" s="273"/>
      <c r="F349" s="273"/>
      <c r="G349" s="273"/>
      <c r="H349" s="159"/>
      <c r="I349" s="159"/>
      <c r="J349" s="159"/>
      <c r="K349" s="159"/>
      <c r="L349" s="159"/>
      <c r="M349" s="159"/>
      <c r="N349" s="158"/>
      <c r="O349" s="158"/>
      <c r="P349" s="158"/>
      <c r="Q349" s="158"/>
      <c r="R349" s="159"/>
      <c r="S349" s="159"/>
      <c r="T349" s="159"/>
      <c r="U349" s="159"/>
      <c r="V349" s="159"/>
      <c r="W349" s="159"/>
      <c r="X349" s="159"/>
      <c r="Y349" s="159"/>
      <c r="Z349" s="148"/>
      <c r="AA349" s="148"/>
      <c r="AB349" s="148"/>
      <c r="AC349" s="148"/>
      <c r="AD349" s="148"/>
      <c r="AE349" s="148"/>
      <c r="AF349" s="148"/>
      <c r="AG349" s="148" t="s">
        <v>336</v>
      </c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outlineLevel="2" x14ac:dyDescent="0.2">
      <c r="A350" s="155"/>
      <c r="B350" s="156"/>
      <c r="C350" s="188" t="s">
        <v>832</v>
      </c>
      <c r="D350" s="161"/>
      <c r="E350" s="162">
        <v>82.5</v>
      </c>
      <c r="F350" s="159"/>
      <c r="G350" s="159"/>
      <c r="H350" s="159"/>
      <c r="I350" s="159"/>
      <c r="J350" s="159"/>
      <c r="K350" s="159"/>
      <c r="L350" s="159"/>
      <c r="M350" s="159"/>
      <c r="N350" s="158"/>
      <c r="O350" s="158"/>
      <c r="P350" s="158"/>
      <c r="Q350" s="158"/>
      <c r="R350" s="159"/>
      <c r="S350" s="159"/>
      <c r="T350" s="159"/>
      <c r="U350" s="159"/>
      <c r="V350" s="159"/>
      <c r="W350" s="159"/>
      <c r="X350" s="159"/>
      <c r="Y350" s="159"/>
      <c r="Z350" s="148"/>
      <c r="AA350" s="148"/>
      <c r="AB350" s="148"/>
      <c r="AC350" s="148"/>
      <c r="AD350" s="148"/>
      <c r="AE350" s="148"/>
      <c r="AF350" s="148"/>
      <c r="AG350" s="148" t="s">
        <v>344</v>
      </c>
      <c r="AH350" s="148">
        <v>0</v>
      </c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ht="33.75" outlineLevel="1" x14ac:dyDescent="0.2">
      <c r="A351" s="171">
        <v>92</v>
      </c>
      <c r="B351" s="172" t="s">
        <v>833</v>
      </c>
      <c r="C351" s="187" t="s">
        <v>834</v>
      </c>
      <c r="D351" s="173" t="s">
        <v>407</v>
      </c>
      <c r="E351" s="174">
        <v>82.5</v>
      </c>
      <c r="F351" s="175"/>
      <c r="G351" s="176">
        <f>ROUND(E351*F351,2)</f>
        <v>0</v>
      </c>
      <c r="H351" s="175"/>
      <c r="I351" s="176">
        <f>ROUND(E351*H351,2)</f>
        <v>0</v>
      </c>
      <c r="J351" s="175"/>
      <c r="K351" s="176">
        <f>ROUND(E351*J351,2)</f>
        <v>0</v>
      </c>
      <c r="L351" s="176">
        <v>21</v>
      </c>
      <c r="M351" s="176">
        <f>G351*(1+L351/100)</f>
        <v>0</v>
      </c>
      <c r="N351" s="174">
        <v>7.6000000000000004E-4</v>
      </c>
      <c r="O351" s="174">
        <f>ROUND(E351*N351,2)</f>
        <v>0.06</v>
      </c>
      <c r="P351" s="174">
        <v>0</v>
      </c>
      <c r="Q351" s="174">
        <f>ROUND(E351*P351,2)</f>
        <v>0</v>
      </c>
      <c r="R351" s="176" t="s">
        <v>772</v>
      </c>
      <c r="S351" s="176" t="s">
        <v>331</v>
      </c>
      <c r="T351" s="177" t="s">
        <v>331</v>
      </c>
      <c r="U351" s="159">
        <v>0.189</v>
      </c>
      <c r="V351" s="159">
        <f>ROUND(E351*U351,2)</f>
        <v>15.59</v>
      </c>
      <c r="W351" s="159"/>
      <c r="X351" s="159" t="s">
        <v>422</v>
      </c>
      <c r="Y351" s="159" t="s">
        <v>334</v>
      </c>
      <c r="Z351" s="148"/>
      <c r="AA351" s="148"/>
      <c r="AB351" s="148"/>
      <c r="AC351" s="148"/>
      <c r="AD351" s="148"/>
      <c r="AE351" s="148"/>
      <c r="AF351" s="148"/>
      <c r="AG351" s="148" t="s">
        <v>423</v>
      </c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2" x14ac:dyDescent="0.2">
      <c r="A352" s="155"/>
      <c r="B352" s="156"/>
      <c r="C352" s="274" t="s">
        <v>830</v>
      </c>
      <c r="D352" s="275"/>
      <c r="E352" s="275"/>
      <c r="F352" s="275"/>
      <c r="G352" s="275"/>
      <c r="H352" s="159"/>
      <c r="I352" s="159"/>
      <c r="J352" s="159"/>
      <c r="K352" s="159"/>
      <c r="L352" s="159"/>
      <c r="M352" s="159"/>
      <c r="N352" s="158"/>
      <c r="O352" s="158"/>
      <c r="P352" s="158"/>
      <c r="Q352" s="158"/>
      <c r="R352" s="159"/>
      <c r="S352" s="159"/>
      <c r="T352" s="159"/>
      <c r="U352" s="159"/>
      <c r="V352" s="159"/>
      <c r="W352" s="159"/>
      <c r="X352" s="159"/>
      <c r="Y352" s="159"/>
      <c r="Z352" s="148"/>
      <c r="AA352" s="148"/>
      <c r="AB352" s="148"/>
      <c r="AC352" s="148"/>
      <c r="AD352" s="148"/>
      <c r="AE352" s="148"/>
      <c r="AF352" s="148"/>
      <c r="AG352" s="148" t="s">
        <v>430</v>
      </c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2" x14ac:dyDescent="0.2">
      <c r="A353" s="155"/>
      <c r="B353" s="156"/>
      <c r="C353" s="272" t="s">
        <v>831</v>
      </c>
      <c r="D353" s="273"/>
      <c r="E353" s="273"/>
      <c r="F353" s="273"/>
      <c r="G353" s="273"/>
      <c r="H353" s="159"/>
      <c r="I353" s="159"/>
      <c r="J353" s="159"/>
      <c r="K353" s="159"/>
      <c r="L353" s="159"/>
      <c r="M353" s="159"/>
      <c r="N353" s="158"/>
      <c r="O353" s="158"/>
      <c r="P353" s="158"/>
      <c r="Q353" s="158"/>
      <c r="R353" s="159"/>
      <c r="S353" s="159"/>
      <c r="T353" s="159"/>
      <c r="U353" s="159"/>
      <c r="V353" s="159"/>
      <c r="W353" s="159"/>
      <c r="X353" s="159"/>
      <c r="Y353" s="159"/>
      <c r="Z353" s="148"/>
      <c r="AA353" s="148"/>
      <c r="AB353" s="148"/>
      <c r="AC353" s="148"/>
      <c r="AD353" s="148"/>
      <c r="AE353" s="148"/>
      <c r="AF353" s="148"/>
      <c r="AG353" s="148" t="s">
        <v>336</v>
      </c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outlineLevel="2" x14ac:dyDescent="0.2">
      <c r="A354" s="155"/>
      <c r="B354" s="156"/>
      <c r="C354" s="188" t="s">
        <v>832</v>
      </c>
      <c r="D354" s="161"/>
      <c r="E354" s="162">
        <v>82.5</v>
      </c>
      <c r="F354" s="159"/>
      <c r="G354" s="159"/>
      <c r="H354" s="159"/>
      <c r="I354" s="159"/>
      <c r="J354" s="159"/>
      <c r="K354" s="159"/>
      <c r="L354" s="159"/>
      <c r="M354" s="159"/>
      <c r="N354" s="158"/>
      <c r="O354" s="158"/>
      <c r="P354" s="158"/>
      <c r="Q354" s="158"/>
      <c r="R354" s="159"/>
      <c r="S354" s="159"/>
      <c r="T354" s="159"/>
      <c r="U354" s="159"/>
      <c r="V354" s="159"/>
      <c r="W354" s="159"/>
      <c r="X354" s="159"/>
      <c r="Y354" s="159"/>
      <c r="Z354" s="148"/>
      <c r="AA354" s="148"/>
      <c r="AB354" s="148"/>
      <c r="AC354" s="148"/>
      <c r="AD354" s="148"/>
      <c r="AE354" s="148"/>
      <c r="AF354" s="148"/>
      <c r="AG354" s="148" t="s">
        <v>344</v>
      </c>
      <c r="AH354" s="148">
        <v>0</v>
      </c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ht="33.75" outlineLevel="1" x14ac:dyDescent="0.2">
      <c r="A355" s="171">
        <v>93</v>
      </c>
      <c r="B355" s="172" t="s">
        <v>835</v>
      </c>
      <c r="C355" s="187" t="s">
        <v>836</v>
      </c>
      <c r="D355" s="173" t="s">
        <v>434</v>
      </c>
      <c r="E355" s="174">
        <v>1</v>
      </c>
      <c r="F355" s="175"/>
      <c r="G355" s="176">
        <f>ROUND(E355*F355,2)</f>
        <v>0</v>
      </c>
      <c r="H355" s="175"/>
      <c r="I355" s="176">
        <f>ROUND(E355*H355,2)</f>
        <v>0</v>
      </c>
      <c r="J355" s="175"/>
      <c r="K355" s="176">
        <f>ROUND(E355*J355,2)</f>
        <v>0</v>
      </c>
      <c r="L355" s="176">
        <v>21</v>
      </c>
      <c r="M355" s="176">
        <f>G355*(1+L355/100)</f>
        <v>0</v>
      </c>
      <c r="N355" s="174">
        <v>1.1000000000000001E-3</v>
      </c>
      <c r="O355" s="174">
        <f>ROUND(E355*N355,2)</f>
        <v>0</v>
      </c>
      <c r="P355" s="174">
        <v>0</v>
      </c>
      <c r="Q355" s="174">
        <f>ROUND(E355*P355,2)</f>
        <v>0</v>
      </c>
      <c r="R355" s="176" t="s">
        <v>772</v>
      </c>
      <c r="S355" s="176" t="s">
        <v>331</v>
      </c>
      <c r="T355" s="177" t="s">
        <v>331</v>
      </c>
      <c r="U355" s="159">
        <v>0.6</v>
      </c>
      <c r="V355" s="159">
        <f>ROUND(E355*U355,2)</f>
        <v>0.6</v>
      </c>
      <c r="W355" s="159"/>
      <c r="X355" s="159" t="s">
        <v>422</v>
      </c>
      <c r="Y355" s="159" t="s">
        <v>334</v>
      </c>
      <c r="Z355" s="148"/>
      <c r="AA355" s="148"/>
      <c r="AB355" s="148"/>
      <c r="AC355" s="148"/>
      <c r="AD355" s="148"/>
      <c r="AE355" s="148"/>
      <c r="AF355" s="148"/>
      <c r="AG355" s="148" t="s">
        <v>423</v>
      </c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outlineLevel="2" x14ac:dyDescent="0.2">
      <c r="A356" s="155"/>
      <c r="B356" s="156"/>
      <c r="C356" s="274" t="s">
        <v>830</v>
      </c>
      <c r="D356" s="275"/>
      <c r="E356" s="275"/>
      <c r="F356" s="275"/>
      <c r="G356" s="275"/>
      <c r="H356" s="159"/>
      <c r="I356" s="159"/>
      <c r="J356" s="159"/>
      <c r="K356" s="159"/>
      <c r="L356" s="159"/>
      <c r="M356" s="159"/>
      <c r="N356" s="158"/>
      <c r="O356" s="158"/>
      <c r="P356" s="158"/>
      <c r="Q356" s="158"/>
      <c r="R356" s="159"/>
      <c r="S356" s="159"/>
      <c r="T356" s="159"/>
      <c r="U356" s="159"/>
      <c r="V356" s="159"/>
      <c r="W356" s="159"/>
      <c r="X356" s="159"/>
      <c r="Y356" s="159"/>
      <c r="Z356" s="148"/>
      <c r="AA356" s="148"/>
      <c r="AB356" s="148"/>
      <c r="AC356" s="148"/>
      <c r="AD356" s="148"/>
      <c r="AE356" s="148"/>
      <c r="AF356" s="148"/>
      <c r="AG356" s="148" t="s">
        <v>430</v>
      </c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outlineLevel="2" x14ac:dyDescent="0.2">
      <c r="A357" s="155"/>
      <c r="B357" s="156"/>
      <c r="C357" s="272" t="s">
        <v>837</v>
      </c>
      <c r="D357" s="273"/>
      <c r="E357" s="273"/>
      <c r="F357" s="273"/>
      <c r="G357" s="273"/>
      <c r="H357" s="159"/>
      <c r="I357" s="159"/>
      <c r="J357" s="159"/>
      <c r="K357" s="159"/>
      <c r="L357" s="159"/>
      <c r="M357" s="159"/>
      <c r="N357" s="158"/>
      <c r="O357" s="158"/>
      <c r="P357" s="158"/>
      <c r="Q357" s="158"/>
      <c r="R357" s="159"/>
      <c r="S357" s="159"/>
      <c r="T357" s="159"/>
      <c r="U357" s="159"/>
      <c r="V357" s="159"/>
      <c r="W357" s="159"/>
      <c r="X357" s="159"/>
      <c r="Y357" s="159"/>
      <c r="Z357" s="148"/>
      <c r="AA357" s="148"/>
      <c r="AB357" s="148"/>
      <c r="AC357" s="148"/>
      <c r="AD357" s="148"/>
      <c r="AE357" s="148"/>
      <c r="AF357" s="148"/>
      <c r="AG357" s="148" t="s">
        <v>336</v>
      </c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outlineLevel="2" x14ac:dyDescent="0.2">
      <c r="A358" s="155"/>
      <c r="B358" s="156"/>
      <c r="C358" s="188" t="s">
        <v>58</v>
      </c>
      <c r="D358" s="161"/>
      <c r="E358" s="162">
        <v>1</v>
      </c>
      <c r="F358" s="159"/>
      <c r="G358" s="159"/>
      <c r="H358" s="159"/>
      <c r="I358" s="159"/>
      <c r="J358" s="159"/>
      <c r="K358" s="159"/>
      <c r="L358" s="159"/>
      <c r="M358" s="159"/>
      <c r="N358" s="158"/>
      <c r="O358" s="158"/>
      <c r="P358" s="158"/>
      <c r="Q358" s="158"/>
      <c r="R358" s="159"/>
      <c r="S358" s="159"/>
      <c r="T358" s="159"/>
      <c r="U358" s="159"/>
      <c r="V358" s="159"/>
      <c r="W358" s="159"/>
      <c r="X358" s="159"/>
      <c r="Y358" s="159"/>
      <c r="Z358" s="148"/>
      <c r="AA358" s="148"/>
      <c r="AB358" s="148"/>
      <c r="AC358" s="148"/>
      <c r="AD358" s="148"/>
      <c r="AE358" s="148"/>
      <c r="AF358" s="148"/>
      <c r="AG358" s="148" t="s">
        <v>344</v>
      </c>
      <c r="AH358" s="148">
        <v>0</v>
      </c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ht="33.75" outlineLevel="1" x14ac:dyDescent="0.2">
      <c r="A359" s="171">
        <v>94</v>
      </c>
      <c r="B359" s="172" t="s">
        <v>838</v>
      </c>
      <c r="C359" s="187" t="s">
        <v>839</v>
      </c>
      <c r="D359" s="173" t="s">
        <v>434</v>
      </c>
      <c r="E359" s="174">
        <v>4</v>
      </c>
      <c r="F359" s="175"/>
      <c r="G359" s="176">
        <f>ROUND(E359*F359,2)</f>
        <v>0</v>
      </c>
      <c r="H359" s="175"/>
      <c r="I359" s="176">
        <f>ROUND(E359*H359,2)</f>
        <v>0</v>
      </c>
      <c r="J359" s="175"/>
      <c r="K359" s="176">
        <f>ROUND(E359*J359,2)</f>
        <v>0</v>
      </c>
      <c r="L359" s="176">
        <v>21</v>
      </c>
      <c r="M359" s="176">
        <f>G359*(1+L359/100)</f>
        <v>0</v>
      </c>
      <c r="N359" s="174">
        <v>1.1999999999999999E-3</v>
      </c>
      <c r="O359" s="174">
        <f>ROUND(E359*N359,2)</f>
        <v>0</v>
      </c>
      <c r="P359" s="174">
        <v>0</v>
      </c>
      <c r="Q359" s="174">
        <f>ROUND(E359*P359,2)</f>
        <v>0</v>
      </c>
      <c r="R359" s="176" t="s">
        <v>772</v>
      </c>
      <c r="S359" s="176" t="s">
        <v>331</v>
      </c>
      <c r="T359" s="177" t="s">
        <v>331</v>
      </c>
      <c r="U359" s="159">
        <v>0.6</v>
      </c>
      <c r="V359" s="159">
        <f>ROUND(E359*U359,2)</f>
        <v>2.4</v>
      </c>
      <c r="W359" s="159"/>
      <c r="X359" s="159" t="s">
        <v>422</v>
      </c>
      <c r="Y359" s="159" t="s">
        <v>334</v>
      </c>
      <c r="Z359" s="148"/>
      <c r="AA359" s="148"/>
      <c r="AB359" s="148"/>
      <c r="AC359" s="148"/>
      <c r="AD359" s="148"/>
      <c r="AE359" s="148"/>
      <c r="AF359" s="148"/>
      <c r="AG359" s="148" t="s">
        <v>423</v>
      </c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outlineLevel="2" x14ac:dyDescent="0.2">
      <c r="A360" s="155"/>
      <c r="B360" s="156"/>
      <c r="C360" s="274" t="s">
        <v>830</v>
      </c>
      <c r="D360" s="275"/>
      <c r="E360" s="275"/>
      <c r="F360" s="275"/>
      <c r="G360" s="275"/>
      <c r="H360" s="159"/>
      <c r="I360" s="159"/>
      <c r="J360" s="159"/>
      <c r="K360" s="159"/>
      <c r="L360" s="159"/>
      <c r="M360" s="159"/>
      <c r="N360" s="158"/>
      <c r="O360" s="158"/>
      <c r="P360" s="158"/>
      <c r="Q360" s="158"/>
      <c r="R360" s="159"/>
      <c r="S360" s="159"/>
      <c r="T360" s="159"/>
      <c r="U360" s="159"/>
      <c r="V360" s="159"/>
      <c r="W360" s="159"/>
      <c r="X360" s="159"/>
      <c r="Y360" s="159"/>
      <c r="Z360" s="148"/>
      <c r="AA360" s="148"/>
      <c r="AB360" s="148"/>
      <c r="AC360" s="148"/>
      <c r="AD360" s="148"/>
      <c r="AE360" s="148"/>
      <c r="AF360" s="148"/>
      <c r="AG360" s="148" t="s">
        <v>430</v>
      </c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2" x14ac:dyDescent="0.2">
      <c r="A361" s="155"/>
      <c r="B361" s="156"/>
      <c r="C361" s="272" t="s">
        <v>837</v>
      </c>
      <c r="D361" s="273"/>
      <c r="E361" s="273"/>
      <c r="F361" s="273"/>
      <c r="G361" s="273"/>
      <c r="H361" s="159"/>
      <c r="I361" s="159"/>
      <c r="J361" s="159"/>
      <c r="K361" s="159"/>
      <c r="L361" s="159"/>
      <c r="M361" s="159"/>
      <c r="N361" s="158"/>
      <c r="O361" s="158"/>
      <c r="P361" s="158"/>
      <c r="Q361" s="158"/>
      <c r="R361" s="159"/>
      <c r="S361" s="159"/>
      <c r="T361" s="159"/>
      <c r="U361" s="159"/>
      <c r="V361" s="159"/>
      <c r="W361" s="159"/>
      <c r="X361" s="159"/>
      <c r="Y361" s="159"/>
      <c r="Z361" s="148"/>
      <c r="AA361" s="148"/>
      <c r="AB361" s="148"/>
      <c r="AC361" s="148"/>
      <c r="AD361" s="148"/>
      <c r="AE361" s="148"/>
      <c r="AF361" s="148"/>
      <c r="AG361" s="148" t="s">
        <v>336</v>
      </c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2" x14ac:dyDescent="0.2">
      <c r="A362" s="155"/>
      <c r="B362" s="156"/>
      <c r="C362" s="188" t="s">
        <v>89</v>
      </c>
      <c r="D362" s="161"/>
      <c r="E362" s="162">
        <v>4</v>
      </c>
      <c r="F362" s="159"/>
      <c r="G362" s="159"/>
      <c r="H362" s="159"/>
      <c r="I362" s="159"/>
      <c r="J362" s="159"/>
      <c r="K362" s="159"/>
      <c r="L362" s="159"/>
      <c r="M362" s="159"/>
      <c r="N362" s="158"/>
      <c r="O362" s="158"/>
      <c r="P362" s="158"/>
      <c r="Q362" s="158"/>
      <c r="R362" s="159"/>
      <c r="S362" s="159"/>
      <c r="T362" s="159"/>
      <c r="U362" s="159"/>
      <c r="V362" s="159"/>
      <c r="W362" s="159"/>
      <c r="X362" s="159"/>
      <c r="Y362" s="159"/>
      <c r="Z362" s="148"/>
      <c r="AA362" s="148"/>
      <c r="AB362" s="148"/>
      <c r="AC362" s="148"/>
      <c r="AD362" s="148"/>
      <c r="AE362" s="148"/>
      <c r="AF362" s="148"/>
      <c r="AG362" s="148" t="s">
        <v>344</v>
      </c>
      <c r="AH362" s="148">
        <v>0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71">
        <v>95</v>
      </c>
      <c r="B363" s="172" t="s">
        <v>840</v>
      </c>
      <c r="C363" s="187" t="s">
        <v>841</v>
      </c>
      <c r="D363" s="173" t="s">
        <v>420</v>
      </c>
      <c r="E363" s="174">
        <v>280</v>
      </c>
      <c r="F363" s="175"/>
      <c r="G363" s="176">
        <f>ROUND(E363*F363,2)</f>
        <v>0</v>
      </c>
      <c r="H363" s="175"/>
      <c r="I363" s="176">
        <f>ROUND(E363*H363,2)</f>
        <v>0</v>
      </c>
      <c r="J363" s="175"/>
      <c r="K363" s="176">
        <f>ROUND(E363*J363,2)</f>
        <v>0</v>
      </c>
      <c r="L363" s="176">
        <v>21</v>
      </c>
      <c r="M363" s="176">
        <f>G363*(1+L363/100)</f>
        <v>0</v>
      </c>
      <c r="N363" s="174">
        <v>0</v>
      </c>
      <c r="O363" s="174">
        <f>ROUND(E363*N363,2)</f>
        <v>0</v>
      </c>
      <c r="P363" s="174">
        <v>0</v>
      </c>
      <c r="Q363" s="174">
        <f>ROUND(E363*P363,2)</f>
        <v>0</v>
      </c>
      <c r="R363" s="176" t="s">
        <v>772</v>
      </c>
      <c r="S363" s="176" t="s">
        <v>331</v>
      </c>
      <c r="T363" s="177" t="s">
        <v>331</v>
      </c>
      <c r="U363" s="159">
        <v>0.1</v>
      </c>
      <c r="V363" s="159">
        <f>ROUND(E363*U363,2)</f>
        <v>28</v>
      </c>
      <c r="W363" s="159"/>
      <c r="X363" s="159" t="s">
        <v>422</v>
      </c>
      <c r="Y363" s="159" t="s">
        <v>334</v>
      </c>
      <c r="Z363" s="148"/>
      <c r="AA363" s="148"/>
      <c r="AB363" s="148"/>
      <c r="AC363" s="148"/>
      <c r="AD363" s="148"/>
      <c r="AE363" s="148"/>
      <c r="AF363" s="148"/>
      <c r="AG363" s="148" t="s">
        <v>423</v>
      </c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outlineLevel="2" x14ac:dyDescent="0.2">
      <c r="A364" s="155"/>
      <c r="B364" s="156"/>
      <c r="C364" s="188" t="s">
        <v>824</v>
      </c>
      <c r="D364" s="161"/>
      <c r="E364" s="162">
        <v>280</v>
      </c>
      <c r="F364" s="159"/>
      <c r="G364" s="159"/>
      <c r="H364" s="159"/>
      <c r="I364" s="159"/>
      <c r="J364" s="159"/>
      <c r="K364" s="159"/>
      <c r="L364" s="159"/>
      <c r="M364" s="159"/>
      <c r="N364" s="158"/>
      <c r="O364" s="158"/>
      <c r="P364" s="158"/>
      <c r="Q364" s="158"/>
      <c r="R364" s="159"/>
      <c r="S364" s="159"/>
      <c r="T364" s="159"/>
      <c r="U364" s="159"/>
      <c r="V364" s="159"/>
      <c r="W364" s="159"/>
      <c r="X364" s="159"/>
      <c r="Y364" s="159"/>
      <c r="Z364" s="148"/>
      <c r="AA364" s="148"/>
      <c r="AB364" s="148"/>
      <c r="AC364" s="148"/>
      <c r="AD364" s="148"/>
      <c r="AE364" s="148"/>
      <c r="AF364" s="148"/>
      <c r="AG364" s="148" t="s">
        <v>344</v>
      </c>
      <c r="AH364" s="148">
        <v>0</v>
      </c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outlineLevel="1" x14ac:dyDescent="0.2">
      <c r="A365" s="171">
        <v>96</v>
      </c>
      <c r="B365" s="172" t="s">
        <v>842</v>
      </c>
      <c r="C365" s="187" t="s">
        <v>843</v>
      </c>
      <c r="D365" s="173" t="s">
        <v>420</v>
      </c>
      <c r="E365" s="174">
        <v>560</v>
      </c>
      <c r="F365" s="175"/>
      <c r="G365" s="176">
        <f>ROUND(E365*F365,2)</f>
        <v>0</v>
      </c>
      <c r="H365" s="175"/>
      <c r="I365" s="176">
        <f>ROUND(E365*H365,2)</f>
        <v>0</v>
      </c>
      <c r="J365" s="175"/>
      <c r="K365" s="176">
        <f>ROUND(E365*J365,2)</f>
        <v>0</v>
      </c>
      <c r="L365" s="176">
        <v>21</v>
      </c>
      <c r="M365" s="176">
        <f>G365*(1+L365/100)</f>
        <v>0</v>
      </c>
      <c r="N365" s="174">
        <v>3.0000000000000001E-5</v>
      </c>
      <c r="O365" s="174">
        <f>ROUND(E365*N365,2)</f>
        <v>0.02</v>
      </c>
      <c r="P365" s="174">
        <v>0</v>
      </c>
      <c r="Q365" s="174">
        <f>ROUND(E365*P365,2)</f>
        <v>0</v>
      </c>
      <c r="R365" s="176" t="s">
        <v>772</v>
      </c>
      <c r="S365" s="176" t="s">
        <v>331</v>
      </c>
      <c r="T365" s="177" t="s">
        <v>331</v>
      </c>
      <c r="U365" s="159">
        <v>0.11</v>
      </c>
      <c r="V365" s="159">
        <f>ROUND(E365*U365,2)</f>
        <v>61.6</v>
      </c>
      <c r="W365" s="159"/>
      <c r="X365" s="159" t="s">
        <v>422</v>
      </c>
      <c r="Y365" s="159" t="s">
        <v>334</v>
      </c>
      <c r="Z365" s="148"/>
      <c r="AA365" s="148"/>
      <c r="AB365" s="148"/>
      <c r="AC365" s="148"/>
      <c r="AD365" s="148"/>
      <c r="AE365" s="148"/>
      <c r="AF365" s="148"/>
      <c r="AG365" s="148" t="s">
        <v>423</v>
      </c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outlineLevel="2" x14ac:dyDescent="0.2">
      <c r="A366" s="155"/>
      <c r="B366" s="156"/>
      <c r="C366" s="188" t="s">
        <v>824</v>
      </c>
      <c r="D366" s="161"/>
      <c r="E366" s="162">
        <v>280</v>
      </c>
      <c r="F366" s="159"/>
      <c r="G366" s="159"/>
      <c r="H366" s="159"/>
      <c r="I366" s="159"/>
      <c r="J366" s="159"/>
      <c r="K366" s="159"/>
      <c r="L366" s="159"/>
      <c r="M366" s="159"/>
      <c r="N366" s="158"/>
      <c r="O366" s="158"/>
      <c r="P366" s="158"/>
      <c r="Q366" s="158"/>
      <c r="R366" s="159"/>
      <c r="S366" s="159"/>
      <c r="T366" s="159"/>
      <c r="U366" s="159"/>
      <c r="V366" s="159"/>
      <c r="W366" s="159"/>
      <c r="X366" s="159"/>
      <c r="Y366" s="159"/>
      <c r="Z366" s="148"/>
      <c r="AA366" s="148"/>
      <c r="AB366" s="148"/>
      <c r="AC366" s="148"/>
      <c r="AD366" s="148"/>
      <c r="AE366" s="148"/>
      <c r="AF366" s="148"/>
      <c r="AG366" s="148" t="s">
        <v>344</v>
      </c>
      <c r="AH366" s="148">
        <v>0</v>
      </c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3" x14ac:dyDescent="0.2">
      <c r="A367" s="155"/>
      <c r="B367" s="156"/>
      <c r="C367" s="188" t="s">
        <v>844</v>
      </c>
      <c r="D367" s="161"/>
      <c r="E367" s="162">
        <v>280</v>
      </c>
      <c r="F367" s="159"/>
      <c r="G367" s="159"/>
      <c r="H367" s="159"/>
      <c r="I367" s="159"/>
      <c r="J367" s="159"/>
      <c r="K367" s="159"/>
      <c r="L367" s="159"/>
      <c r="M367" s="159"/>
      <c r="N367" s="158"/>
      <c r="O367" s="158"/>
      <c r="P367" s="158"/>
      <c r="Q367" s="158"/>
      <c r="R367" s="159"/>
      <c r="S367" s="159"/>
      <c r="T367" s="159"/>
      <c r="U367" s="159"/>
      <c r="V367" s="159"/>
      <c r="W367" s="159"/>
      <c r="X367" s="159"/>
      <c r="Y367" s="159"/>
      <c r="Z367" s="148"/>
      <c r="AA367" s="148"/>
      <c r="AB367" s="148"/>
      <c r="AC367" s="148"/>
      <c r="AD367" s="148"/>
      <c r="AE367" s="148"/>
      <c r="AF367" s="148"/>
      <c r="AG367" s="148" t="s">
        <v>344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ht="22.5" outlineLevel="1" x14ac:dyDescent="0.2">
      <c r="A368" s="171">
        <v>97</v>
      </c>
      <c r="B368" s="172" t="s">
        <v>845</v>
      </c>
      <c r="C368" s="187" t="s">
        <v>846</v>
      </c>
      <c r="D368" s="173" t="s">
        <v>420</v>
      </c>
      <c r="E368" s="174">
        <v>57.75</v>
      </c>
      <c r="F368" s="175"/>
      <c r="G368" s="176">
        <f>ROUND(E368*F368,2)</f>
        <v>0</v>
      </c>
      <c r="H368" s="175"/>
      <c r="I368" s="176">
        <f>ROUND(E368*H368,2)</f>
        <v>0</v>
      </c>
      <c r="J368" s="175"/>
      <c r="K368" s="176">
        <f>ROUND(E368*J368,2)</f>
        <v>0</v>
      </c>
      <c r="L368" s="176">
        <v>21</v>
      </c>
      <c r="M368" s="176">
        <f>G368*(1+L368/100)</f>
        <v>0</v>
      </c>
      <c r="N368" s="174">
        <v>7.6999999999999996E-4</v>
      </c>
      <c r="O368" s="174">
        <f>ROUND(E368*N368,2)</f>
        <v>0.04</v>
      </c>
      <c r="P368" s="174">
        <v>0</v>
      </c>
      <c r="Q368" s="174">
        <f>ROUND(E368*P368,2)</f>
        <v>0</v>
      </c>
      <c r="R368" s="176" t="s">
        <v>772</v>
      </c>
      <c r="S368" s="176" t="s">
        <v>331</v>
      </c>
      <c r="T368" s="177" t="s">
        <v>331</v>
      </c>
      <c r="U368" s="159">
        <v>0.22600000000000001</v>
      </c>
      <c r="V368" s="159">
        <f>ROUND(E368*U368,2)</f>
        <v>13.05</v>
      </c>
      <c r="W368" s="159"/>
      <c r="X368" s="159" t="s">
        <v>422</v>
      </c>
      <c r="Y368" s="159" t="s">
        <v>334</v>
      </c>
      <c r="Z368" s="148"/>
      <c r="AA368" s="148"/>
      <c r="AB368" s="148"/>
      <c r="AC368" s="148"/>
      <c r="AD368" s="148"/>
      <c r="AE368" s="148"/>
      <c r="AF368" s="148"/>
      <c r="AG368" s="148" t="s">
        <v>423</v>
      </c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2" x14ac:dyDescent="0.2">
      <c r="A369" s="155"/>
      <c r="B369" s="156"/>
      <c r="C369" s="274" t="s">
        <v>847</v>
      </c>
      <c r="D369" s="275"/>
      <c r="E369" s="275"/>
      <c r="F369" s="275"/>
      <c r="G369" s="275"/>
      <c r="H369" s="159"/>
      <c r="I369" s="159"/>
      <c r="J369" s="159"/>
      <c r="K369" s="159"/>
      <c r="L369" s="159"/>
      <c r="M369" s="159"/>
      <c r="N369" s="158"/>
      <c r="O369" s="158"/>
      <c r="P369" s="158"/>
      <c r="Q369" s="158"/>
      <c r="R369" s="159"/>
      <c r="S369" s="159"/>
      <c r="T369" s="159"/>
      <c r="U369" s="159"/>
      <c r="V369" s="159"/>
      <c r="W369" s="159"/>
      <c r="X369" s="159"/>
      <c r="Y369" s="159"/>
      <c r="Z369" s="148"/>
      <c r="AA369" s="148"/>
      <c r="AB369" s="148"/>
      <c r="AC369" s="148"/>
      <c r="AD369" s="148"/>
      <c r="AE369" s="148"/>
      <c r="AF369" s="148"/>
      <c r="AG369" s="148" t="s">
        <v>430</v>
      </c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2" x14ac:dyDescent="0.2">
      <c r="A370" s="155"/>
      <c r="B370" s="156"/>
      <c r="C370" s="188" t="s">
        <v>848</v>
      </c>
      <c r="D370" s="161"/>
      <c r="E370" s="162">
        <v>57.75</v>
      </c>
      <c r="F370" s="159"/>
      <c r="G370" s="159"/>
      <c r="H370" s="159"/>
      <c r="I370" s="159"/>
      <c r="J370" s="159"/>
      <c r="K370" s="159"/>
      <c r="L370" s="159"/>
      <c r="M370" s="159"/>
      <c r="N370" s="158"/>
      <c r="O370" s="158"/>
      <c r="P370" s="158"/>
      <c r="Q370" s="158"/>
      <c r="R370" s="159"/>
      <c r="S370" s="159"/>
      <c r="T370" s="159"/>
      <c r="U370" s="159"/>
      <c r="V370" s="159"/>
      <c r="W370" s="159"/>
      <c r="X370" s="159"/>
      <c r="Y370" s="159"/>
      <c r="Z370" s="148"/>
      <c r="AA370" s="148"/>
      <c r="AB370" s="148"/>
      <c r="AC370" s="148"/>
      <c r="AD370" s="148"/>
      <c r="AE370" s="148"/>
      <c r="AF370" s="148"/>
      <c r="AG370" s="148" t="s">
        <v>344</v>
      </c>
      <c r="AH370" s="148">
        <v>0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outlineLevel="1" x14ac:dyDescent="0.2">
      <c r="A371" s="171">
        <v>98</v>
      </c>
      <c r="B371" s="172" t="s">
        <v>849</v>
      </c>
      <c r="C371" s="187" t="s">
        <v>850</v>
      </c>
      <c r="D371" s="173" t="s">
        <v>420</v>
      </c>
      <c r="E371" s="174">
        <v>371.52499999999998</v>
      </c>
      <c r="F371" s="175"/>
      <c r="G371" s="176">
        <f>ROUND(E371*F371,2)</f>
        <v>0</v>
      </c>
      <c r="H371" s="175"/>
      <c r="I371" s="176">
        <f>ROUND(E371*H371,2)</f>
        <v>0</v>
      </c>
      <c r="J371" s="175"/>
      <c r="K371" s="176">
        <f>ROUND(E371*J371,2)</f>
        <v>0</v>
      </c>
      <c r="L371" s="176">
        <v>21</v>
      </c>
      <c r="M371" s="176">
        <f>G371*(1+L371/100)</f>
        <v>0</v>
      </c>
      <c r="N371" s="174">
        <v>2.2000000000000001E-3</v>
      </c>
      <c r="O371" s="174">
        <f>ROUND(E371*N371,2)</f>
        <v>0.82</v>
      </c>
      <c r="P371" s="174">
        <v>0</v>
      </c>
      <c r="Q371" s="174">
        <f>ROUND(E371*P371,2)</f>
        <v>0</v>
      </c>
      <c r="R371" s="176" t="s">
        <v>563</v>
      </c>
      <c r="S371" s="176" t="s">
        <v>331</v>
      </c>
      <c r="T371" s="177" t="s">
        <v>331</v>
      </c>
      <c r="U371" s="159">
        <v>0</v>
      </c>
      <c r="V371" s="159">
        <f>ROUND(E371*U371,2)</f>
        <v>0</v>
      </c>
      <c r="W371" s="159"/>
      <c r="X371" s="159" t="s">
        <v>564</v>
      </c>
      <c r="Y371" s="159" t="s">
        <v>334</v>
      </c>
      <c r="Z371" s="148"/>
      <c r="AA371" s="148"/>
      <c r="AB371" s="148"/>
      <c r="AC371" s="148"/>
      <c r="AD371" s="148"/>
      <c r="AE371" s="148"/>
      <c r="AF371" s="148"/>
      <c r="AG371" s="148" t="s">
        <v>565</v>
      </c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outlineLevel="2" x14ac:dyDescent="0.2">
      <c r="A372" s="155"/>
      <c r="B372" s="156"/>
      <c r="C372" s="188" t="s">
        <v>851</v>
      </c>
      <c r="D372" s="161"/>
      <c r="E372" s="162">
        <v>308</v>
      </c>
      <c r="F372" s="159"/>
      <c r="G372" s="159"/>
      <c r="H372" s="159"/>
      <c r="I372" s="159"/>
      <c r="J372" s="159"/>
      <c r="K372" s="159"/>
      <c r="L372" s="159"/>
      <c r="M372" s="159"/>
      <c r="N372" s="158"/>
      <c r="O372" s="158"/>
      <c r="P372" s="158"/>
      <c r="Q372" s="158"/>
      <c r="R372" s="159"/>
      <c r="S372" s="159"/>
      <c r="T372" s="159"/>
      <c r="U372" s="159"/>
      <c r="V372" s="159"/>
      <c r="W372" s="159"/>
      <c r="X372" s="159"/>
      <c r="Y372" s="159"/>
      <c r="Z372" s="148"/>
      <c r="AA372" s="148"/>
      <c r="AB372" s="148"/>
      <c r="AC372" s="148"/>
      <c r="AD372" s="148"/>
      <c r="AE372" s="148"/>
      <c r="AF372" s="148"/>
      <c r="AG372" s="148" t="s">
        <v>344</v>
      </c>
      <c r="AH372" s="148">
        <v>0</v>
      </c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outlineLevel="3" x14ac:dyDescent="0.2">
      <c r="A373" s="155"/>
      <c r="B373" s="156"/>
      <c r="C373" s="188" t="s">
        <v>852</v>
      </c>
      <c r="D373" s="161"/>
      <c r="E373" s="162">
        <v>63.524999999999999</v>
      </c>
      <c r="F373" s="159"/>
      <c r="G373" s="159"/>
      <c r="H373" s="159"/>
      <c r="I373" s="159"/>
      <c r="J373" s="159"/>
      <c r="K373" s="159"/>
      <c r="L373" s="159"/>
      <c r="M373" s="159"/>
      <c r="N373" s="158"/>
      <c r="O373" s="158"/>
      <c r="P373" s="158"/>
      <c r="Q373" s="158"/>
      <c r="R373" s="159"/>
      <c r="S373" s="159"/>
      <c r="T373" s="159"/>
      <c r="U373" s="159"/>
      <c r="V373" s="159"/>
      <c r="W373" s="159"/>
      <c r="X373" s="159"/>
      <c r="Y373" s="159"/>
      <c r="Z373" s="148"/>
      <c r="AA373" s="148"/>
      <c r="AB373" s="148"/>
      <c r="AC373" s="148"/>
      <c r="AD373" s="148"/>
      <c r="AE373" s="148"/>
      <c r="AF373" s="148"/>
      <c r="AG373" s="148" t="s">
        <v>344</v>
      </c>
      <c r="AH373" s="148">
        <v>0</v>
      </c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ht="22.5" outlineLevel="1" x14ac:dyDescent="0.2">
      <c r="A374" s="171">
        <v>99</v>
      </c>
      <c r="B374" s="172" t="s">
        <v>853</v>
      </c>
      <c r="C374" s="187" t="s">
        <v>854</v>
      </c>
      <c r="D374" s="173" t="s">
        <v>420</v>
      </c>
      <c r="E374" s="174">
        <v>924</v>
      </c>
      <c r="F374" s="175"/>
      <c r="G374" s="176">
        <f>ROUND(E374*F374,2)</f>
        <v>0</v>
      </c>
      <c r="H374" s="175"/>
      <c r="I374" s="176">
        <f>ROUND(E374*H374,2)</f>
        <v>0</v>
      </c>
      <c r="J374" s="175"/>
      <c r="K374" s="176">
        <f>ROUND(E374*J374,2)</f>
        <v>0</v>
      </c>
      <c r="L374" s="176">
        <v>21</v>
      </c>
      <c r="M374" s="176">
        <f>G374*(1+L374/100)</f>
        <v>0</v>
      </c>
      <c r="N374" s="174">
        <v>5.0000000000000001E-4</v>
      </c>
      <c r="O374" s="174">
        <f>ROUND(E374*N374,2)</f>
        <v>0.46</v>
      </c>
      <c r="P374" s="174">
        <v>0</v>
      </c>
      <c r="Q374" s="174">
        <f>ROUND(E374*P374,2)</f>
        <v>0</v>
      </c>
      <c r="R374" s="176" t="s">
        <v>563</v>
      </c>
      <c r="S374" s="176" t="s">
        <v>331</v>
      </c>
      <c r="T374" s="177" t="s">
        <v>331</v>
      </c>
      <c r="U374" s="159">
        <v>0</v>
      </c>
      <c r="V374" s="159">
        <f>ROUND(E374*U374,2)</f>
        <v>0</v>
      </c>
      <c r="W374" s="159"/>
      <c r="X374" s="159" t="s">
        <v>564</v>
      </c>
      <c r="Y374" s="159" t="s">
        <v>334</v>
      </c>
      <c r="Z374" s="148"/>
      <c r="AA374" s="148"/>
      <c r="AB374" s="148"/>
      <c r="AC374" s="148"/>
      <c r="AD374" s="148"/>
      <c r="AE374" s="148"/>
      <c r="AF374" s="148"/>
      <c r="AG374" s="148" t="s">
        <v>565</v>
      </c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2" x14ac:dyDescent="0.2">
      <c r="A375" s="155"/>
      <c r="B375" s="156"/>
      <c r="C375" s="188" t="s">
        <v>855</v>
      </c>
      <c r="D375" s="161"/>
      <c r="E375" s="162">
        <v>616</v>
      </c>
      <c r="F375" s="159"/>
      <c r="G375" s="159"/>
      <c r="H375" s="159"/>
      <c r="I375" s="159"/>
      <c r="J375" s="159"/>
      <c r="K375" s="159"/>
      <c r="L375" s="159"/>
      <c r="M375" s="159"/>
      <c r="N375" s="158"/>
      <c r="O375" s="158"/>
      <c r="P375" s="158"/>
      <c r="Q375" s="158"/>
      <c r="R375" s="159"/>
      <c r="S375" s="159"/>
      <c r="T375" s="159"/>
      <c r="U375" s="159"/>
      <c r="V375" s="159"/>
      <c r="W375" s="159"/>
      <c r="X375" s="159"/>
      <c r="Y375" s="159"/>
      <c r="Z375" s="148"/>
      <c r="AA375" s="148"/>
      <c r="AB375" s="148"/>
      <c r="AC375" s="148"/>
      <c r="AD375" s="148"/>
      <c r="AE375" s="148"/>
      <c r="AF375" s="148"/>
      <c r="AG375" s="148" t="s">
        <v>344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3" x14ac:dyDescent="0.2">
      <c r="A376" s="155"/>
      <c r="B376" s="156"/>
      <c r="C376" s="188" t="s">
        <v>851</v>
      </c>
      <c r="D376" s="161"/>
      <c r="E376" s="162">
        <v>308</v>
      </c>
      <c r="F376" s="159"/>
      <c r="G376" s="159"/>
      <c r="H376" s="159"/>
      <c r="I376" s="159"/>
      <c r="J376" s="159"/>
      <c r="K376" s="159"/>
      <c r="L376" s="159"/>
      <c r="M376" s="159"/>
      <c r="N376" s="158"/>
      <c r="O376" s="158"/>
      <c r="P376" s="158"/>
      <c r="Q376" s="158"/>
      <c r="R376" s="159"/>
      <c r="S376" s="159"/>
      <c r="T376" s="159"/>
      <c r="U376" s="159"/>
      <c r="V376" s="159"/>
      <c r="W376" s="159"/>
      <c r="X376" s="159"/>
      <c r="Y376" s="159"/>
      <c r="Z376" s="148"/>
      <c r="AA376" s="148"/>
      <c r="AB376" s="148"/>
      <c r="AC376" s="148"/>
      <c r="AD376" s="148"/>
      <c r="AE376" s="148"/>
      <c r="AF376" s="148"/>
      <c r="AG376" s="148" t="s">
        <v>344</v>
      </c>
      <c r="AH376" s="148">
        <v>0</v>
      </c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>
        <v>100</v>
      </c>
      <c r="B377" s="156" t="s">
        <v>856</v>
      </c>
      <c r="C377" s="199" t="s">
        <v>857</v>
      </c>
      <c r="D377" s="157" t="s">
        <v>0</v>
      </c>
      <c r="E377" s="197"/>
      <c r="F377" s="160"/>
      <c r="G377" s="159">
        <f>ROUND(E377*F377,2)</f>
        <v>0</v>
      </c>
      <c r="H377" s="160"/>
      <c r="I377" s="159">
        <f>ROUND(E377*H377,2)</f>
        <v>0</v>
      </c>
      <c r="J377" s="160"/>
      <c r="K377" s="159">
        <f>ROUND(E377*J377,2)</f>
        <v>0</v>
      </c>
      <c r="L377" s="159">
        <v>21</v>
      </c>
      <c r="M377" s="159">
        <f>G377*(1+L377/100)</f>
        <v>0</v>
      </c>
      <c r="N377" s="158">
        <v>0</v>
      </c>
      <c r="O377" s="158">
        <f>ROUND(E377*N377,2)</f>
        <v>0</v>
      </c>
      <c r="P377" s="158">
        <v>0</v>
      </c>
      <c r="Q377" s="158">
        <f>ROUND(E377*P377,2)</f>
        <v>0</v>
      </c>
      <c r="R377" s="159" t="s">
        <v>772</v>
      </c>
      <c r="S377" s="159" t="s">
        <v>331</v>
      </c>
      <c r="T377" s="159" t="s">
        <v>331</v>
      </c>
      <c r="U377" s="159">
        <v>0</v>
      </c>
      <c r="V377" s="159">
        <f>ROUND(E377*U377,2)</f>
        <v>0</v>
      </c>
      <c r="W377" s="159"/>
      <c r="X377" s="159" t="s">
        <v>767</v>
      </c>
      <c r="Y377" s="159" t="s">
        <v>334</v>
      </c>
      <c r="Z377" s="148"/>
      <c r="AA377" s="148"/>
      <c r="AB377" s="148"/>
      <c r="AC377" s="148"/>
      <c r="AD377" s="148"/>
      <c r="AE377" s="148"/>
      <c r="AF377" s="148"/>
      <c r="AG377" s="148" t="s">
        <v>768</v>
      </c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2" x14ac:dyDescent="0.2">
      <c r="A378" s="155"/>
      <c r="B378" s="156"/>
      <c r="C378" s="276" t="s">
        <v>858</v>
      </c>
      <c r="D378" s="277"/>
      <c r="E378" s="277"/>
      <c r="F378" s="277"/>
      <c r="G378" s="277"/>
      <c r="H378" s="159"/>
      <c r="I378" s="159"/>
      <c r="J378" s="159"/>
      <c r="K378" s="159"/>
      <c r="L378" s="159"/>
      <c r="M378" s="159"/>
      <c r="N378" s="158"/>
      <c r="O378" s="158"/>
      <c r="P378" s="158"/>
      <c r="Q378" s="158"/>
      <c r="R378" s="159"/>
      <c r="S378" s="159"/>
      <c r="T378" s="159"/>
      <c r="U378" s="159"/>
      <c r="V378" s="159"/>
      <c r="W378" s="159"/>
      <c r="X378" s="159"/>
      <c r="Y378" s="159"/>
      <c r="Z378" s="148"/>
      <c r="AA378" s="148"/>
      <c r="AB378" s="148"/>
      <c r="AC378" s="148"/>
      <c r="AD378" s="148"/>
      <c r="AE378" s="148"/>
      <c r="AF378" s="148"/>
      <c r="AG378" s="148" t="s">
        <v>430</v>
      </c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x14ac:dyDescent="0.2">
      <c r="A379" s="164" t="s">
        <v>326</v>
      </c>
      <c r="B379" s="165" t="s">
        <v>239</v>
      </c>
      <c r="C379" s="186" t="s">
        <v>240</v>
      </c>
      <c r="D379" s="166"/>
      <c r="E379" s="167"/>
      <c r="F379" s="168"/>
      <c r="G379" s="168">
        <f>SUMIF(AG380:AG437,"&lt;&gt;NOR",G380:G437)</f>
        <v>0</v>
      </c>
      <c r="H379" s="168"/>
      <c r="I379" s="168">
        <f>SUM(I380:I437)</f>
        <v>0</v>
      </c>
      <c r="J379" s="168"/>
      <c r="K379" s="168">
        <f>SUM(K380:K437)</f>
        <v>0</v>
      </c>
      <c r="L379" s="168"/>
      <c r="M379" s="168">
        <f>SUM(M380:M437)</f>
        <v>0</v>
      </c>
      <c r="N379" s="167"/>
      <c r="O379" s="167">
        <f>SUM(O380:O437)</f>
        <v>6.86</v>
      </c>
      <c r="P379" s="167"/>
      <c r="Q379" s="167">
        <f>SUM(Q380:Q437)</f>
        <v>0</v>
      </c>
      <c r="R379" s="168"/>
      <c r="S379" s="168"/>
      <c r="T379" s="169"/>
      <c r="U379" s="163"/>
      <c r="V379" s="163">
        <f>SUM(V380:V437)</f>
        <v>449.2600000000001</v>
      </c>
      <c r="W379" s="163"/>
      <c r="X379" s="163"/>
      <c r="Y379" s="163"/>
      <c r="AG379" t="s">
        <v>327</v>
      </c>
    </row>
    <row r="380" spans="1:60" outlineLevel="1" x14ac:dyDescent="0.2">
      <c r="A380" s="171">
        <v>101</v>
      </c>
      <c r="B380" s="172" t="s">
        <v>859</v>
      </c>
      <c r="C380" s="187" t="s">
        <v>860</v>
      </c>
      <c r="D380" s="173" t="s">
        <v>420</v>
      </c>
      <c r="E380" s="174">
        <v>295.88200000000001</v>
      </c>
      <c r="F380" s="175"/>
      <c r="G380" s="176">
        <f>ROUND(E380*F380,2)</f>
        <v>0</v>
      </c>
      <c r="H380" s="175"/>
      <c r="I380" s="176">
        <f>ROUND(E380*H380,2)</f>
        <v>0</v>
      </c>
      <c r="J380" s="175"/>
      <c r="K380" s="176">
        <f>ROUND(E380*J380,2)</f>
        <v>0</v>
      </c>
      <c r="L380" s="176">
        <v>21</v>
      </c>
      <c r="M380" s="176">
        <f>G380*(1+L380/100)</f>
        <v>0</v>
      </c>
      <c r="N380" s="174">
        <v>5.2999999999999998E-4</v>
      </c>
      <c r="O380" s="174">
        <f>ROUND(E380*N380,2)</f>
        <v>0.16</v>
      </c>
      <c r="P380" s="174">
        <v>0</v>
      </c>
      <c r="Q380" s="174">
        <f>ROUND(E380*P380,2)</f>
        <v>0</v>
      </c>
      <c r="R380" s="176" t="s">
        <v>861</v>
      </c>
      <c r="S380" s="176" t="s">
        <v>331</v>
      </c>
      <c r="T380" s="177" t="s">
        <v>331</v>
      </c>
      <c r="U380" s="159">
        <v>0.23100000000000001</v>
      </c>
      <c r="V380" s="159">
        <f>ROUND(E380*U380,2)</f>
        <v>68.349999999999994</v>
      </c>
      <c r="W380" s="159"/>
      <c r="X380" s="159" t="s">
        <v>422</v>
      </c>
      <c r="Y380" s="159" t="s">
        <v>334</v>
      </c>
      <c r="Z380" s="148"/>
      <c r="AA380" s="148"/>
      <c r="AB380" s="148"/>
      <c r="AC380" s="148"/>
      <c r="AD380" s="148"/>
      <c r="AE380" s="148"/>
      <c r="AF380" s="148"/>
      <c r="AG380" s="148" t="s">
        <v>423</v>
      </c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2" x14ac:dyDescent="0.2">
      <c r="A381" s="155"/>
      <c r="B381" s="156"/>
      <c r="C381" s="188" t="s">
        <v>862</v>
      </c>
      <c r="D381" s="161"/>
      <c r="E381" s="162">
        <v>245</v>
      </c>
      <c r="F381" s="159"/>
      <c r="G381" s="159"/>
      <c r="H381" s="159"/>
      <c r="I381" s="159"/>
      <c r="J381" s="159"/>
      <c r="K381" s="159"/>
      <c r="L381" s="159"/>
      <c r="M381" s="159"/>
      <c r="N381" s="158"/>
      <c r="O381" s="158"/>
      <c r="P381" s="158"/>
      <c r="Q381" s="158"/>
      <c r="R381" s="159"/>
      <c r="S381" s="159"/>
      <c r="T381" s="159"/>
      <c r="U381" s="159"/>
      <c r="V381" s="159"/>
      <c r="W381" s="159"/>
      <c r="X381" s="159"/>
      <c r="Y381" s="159"/>
      <c r="Z381" s="148"/>
      <c r="AA381" s="148"/>
      <c r="AB381" s="148"/>
      <c r="AC381" s="148"/>
      <c r="AD381" s="148"/>
      <c r="AE381" s="148"/>
      <c r="AF381" s="148"/>
      <c r="AG381" s="148" t="s">
        <v>344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outlineLevel="3" x14ac:dyDescent="0.2">
      <c r="A382" s="155"/>
      <c r="B382" s="156"/>
      <c r="C382" s="198" t="s">
        <v>516</v>
      </c>
      <c r="D382" s="193"/>
      <c r="E382" s="194">
        <v>245</v>
      </c>
      <c r="F382" s="159"/>
      <c r="G382" s="159"/>
      <c r="H382" s="159"/>
      <c r="I382" s="159"/>
      <c r="J382" s="159"/>
      <c r="K382" s="159"/>
      <c r="L382" s="159"/>
      <c r="M382" s="159"/>
      <c r="N382" s="158"/>
      <c r="O382" s="158"/>
      <c r="P382" s="158"/>
      <c r="Q382" s="158"/>
      <c r="R382" s="159"/>
      <c r="S382" s="159"/>
      <c r="T382" s="159"/>
      <c r="U382" s="159"/>
      <c r="V382" s="159"/>
      <c r="W382" s="159"/>
      <c r="X382" s="159"/>
      <c r="Y382" s="159"/>
      <c r="Z382" s="148"/>
      <c r="AA382" s="148"/>
      <c r="AB382" s="148"/>
      <c r="AC382" s="148"/>
      <c r="AD382" s="148"/>
      <c r="AE382" s="148"/>
      <c r="AF382" s="148"/>
      <c r="AG382" s="148" t="s">
        <v>344</v>
      </c>
      <c r="AH382" s="148">
        <v>1</v>
      </c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outlineLevel="3" x14ac:dyDescent="0.2">
      <c r="A383" s="155"/>
      <c r="B383" s="156"/>
      <c r="C383" s="188" t="s">
        <v>863</v>
      </c>
      <c r="D383" s="161"/>
      <c r="E383" s="162">
        <v>50.881999999999998</v>
      </c>
      <c r="F383" s="159"/>
      <c r="G383" s="159"/>
      <c r="H383" s="159"/>
      <c r="I383" s="159"/>
      <c r="J383" s="159"/>
      <c r="K383" s="159"/>
      <c r="L383" s="159"/>
      <c r="M383" s="159"/>
      <c r="N383" s="158"/>
      <c r="O383" s="158"/>
      <c r="P383" s="158"/>
      <c r="Q383" s="158"/>
      <c r="R383" s="159"/>
      <c r="S383" s="159"/>
      <c r="T383" s="159"/>
      <c r="U383" s="159"/>
      <c r="V383" s="159"/>
      <c r="W383" s="159"/>
      <c r="X383" s="159"/>
      <c r="Y383" s="159"/>
      <c r="Z383" s="148"/>
      <c r="AA383" s="148"/>
      <c r="AB383" s="148"/>
      <c r="AC383" s="148"/>
      <c r="AD383" s="148"/>
      <c r="AE383" s="148"/>
      <c r="AF383" s="148"/>
      <c r="AG383" s="148" t="s">
        <v>344</v>
      </c>
      <c r="AH383" s="148">
        <v>0</v>
      </c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ht="22.5" outlineLevel="1" x14ac:dyDescent="0.2">
      <c r="A384" s="171">
        <v>102</v>
      </c>
      <c r="B384" s="172" t="s">
        <v>864</v>
      </c>
      <c r="C384" s="187" t="s">
        <v>865</v>
      </c>
      <c r="D384" s="173" t="s">
        <v>420</v>
      </c>
      <c r="E384" s="174">
        <v>245</v>
      </c>
      <c r="F384" s="175"/>
      <c r="G384" s="176">
        <f>ROUND(E384*F384,2)</f>
        <v>0</v>
      </c>
      <c r="H384" s="175"/>
      <c r="I384" s="176">
        <f>ROUND(E384*H384,2)</f>
        <v>0</v>
      </c>
      <c r="J384" s="175"/>
      <c r="K384" s="176">
        <f>ROUND(E384*J384,2)</f>
        <v>0</v>
      </c>
      <c r="L384" s="176">
        <v>21</v>
      </c>
      <c r="M384" s="176">
        <f>G384*(1+L384/100)</f>
        <v>0</v>
      </c>
      <c r="N384" s="174">
        <v>1.4999999999999999E-4</v>
      </c>
      <c r="O384" s="174">
        <f>ROUND(E384*N384,2)</f>
        <v>0.04</v>
      </c>
      <c r="P384" s="174">
        <v>0</v>
      </c>
      <c r="Q384" s="174">
        <f>ROUND(E384*P384,2)</f>
        <v>0</v>
      </c>
      <c r="R384" s="176" t="s">
        <v>861</v>
      </c>
      <c r="S384" s="176" t="s">
        <v>331</v>
      </c>
      <c r="T384" s="177" t="s">
        <v>331</v>
      </c>
      <c r="U384" s="159">
        <v>0.16</v>
      </c>
      <c r="V384" s="159">
        <f>ROUND(E384*U384,2)</f>
        <v>39.200000000000003</v>
      </c>
      <c r="W384" s="159"/>
      <c r="X384" s="159" t="s">
        <v>422</v>
      </c>
      <c r="Y384" s="159" t="s">
        <v>334</v>
      </c>
      <c r="Z384" s="148"/>
      <c r="AA384" s="148"/>
      <c r="AB384" s="148"/>
      <c r="AC384" s="148"/>
      <c r="AD384" s="148"/>
      <c r="AE384" s="148"/>
      <c r="AF384" s="148"/>
      <c r="AG384" s="148" t="s">
        <v>423</v>
      </c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2" x14ac:dyDescent="0.2">
      <c r="A385" s="155"/>
      <c r="B385" s="156"/>
      <c r="C385" s="263" t="s">
        <v>866</v>
      </c>
      <c r="D385" s="264"/>
      <c r="E385" s="264"/>
      <c r="F385" s="264"/>
      <c r="G385" s="264"/>
      <c r="H385" s="159"/>
      <c r="I385" s="159"/>
      <c r="J385" s="159"/>
      <c r="K385" s="159"/>
      <c r="L385" s="159"/>
      <c r="M385" s="159"/>
      <c r="N385" s="158"/>
      <c r="O385" s="158"/>
      <c r="P385" s="158"/>
      <c r="Q385" s="158"/>
      <c r="R385" s="159"/>
      <c r="S385" s="159"/>
      <c r="T385" s="159"/>
      <c r="U385" s="159"/>
      <c r="V385" s="159"/>
      <c r="W385" s="159"/>
      <c r="X385" s="159"/>
      <c r="Y385" s="159"/>
      <c r="Z385" s="148"/>
      <c r="AA385" s="148"/>
      <c r="AB385" s="148"/>
      <c r="AC385" s="148"/>
      <c r="AD385" s="148"/>
      <c r="AE385" s="148"/>
      <c r="AF385" s="148"/>
      <c r="AG385" s="148" t="s">
        <v>336</v>
      </c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outlineLevel="2" x14ac:dyDescent="0.2">
      <c r="A386" s="155"/>
      <c r="B386" s="156"/>
      <c r="C386" s="188" t="s">
        <v>862</v>
      </c>
      <c r="D386" s="161"/>
      <c r="E386" s="162">
        <v>245</v>
      </c>
      <c r="F386" s="159"/>
      <c r="G386" s="159"/>
      <c r="H386" s="159"/>
      <c r="I386" s="159"/>
      <c r="J386" s="159"/>
      <c r="K386" s="159"/>
      <c r="L386" s="159"/>
      <c r="M386" s="159"/>
      <c r="N386" s="158"/>
      <c r="O386" s="158"/>
      <c r="P386" s="158"/>
      <c r="Q386" s="158"/>
      <c r="R386" s="159"/>
      <c r="S386" s="159"/>
      <c r="T386" s="159"/>
      <c r="U386" s="159"/>
      <c r="V386" s="159"/>
      <c r="W386" s="159"/>
      <c r="X386" s="159"/>
      <c r="Y386" s="159"/>
      <c r="Z386" s="148"/>
      <c r="AA386" s="148"/>
      <c r="AB386" s="148"/>
      <c r="AC386" s="148"/>
      <c r="AD386" s="148"/>
      <c r="AE386" s="148"/>
      <c r="AF386" s="148"/>
      <c r="AG386" s="148" t="s">
        <v>344</v>
      </c>
      <c r="AH386" s="148">
        <v>0</v>
      </c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71">
        <v>103</v>
      </c>
      <c r="B387" s="172" t="s">
        <v>867</v>
      </c>
      <c r="C387" s="187" t="s">
        <v>868</v>
      </c>
      <c r="D387" s="173" t="s">
        <v>420</v>
      </c>
      <c r="E387" s="174">
        <v>232.03</v>
      </c>
      <c r="F387" s="175"/>
      <c r="G387" s="176">
        <f>ROUND(E387*F387,2)</f>
        <v>0</v>
      </c>
      <c r="H387" s="175"/>
      <c r="I387" s="176">
        <f>ROUND(E387*H387,2)</f>
        <v>0</v>
      </c>
      <c r="J387" s="175"/>
      <c r="K387" s="176">
        <f>ROUND(E387*J387,2)</f>
        <v>0</v>
      </c>
      <c r="L387" s="176">
        <v>21</v>
      </c>
      <c r="M387" s="176">
        <f>G387*(1+L387/100)</f>
        <v>0</v>
      </c>
      <c r="N387" s="174">
        <v>0</v>
      </c>
      <c r="O387" s="174">
        <f>ROUND(E387*N387,2)</f>
        <v>0</v>
      </c>
      <c r="P387" s="174">
        <v>0</v>
      </c>
      <c r="Q387" s="174">
        <f>ROUND(E387*P387,2)</f>
        <v>0</v>
      </c>
      <c r="R387" s="176" t="s">
        <v>861</v>
      </c>
      <c r="S387" s="176" t="s">
        <v>331</v>
      </c>
      <c r="T387" s="177" t="s">
        <v>331</v>
      </c>
      <c r="U387" s="159">
        <v>0.08</v>
      </c>
      <c r="V387" s="159">
        <f>ROUND(E387*U387,2)</f>
        <v>18.559999999999999</v>
      </c>
      <c r="W387" s="159"/>
      <c r="X387" s="159" t="s">
        <v>422</v>
      </c>
      <c r="Y387" s="159" t="s">
        <v>334</v>
      </c>
      <c r="Z387" s="148"/>
      <c r="AA387" s="148"/>
      <c r="AB387" s="148"/>
      <c r="AC387" s="148"/>
      <c r="AD387" s="148"/>
      <c r="AE387" s="148"/>
      <c r="AF387" s="148"/>
      <c r="AG387" s="148" t="s">
        <v>423</v>
      </c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2" x14ac:dyDescent="0.2">
      <c r="A388" s="155"/>
      <c r="B388" s="156"/>
      <c r="C388" s="188" t="s">
        <v>696</v>
      </c>
      <c r="D388" s="161"/>
      <c r="E388" s="162">
        <v>232.03</v>
      </c>
      <c r="F388" s="159"/>
      <c r="G388" s="159"/>
      <c r="H388" s="159"/>
      <c r="I388" s="159"/>
      <c r="J388" s="159"/>
      <c r="K388" s="159"/>
      <c r="L388" s="159"/>
      <c r="M388" s="159"/>
      <c r="N388" s="158"/>
      <c r="O388" s="158"/>
      <c r="P388" s="158"/>
      <c r="Q388" s="158"/>
      <c r="R388" s="159"/>
      <c r="S388" s="159"/>
      <c r="T388" s="159"/>
      <c r="U388" s="159"/>
      <c r="V388" s="159"/>
      <c r="W388" s="159"/>
      <c r="X388" s="159"/>
      <c r="Y388" s="159"/>
      <c r="Z388" s="148"/>
      <c r="AA388" s="148"/>
      <c r="AB388" s="148"/>
      <c r="AC388" s="148"/>
      <c r="AD388" s="148"/>
      <c r="AE388" s="148"/>
      <c r="AF388" s="148"/>
      <c r="AG388" s="148" t="s">
        <v>344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71">
        <v>104</v>
      </c>
      <c r="B389" s="172" t="s">
        <v>869</v>
      </c>
      <c r="C389" s="187" t="s">
        <v>870</v>
      </c>
      <c r="D389" s="173" t="s">
        <v>420</v>
      </c>
      <c r="E389" s="174">
        <v>257.62968000000001</v>
      </c>
      <c r="F389" s="175"/>
      <c r="G389" s="176">
        <f>ROUND(E389*F389,2)</f>
        <v>0</v>
      </c>
      <c r="H389" s="175"/>
      <c r="I389" s="176">
        <f>ROUND(E389*H389,2)</f>
        <v>0</v>
      </c>
      <c r="J389" s="175"/>
      <c r="K389" s="176">
        <f>ROUND(E389*J389,2)</f>
        <v>0</v>
      </c>
      <c r="L389" s="176">
        <v>21</v>
      </c>
      <c r="M389" s="176">
        <f>G389*(1+L389/100)</f>
        <v>0</v>
      </c>
      <c r="N389" s="174">
        <v>0</v>
      </c>
      <c r="O389" s="174">
        <f>ROUND(E389*N389,2)</f>
        <v>0</v>
      </c>
      <c r="P389" s="174">
        <v>0</v>
      </c>
      <c r="Q389" s="174">
        <f>ROUND(E389*P389,2)</f>
        <v>0</v>
      </c>
      <c r="R389" s="176" t="s">
        <v>861</v>
      </c>
      <c r="S389" s="176" t="s">
        <v>331</v>
      </c>
      <c r="T389" s="177" t="s">
        <v>331</v>
      </c>
      <c r="U389" s="159">
        <v>0.15</v>
      </c>
      <c r="V389" s="159">
        <f>ROUND(E389*U389,2)</f>
        <v>38.64</v>
      </c>
      <c r="W389" s="159"/>
      <c r="X389" s="159" t="s">
        <v>422</v>
      </c>
      <c r="Y389" s="159" t="s">
        <v>334</v>
      </c>
      <c r="Z389" s="148"/>
      <c r="AA389" s="148"/>
      <c r="AB389" s="148"/>
      <c r="AC389" s="148"/>
      <c r="AD389" s="148"/>
      <c r="AE389" s="148"/>
      <c r="AF389" s="148"/>
      <c r="AG389" s="148" t="s">
        <v>423</v>
      </c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outlineLevel="2" x14ac:dyDescent="0.2">
      <c r="A390" s="155"/>
      <c r="B390" s="156"/>
      <c r="C390" s="263" t="s">
        <v>871</v>
      </c>
      <c r="D390" s="264"/>
      <c r="E390" s="264"/>
      <c r="F390" s="264"/>
      <c r="G390" s="264"/>
      <c r="H390" s="159"/>
      <c r="I390" s="159"/>
      <c r="J390" s="159"/>
      <c r="K390" s="159"/>
      <c r="L390" s="159"/>
      <c r="M390" s="159"/>
      <c r="N390" s="158"/>
      <c r="O390" s="158"/>
      <c r="P390" s="158"/>
      <c r="Q390" s="158"/>
      <c r="R390" s="159"/>
      <c r="S390" s="159"/>
      <c r="T390" s="159"/>
      <c r="U390" s="159"/>
      <c r="V390" s="159"/>
      <c r="W390" s="159"/>
      <c r="X390" s="159"/>
      <c r="Y390" s="159"/>
      <c r="Z390" s="148"/>
      <c r="AA390" s="148"/>
      <c r="AB390" s="148"/>
      <c r="AC390" s="148"/>
      <c r="AD390" s="148"/>
      <c r="AE390" s="148"/>
      <c r="AF390" s="148"/>
      <c r="AG390" s="148" t="s">
        <v>336</v>
      </c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2" x14ac:dyDescent="0.2">
      <c r="A391" s="155"/>
      <c r="B391" s="156"/>
      <c r="C391" s="188" t="s">
        <v>872</v>
      </c>
      <c r="D391" s="161"/>
      <c r="E391" s="162">
        <v>257.62968000000001</v>
      </c>
      <c r="F391" s="159"/>
      <c r="G391" s="159"/>
      <c r="H391" s="159"/>
      <c r="I391" s="159"/>
      <c r="J391" s="159"/>
      <c r="K391" s="159"/>
      <c r="L391" s="159"/>
      <c r="M391" s="159"/>
      <c r="N391" s="158"/>
      <c r="O391" s="158"/>
      <c r="P391" s="158"/>
      <c r="Q391" s="158"/>
      <c r="R391" s="159"/>
      <c r="S391" s="159"/>
      <c r="T391" s="159"/>
      <c r="U391" s="159"/>
      <c r="V391" s="159"/>
      <c r="W391" s="159"/>
      <c r="X391" s="159"/>
      <c r="Y391" s="159"/>
      <c r="Z391" s="148"/>
      <c r="AA391" s="148"/>
      <c r="AB391" s="148"/>
      <c r="AC391" s="148"/>
      <c r="AD391" s="148"/>
      <c r="AE391" s="148"/>
      <c r="AF391" s="148"/>
      <c r="AG391" s="148" t="s">
        <v>344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outlineLevel="1" x14ac:dyDescent="0.2">
      <c r="A392" s="171">
        <v>105</v>
      </c>
      <c r="B392" s="172" t="s">
        <v>873</v>
      </c>
      <c r="C392" s="187" t="s">
        <v>874</v>
      </c>
      <c r="D392" s="173" t="s">
        <v>420</v>
      </c>
      <c r="E392" s="174">
        <v>604.29809999999998</v>
      </c>
      <c r="F392" s="175"/>
      <c r="G392" s="176">
        <f>ROUND(E392*F392,2)</f>
        <v>0</v>
      </c>
      <c r="H392" s="175"/>
      <c r="I392" s="176">
        <f>ROUND(E392*H392,2)</f>
        <v>0</v>
      </c>
      <c r="J392" s="175"/>
      <c r="K392" s="176">
        <f>ROUND(E392*J392,2)</f>
        <v>0</v>
      </c>
      <c r="L392" s="176">
        <v>21</v>
      </c>
      <c r="M392" s="176">
        <f>G392*(1+L392/100)</f>
        <v>0</v>
      </c>
      <c r="N392" s="174">
        <v>2.3000000000000001E-4</v>
      </c>
      <c r="O392" s="174">
        <f>ROUND(E392*N392,2)</f>
        <v>0.14000000000000001</v>
      </c>
      <c r="P392" s="174">
        <v>0</v>
      </c>
      <c r="Q392" s="174">
        <f>ROUND(E392*P392,2)</f>
        <v>0</v>
      </c>
      <c r="R392" s="176" t="s">
        <v>861</v>
      </c>
      <c r="S392" s="176" t="s">
        <v>331</v>
      </c>
      <c r="T392" s="177" t="s">
        <v>331</v>
      </c>
      <c r="U392" s="159">
        <v>0.161</v>
      </c>
      <c r="V392" s="159">
        <f>ROUND(E392*U392,2)</f>
        <v>97.29</v>
      </c>
      <c r="W392" s="159"/>
      <c r="X392" s="159" t="s">
        <v>422</v>
      </c>
      <c r="Y392" s="159" t="s">
        <v>334</v>
      </c>
      <c r="Z392" s="148"/>
      <c r="AA392" s="148"/>
      <c r="AB392" s="148"/>
      <c r="AC392" s="148"/>
      <c r="AD392" s="148"/>
      <c r="AE392" s="148"/>
      <c r="AF392" s="148"/>
      <c r="AG392" s="148" t="s">
        <v>423</v>
      </c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2" x14ac:dyDescent="0.2">
      <c r="A393" s="155"/>
      <c r="B393" s="156"/>
      <c r="C393" s="263" t="s">
        <v>1338</v>
      </c>
      <c r="D393" s="264"/>
      <c r="E393" s="264"/>
      <c r="F393" s="264"/>
      <c r="G393" s="264"/>
      <c r="H393" s="159"/>
      <c r="I393" s="159"/>
      <c r="J393" s="159"/>
      <c r="K393" s="159"/>
      <c r="L393" s="159"/>
      <c r="M393" s="159"/>
      <c r="N393" s="158"/>
      <c r="O393" s="158"/>
      <c r="P393" s="158"/>
      <c r="Q393" s="158"/>
      <c r="R393" s="159"/>
      <c r="S393" s="159"/>
      <c r="T393" s="159"/>
      <c r="U393" s="159"/>
      <c r="V393" s="159"/>
      <c r="W393" s="159"/>
      <c r="X393" s="159"/>
      <c r="Y393" s="159"/>
      <c r="Z393" s="148"/>
      <c r="AA393" s="148"/>
      <c r="AB393" s="148"/>
      <c r="AC393" s="148"/>
      <c r="AD393" s="148"/>
      <c r="AE393" s="148"/>
      <c r="AF393" s="148"/>
      <c r="AG393" s="148" t="s">
        <v>336</v>
      </c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3" x14ac:dyDescent="0.2">
      <c r="A394" s="155"/>
      <c r="B394" s="156"/>
      <c r="C394" s="272" t="s">
        <v>875</v>
      </c>
      <c r="D394" s="273"/>
      <c r="E394" s="273"/>
      <c r="F394" s="273"/>
      <c r="G394" s="273"/>
      <c r="H394" s="159"/>
      <c r="I394" s="159"/>
      <c r="J394" s="159"/>
      <c r="K394" s="159"/>
      <c r="L394" s="159"/>
      <c r="M394" s="159"/>
      <c r="N394" s="158"/>
      <c r="O394" s="158"/>
      <c r="P394" s="158"/>
      <c r="Q394" s="158"/>
      <c r="R394" s="159"/>
      <c r="S394" s="159"/>
      <c r="T394" s="159"/>
      <c r="U394" s="159"/>
      <c r="V394" s="159"/>
      <c r="W394" s="159"/>
      <c r="X394" s="159"/>
      <c r="Y394" s="159"/>
      <c r="Z394" s="148"/>
      <c r="AA394" s="148"/>
      <c r="AB394" s="148"/>
      <c r="AC394" s="148"/>
      <c r="AD394" s="148"/>
      <c r="AE394" s="148"/>
      <c r="AF394" s="148"/>
      <c r="AG394" s="148" t="s">
        <v>336</v>
      </c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ht="22.5" outlineLevel="2" x14ac:dyDescent="0.2">
      <c r="A395" s="155"/>
      <c r="B395" s="156"/>
      <c r="C395" s="188" t="s">
        <v>643</v>
      </c>
      <c r="D395" s="161"/>
      <c r="E395" s="162">
        <v>310.56209999999999</v>
      </c>
      <c r="F395" s="159"/>
      <c r="G395" s="159"/>
      <c r="H395" s="159"/>
      <c r="I395" s="159"/>
      <c r="J395" s="159"/>
      <c r="K395" s="159"/>
      <c r="L395" s="159"/>
      <c r="M395" s="159"/>
      <c r="N395" s="158"/>
      <c r="O395" s="158"/>
      <c r="P395" s="158"/>
      <c r="Q395" s="158"/>
      <c r="R395" s="159"/>
      <c r="S395" s="159"/>
      <c r="T395" s="159"/>
      <c r="U395" s="159"/>
      <c r="V395" s="159"/>
      <c r="W395" s="159"/>
      <c r="X395" s="159"/>
      <c r="Y395" s="159"/>
      <c r="Z395" s="148"/>
      <c r="AA395" s="148"/>
      <c r="AB395" s="148"/>
      <c r="AC395" s="148"/>
      <c r="AD395" s="148"/>
      <c r="AE395" s="148"/>
      <c r="AF395" s="148"/>
      <c r="AG395" s="148" t="s">
        <v>344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ht="33.75" outlineLevel="3" x14ac:dyDescent="0.2">
      <c r="A396" s="155"/>
      <c r="B396" s="156"/>
      <c r="C396" s="188" t="s">
        <v>644</v>
      </c>
      <c r="D396" s="161"/>
      <c r="E396" s="162">
        <v>-55.672499999999999</v>
      </c>
      <c r="F396" s="159"/>
      <c r="G396" s="159"/>
      <c r="H396" s="159"/>
      <c r="I396" s="159"/>
      <c r="J396" s="159"/>
      <c r="K396" s="159"/>
      <c r="L396" s="159"/>
      <c r="M396" s="159"/>
      <c r="N396" s="158"/>
      <c r="O396" s="158"/>
      <c r="P396" s="158"/>
      <c r="Q396" s="158"/>
      <c r="R396" s="159"/>
      <c r="S396" s="159"/>
      <c r="T396" s="159"/>
      <c r="U396" s="159"/>
      <c r="V396" s="159"/>
      <c r="W396" s="159"/>
      <c r="X396" s="159"/>
      <c r="Y396" s="159"/>
      <c r="Z396" s="148"/>
      <c r="AA396" s="148"/>
      <c r="AB396" s="148"/>
      <c r="AC396" s="148"/>
      <c r="AD396" s="148"/>
      <c r="AE396" s="148"/>
      <c r="AF396" s="148"/>
      <c r="AG396" s="148" t="s">
        <v>344</v>
      </c>
      <c r="AH396" s="148">
        <v>0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3" x14ac:dyDescent="0.2">
      <c r="A397" s="155"/>
      <c r="B397" s="156"/>
      <c r="C397" s="198" t="s">
        <v>516</v>
      </c>
      <c r="D397" s="193"/>
      <c r="E397" s="194">
        <v>254.8896</v>
      </c>
      <c r="F397" s="159"/>
      <c r="G397" s="159"/>
      <c r="H397" s="159"/>
      <c r="I397" s="159"/>
      <c r="J397" s="159"/>
      <c r="K397" s="159"/>
      <c r="L397" s="159"/>
      <c r="M397" s="159"/>
      <c r="N397" s="158"/>
      <c r="O397" s="158"/>
      <c r="P397" s="158"/>
      <c r="Q397" s="158"/>
      <c r="R397" s="159"/>
      <c r="S397" s="159"/>
      <c r="T397" s="159"/>
      <c r="U397" s="159"/>
      <c r="V397" s="159"/>
      <c r="W397" s="159"/>
      <c r="X397" s="159"/>
      <c r="Y397" s="159"/>
      <c r="Z397" s="148"/>
      <c r="AA397" s="148"/>
      <c r="AB397" s="148"/>
      <c r="AC397" s="148"/>
      <c r="AD397" s="148"/>
      <c r="AE397" s="148"/>
      <c r="AF397" s="148"/>
      <c r="AG397" s="148" t="s">
        <v>344</v>
      </c>
      <c r="AH397" s="148">
        <v>1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ht="22.5" outlineLevel="3" x14ac:dyDescent="0.2">
      <c r="A398" s="155"/>
      <c r="B398" s="156"/>
      <c r="C398" s="188" t="s">
        <v>648</v>
      </c>
      <c r="D398" s="161"/>
      <c r="E398" s="162">
        <v>49.509900000000002</v>
      </c>
      <c r="F398" s="159"/>
      <c r="G398" s="159"/>
      <c r="H398" s="159"/>
      <c r="I398" s="159"/>
      <c r="J398" s="159"/>
      <c r="K398" s="159"/>
      <c r="L398" s="159"/>
      <c r="M398" s="159"/>
      <c r="N398" s="158"/>
      <c r="O398" s="158"/>
      <c r="P398" s="158"/>
      <c r="Q398" s="158"/>
      <c r="R398" s="159"/>
      <c r="S398" s="159"/>
      <c r="T398" s="159"/>
      <c r="U398" s="159"/>
      <c r="V398" s="159"/>
      <c r="W398" s="159"/>
      <c r="X398" s="159"/>
      <c r="Y398" s="159"/>
      <c r="Z398" s="148"/>
      <c r="AA398" s="148"/>
      <c r="AB398" s="148"/>
      <c r="AC398" s="148"/>
      <c r="AD398" s="148"/>
      <c r="AE398" s="148"/>
      <c r="AF398" s="148"/>
      <c r="AG398" s="148" t="s">
        <v>344</v>
      </c>
      <c r="AH398" s="148">
        <v>0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3" x14ac:dyDescent="0.2">
      <c r="A399" s="155"/>
      <c r="B399" s="156"/>
      <c r="C399" s="198" t="s">
        <v>516</v>
      </c>
      <c r="D399" s="193"/>
      <c r="E399" s="194">
        <v>49.509900000000002</v>
      </c>
      <c r="F399" s="159"/>
      <c r="G399" s="159"/>
      <c r="H399" s="159"/>
      <c r="I399" s="159"/>
      <c r="J399" s="159"/>
      <c r="K399" s="159"/>
      <c r="L399" s="159"/>
      <c r="M399" s="159"/>
      <c r="N399" s="158"/>
      <c r="O399" s="158"/>
      <c r="P399" s="158"/>
      <c r="Q399" s="158"/>
      <c r="R399" s="159"/>
      <c r="S399" s="159"/>
      <c r="T399" s="159"/>
      <c r="U399" s="159"/>
      <c r="V399" s="159"/>
      <c r="W399" s="159"/>
      <c r="X399" s="159"/>
      <c r="Y399" s="159"/>
      <c r="Z399" s="148"/>
      <c r="AA399" s="148"/>
      <c r="AB399" s="148"/>
      <c r="AC399" s="148"/>
      <c r="AD399" s="148"/>
      <c r="AE399" s="148"/>
      <c r="AF399" s="148"/>
      <c r="AG399" s="148" t="s">
        <v>344</v>
      </c>
      <c r="AH399" s="148">
        <v>1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ht="22.5" outlineLevel="3" x14ac:dyDescent="0.2">
      <c r="A400" s="155"/>
      <c r="B400" s="156"/>
      <c r="C400" s="188" t="s">
        <v>682</v>
      </c>
      <c r="D400" s="161"/>
      <c r="E400" s="162">
        <v>355.5711</v>
      </c>
      <c r="F400" s="159"/>
      <c r="G400" s="159"/>
      <c r="H400" s="159"/>
      <c r="I400" s="159"/>
      <c r="J400" s="159"/>
      <c r="K400" s="159"/>
      <c r="L400" s="159"/>
      <c r="M400" s="159"/>
      <c r="N400" s="158"/>
      <c r="O400" s="158"/>
      <c r="P400" s="158"/>
      <c r="Q400" s="158"/>
      <c r="R400" s="159"/>
      <c r="S400" s="159"/>
      <c r="T400" s="159"/>
      <c r="U400" s="159"/>
      <c r="V400" s="159"/>
      <c r="W400" s="159"/>
      <c r="X400" s="159"/>
      <c r="Y400" s="159"/>
      <c r="Z400" s="148"/>
      <c r="AA400" s="148"/>
      <c r="AB400" s="148"/>
      <c r="AC400" s="148"/>
      <c r="AD400" s="148"/>
      <c r="AE400" s="148"/>
      <c r="AF400" s="148"/>
      <c r="AG400" s="148" t="s">
        <v>344</v>
      </c>
      <c r="AH400" s="148">
        <v>0</v>
      </c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ht="33.75" outlineLevel="3" x14ac:dyDescent="0.2">
      <c r="A401" s="155"/>
      <c r="B401" s="156"/>
      <c r="C401" s="188" t="s">
        <v>644</v>
      </c>
      <c r="D401" s="161"/>
      <c r="E401" s="162">
        <v>-55.672499999999999</v>
      </c>
      <c r="F401" s="159"/>
      <c r="G401" s="159"/>
      <c r="H401" s="159"/>
      <c r="I401" s="159"/>
      <c r="J401" s="159"/>
      <c r="K401" s="159"/>
      <c r="L401" s="159"/>
      <c r="M401" s="159"/>
      <c r="N401" s="158"/>
      <c r="O401" s="158"/>
      <c r="P401" s="158"/>
      <c r="Q401" s="158"/>
      <c r="R401" s="159"/>
      <c r="S401" s="159"/>
      <c r="T401" s="159"/>
      <c r="U401" s="159"/>
      <c r="V401" s="159"/>
      <c r="W401" s="159"/>
      <c r="X401" s="159"/>
      <c r="Y401" s="159"/>
      <c r="Z401" s="148"/>
      <c r="AA401" s="148"/>
      <c r="AB401" s="148"/>
      <c r="AC401" s="148"/>
      <c r="AD401" s="148"/>
      <c r="AE401" s="148"/>
      <c r="AF401" s="148"/>
      <c r="AG401" s="148" t="s">
        <v>344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71">
        <v>106</v>
      </c>
      <c r="B402" s="172" t="s">
        <v>876</v>
      </c>
      <c r="C402" s="187" t="s">
        <v>877</v>
      </c>
      <c r="D402" s="173" t="s">
        <v>420</v>
      </c>
      <c r="E402" s="174">
        <v>124.2864</v>
      </c>
      <c r="F402" s="175"/>
      <c r="G402" s="176">
        <f>ROUND(E402*F402,2)</f>
        <v>0</v>
      </c>
      <c r="H402" s="175"/>
      <c r="I402" s="176">
        <f>ROUND(E402*H402,2)</f>
        <v>0</v>
      </c>
      <c r="J402" s="175"/>
      <c r="K402" s="176">
        <f>ROUND(E402*J402,2)</f>
        <v>0</v>
      </c>
      <c r="L402" s="176">
        <v>21</v>
      </c>
      <c r="M402" s="176">
        <f>G402*(1+L402/100)</f>
        <v>0</v>
      </c>
      <c r="N402" s="174">
        <v>3.0000000000000001E-3</v>
      </c>
      <c r="O402" s="174">
        <f>ROUND(E402*N402,2)</f>
        <v>0.37</v>
      </c>
      <c r="P402" s="174">
        <v>0</v>
      </c>
      <c r="Q402" s="174">
        <f>ROUND(E402*P402,2)</f>
        <v>0</v>
      </c>
      <c r="R402" s="176" t="s">
        <v>861</v>
      </c>
      <c r="S402" s="176" t="s">
        <v>331</v>
      </c>
      <c r="T402" s="177" t="s">
        <v>331</v>
      </c>
      <c r="U402" s="159">
        <v>0.28000000000000003</v>
      </c>
      <c r="V402" s="159">
        <f>ROUND(E402*U402,2)</f>
        <v>34.799999999999997</v>
      </c>
      <c r="W402" s="159"/>
      <c r="X402" s="159" t="s">
        <v>422</v>
      </c>
      <c r="Y402" s="159" t="s">
        <v>334</v>
      </c>
      <c r="Z402" s="148"/>
      <c r="AA402" s="148"/>
      <c r="AB402" s="148"/>
      <c r="AC402" s="148"/>
      <c r="AD402" s="148"/>
      <c r="AE402" s="148"/>
      <c r="AF402" s="148"/>
      <c r="AG402" s="148" t="s">
        <v>423</v>
      </c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2" x14ac:dyDescent="0.2">
      <c r="A403" s="155"/>
      <c r="B403" s="156"/>
      <c r="C403" s="263" t="s">
        <v>878</v>
      </c>
      <c r="D403" s="264"/>
      <c r="E403" s="264"/>
      <c r="F403" s="264"/>
      <c r="G403" s="264"/>
      <c r="H403" s="159"/>
      <c r="I403" s="159"/>
      <c r="J403" s="159"/>
      <c r="K403" s="159"/>
      <c r="L403" s="159"/>
      <c r="M403" s="159"/>
      <c r="N403" s="158"/>
      <c r="O403" s="158"/>
      <c r="P403" s="158"/>
      <c r="Q403" s="158"/>
      <c r="R403" s="159"/>
      <c r="S403" s="159"/>
      <c r="T403" s="159"/>
      <c r="U403" s="159"/>
      <c r="V403" s="159"/>
      <c r="W403" s="159"/>
      <c r="X403" s="159"/>
      <c r="Y403" s="159"/>
      <c r="Z403" s="148"/>
      <c r="AA403" s="148"/>
      <c r="AB403" s="148"/>
      <c r="AC403" s="148"/>
      <c r="AD403" s="148"/>
      <c r="AE403" s="148"/>
      <c r="AF403" s="148"/>
      <c r="AG403" s="148" t="s">
        <v>336</v>
      </c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78" t="str">
        <f>C403</f>
        <v>Očištění povrchu stěny od prachu, nařezání izolačních desek na požadovaný rozměr, nanesení lepicího tmelu, osazení desek.</v>
      </c>
      <c r="BB403" s="148"/>
      <c r="BC403" s="148"/>
      <c r="BD403" s="148"/>
      <c r="BE403" s="148"/>
      <c r="BF403" s="148"/>
      <c r="BG403" s="148"/>
      <c r="BH403" s="148"/>
    </row>
    <row r="404" spans="1:60" outlineLevel="2" x14ac:dyDescent="0.2">
      <c r="A404" s="155"/>
      <c r="B404" s="156"/>
      <c r="C404" s="188" t="s">
        <v>779</v>
      </c>
      <c r="D404" s="161"/>
      <c r="E404" s="162"/>
      <c r="F404" s="159"/>
      <c r="G404" s="159"/>
      <c r="H404" s="159"/>
      <c r="I404" s="159"/>
      <c r="J404" s="159"/>
      <c r="K404" s="159"/>
      <c r="L404" s="159"/>
      <c r="M404" s="159"/>
      <c r="N404" s="158"/>
      <c r="O404" s="158"/>
      <c r="P404" s="158"/>
      <c r="Q404" s="158"/>
      <c r="R404" s="159"/>
      <c r="S404" s="159"/>
      <c r="T404" s="159"/>
      <c r="U404" s="159"/>
      <c r="V404" s="159"/>
      <c r="W404" s="159"/>
      <c r="X404" s="159"/>
      <c r="Y404" s="159"/>
      <c r="Z404" s="148"/>
      <c r="AA404" s="148"/>
      <c r="AB404" s="148"/>
      <c r="AC404" s="148"/>
      <c r="AD404" s="148"/>
      <c r="AE404" s="148"/>
      <c r="AF404" s="148"/>
      <c r="AG404" s="148" t="s">
        <v>344</v>
      </c>
      <c r="AH404" s="148">
        <v>0</v>
      </c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ht="22.5" outlineLevel="3" x14ac:dyDescent="0.2">
      <c r="A405" s="155"/>
      <c r="B405" s="156"/>
      <c r="C405" s="188" t="s">
        <v>780</v>
      </c>
      <c r="D405" s="161"/>
      <c r="E405" s="162">
        <v>124.2864</v>
      </c>
      <c r="F405" s="159"/>
      <c r="G405" s="159"/>
      <c r="H405" s="159"/>
      <c r="I405" s="159"/>
      <c r="J405" s="159"/>
      <c r="K405" s="159"/>
      <c r="L405" s="159"/>
      <c r="M405" s="159"/>
      <c r="N405" s="158"/>
      <c r="O405" s="158"/>
      <c r="P405" s="158"/>
      <c r="Q405" s="158"/>
      <c r="R405" s="159"/>
      <c r="S405" s="159"/>
      <c r="T405" s="159"/>
      <c r="U405" s="159"/>
      <c r="V405" s="159"/>
      <c r="W405" s="159"/>
      <c r="X405" s="159"/>
      <c r="Y405" s="159"/>
      <c r="Z405" s="148"/>
      <c r="AA405" s="148"/>
      <c r="AB405" s="148"/>
      <c r="AC405" s="148"/>
      <c r="AD405" s="148"/>
      <c r="AE405" s="148"/>
      <c r="AF405" s="148"/>
      <c r="AG405" s="148" t="s">
        <v>344</v>
      </c>
      <c r="AH405" s="148">
        <v>0</v>
      </c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ht="22.5" outlineLevel="1" x14ac:dyDescent="0.2">
      <c r="A406" s="171">
        <v>107</v>
      </c>
      <c r="B406" s="172" t="s">
        <v>879</v>
      </c>
      <c r="C406" s="187" t="s">
        <v>880</v>
      </c>
      <c r="D406" s="173" t="s">
        <v>420</v>
      </c>
      <c r="E406" s="174">
        <v>299.89859999999999</v>
      </c>
      <c r="F406" s="175"/>
      <c r="G406" s="176">
        <f>ROUND(E406*F406,2)</f>
        <v>0</v>
      </c>
      <c r="H406" s="175"/>
      <c r="I406" s="176">
        <f>ROUND(E406*H406,2)</f>
        <v>0</v>
      </c>
      <c r="J406" s="175"/>
      <c r="K406" s="176">
        <f>ROUND(E406*J406,2)</f>
        <v>0</v>
      </c>
      <c r="L406" s="176">
        <v>21</v>
      </c>
      <c r="M406" s="176">
        <f>G406*(1+L406/100)</f>
        <v>0</v>
      </c>
      <c r="N406" s="174">
        <v>2.5999999999999998E-4</v>
      </c>
      <c r="O406" s="174">
        <f>ROUND(E406*N406,2)</f>
        <v>0.08</v>
      </c>
      <c r="P406" s="174">
        <v>0</v>
      </c>
      <c r="Q406" s="174">
        <f>ROUND(E406*P406,2)</f>
        <v>0</v>
      </c>
      <c r="R406" s="176" t="s">
        <v>861</v>
      </c>
      <c r="S406" s="176" t="s">
        <v>331</v>
      </c>
      <c r="T406" s="177" t="s">
        <v>331</v>
      </c>
      <c r="U406" s="159">
        <v>0.14000000000000001</v>
      </c>
      <c r="V406" s="159">
        <f>ROUND(E406*U406,2)</f>
        <v>41.99</v>
      </c>
      <c r="W406" s="159"/>
      <c r="X406" s="159" t="s">
        <v>422</v>
      </c>
      <c r="Y406" s="159" t="s">
        <v>334</v>
      </c>
      <c r="Z406" s="148"/>
      <c r="AA406" s="148"/>
      <c r="AB406" s="148"/>
      <c r="AC406" s="148"/>
      <c r="AD406" s="148"/>
      <c r="AE406" s="148"/>
      <c r="AF406" s="148"/>
      <c r="AG406" s="148" t="s">
        <v>423</v>
      </c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ht="22.5" outlineLevel="2" x14ac:dyDescent="0.2">
      <c r="A407" s="155"/>
      <c r="B407" s="156"/>
      <c r="C407" s="188" t="s">
        <v>682</v>
      </c>
      <c r="D407" s="161"/>
      <c r="E407" s="162">
        <v>355.5711</v>
      </c>
      <c r="F407" s="159"/>
      <c r="G407" s="159"/>
      <c r="H407" s="159"/>
      <c r="I407" s="159"/>
      <c r="J407" s="159"/>
      <c r="K407" s="159"/>
      <c r="L407" s="159"/>
      <c r="M407" s="159"/>
      <c r="N407" s="158"/>
      <c r="O407" s="158"/>
      <c r="P407" s="158"/>
      <c r="Q407" s="158"/>
      <c r="R407" s="159"/>
      <c r="S407" s="159"/>
      <c r="T407" s="159"/>
      <c r="U407" s="159"/>
      <c r="V407" s="159"/>
      <c r="W407" s="159"/>
      <c r="X407" s="159"/>
      <c r="Y407" s="159"/>
      <c r="Z407" s="148"/>
      <c r="AA407" s="148"/>
      <c r="AB407" s="148"/>
      <c r="AC407" s="148"/>
      <c r="AD407" s="148"/>
      <c r="AE407" s="148"/>
      <c r="AF407" s="148"/>
      <c r="AG407" s="148" t="s">
        <v>344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ht="33.75" outlineLevel="3" x14ac:dyDescent="0.2">
      <c r="A408" s="155"/>
      <c r="B408" s="156"/>
      <c r="C408" s="188" t="s">
        <v>644</v>
      </c>
      <c r="D408" s="161"/>
      <c r="E408" s="162">
        <v>-55.672499999999999</v>
      </c>
      <c r="F408" s="159"/>
      <c r="G408" s="159"/>
      <c r="H408" s="159"/>
      <c r="I408" s="159"/>
      <c r="J408" s="159"/>
      <c r="K408" s="159"/>
      <c r="L408" s="159"/>
      <c r="M408" s="159"/>
      <c r="N408" s="158"/>
      <c r="O408" s="158"/>
      <c r="P408" s="158"/>
      <c r="Q408" s="158"/>
      <c r="R408" s="159"/>
      <c r="S408" s="159"/>
      <c r="T408" s="159"/>
      <c r="U408" s="159"/>
      <c r="V408" s="159"/>
      <c r="W408" s="159"/>
      <c r="X408" s="159"/>
      <c r="Y408" s="159"/>
      <c r="Z408" s="148"/>
      <c r="AA408" s="148"/>
      <c r="AB408" s="148"/>
      <c r="AC408" s="148"/>
      <c r="AD408" s="148"/>
      <c r="AE408" s="148"/>
      <c r="AF408" s="148"/>
      <c r="AG408" s="148" t="s">
        <v>344</v>
      </c>
      <c r="AH408" s="148">
        <v>0</v>
      </c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71">
        <v>108</v>
      </c>
      <c r="B409" s="172" t="s">
        <v>881</v>
      </c>
      <c r="C409" s="187" t="s">
        <v>882</v>
      </c>
      <c r="D409" s="173" t="s">
        <v>420</v>
      </c>
      <c r="E409" s="174">
        <v>280</v>
      </c>
      <c r="F409" s="175"/>
      <c r="G409" s="176">
        <f>ROUND(E409*F409,2)</f>
        <v>0</v>
      </c>
      <c r="H409" s="175"/>
      <c r="I409" s="176">
        <f>ROUND(E409*H409,2)</f>
        <v>0</v>
      </c>
      <c r="J409" s="175"/>
      <c r="K409" s="176">
        <f>ROUND(E409*J409,2)</f>
        <v>0</v>
      </c>
      <c r="L409" s="176">
        <v>21</v>
      </c>
      <c r="M409" s="176">
        <f>G409*(1+L409/100)</f>
        <v>0</v>
      </c>
      <c r="N409" s="174">
        <v>1.6000000000000001E-4</v>
      </c>
      <c r="O409" s="174">
        <f>ROUND(E409*N409,2)</f>
        <v>0.04</v>
      </c>
      <c r="P409" s="174">
        <v>0</v>
      </c>
      <c r="Q409" s="174">
        <f>ROUND(E409*P409,2)</f>
        <v>0</v>
      </c>
      <c r="R409" s="176" t="s">
        <v>861</v>
      </c>
      <c r="S409" s="176" t="s">
        <v>331</v>
      </c>
      <c r="T409" s="177" t="s">
        <v>331</v>
      </c>
      <c r="U409" s="159">
        <v>0.12</v>
      </c>
      <c r="V409" s="159">
        <f>ROUND(E409*U409,2)</f>
        <v>33.6</v>
      </c>
      <c r="W409" s="159"/>
      <c r="X409" s="159" t="s">
        <v>422</v>
      </c>
      <c r="Y409" s="159" t="s">
        <v>334</v>
      </c>
      <c r="Z409" s="148"/>
      <c r="AA409" s="148"/>
      <c r="AB409" s="148"/>
      <c r="AC409" s="148"/>
      <c r="AD409" s="148"/>
      <c r="AE409" s="148"/>
      <c r="AF409" s="148"/>
      <c r="AG409" s="148" t="s">
        <v>423</v>
      </c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outlineLevel="2" x14ac:dyDescent="0.2">
      <c r="A410" s="155"/>
      <c r="B410" s="156"/>
      <c r="C410" s="188" t="s">
        <v>824</v>
      </c>
      <c r="D410" s="161"/>
      <c r="E410" s="162">
        <v>280</v>
      </c>
      <c r="F410" s="159"/>
      <c r="G410" s="159"/>
      <c r="H410" s="159"/>
      <c r="I410" s="159"/>
      <c r="J410" s="159"/>
      <c r="K410" s="159"/>
      <c r="L410" s="159"/>
      <c r="M410" s="159"/>
      <c r="N410" s="158"/>
      <c r="O410" s="158"/>
      <c r="P410" s="158"/>
      <c r="Q410" s="158"/>
      <c r="R410" s="159"/>
      <c r="S410" s="159"/>
      <c r="T410" s="159"/>
      <c r="U410" s="159"/>
      <c r="V410" s="159"/>
      <c r="W410" s="159"/>
      <c r="X410" s="159"/>
      <c r="Y410" s="159"/>
      <c r="Z410" s="148"/>
      <c r="AA410" s="148"/>
      <c r="AB410" s="148"/>
      <c r="AC410" s="148"/>
      <c r="AD410" s="148"/>
      <c r="AE410" s="148"/>
      <c r="AF410" s="148"/>
      <c r="AG410" s="148" t="s">
        <v>344</v>
      </c>
      <c r="AH410" s="148">
        <v>0</v>
      </c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71">
        <v>109</v>
      </c>
      <c r="B411" s="172" t="s">
        <v>883</v>
      </c>
      <c r="C411" s="187" t="s">
        <v>884</v>
      </c>
      <c r="D411" s="173" t="s">
        <v>420</v>
      </c>
      <c r="E411" s="174">
        <v>280</v>
      </c>
      <c r="F411" s="175"/>
      <c r="G411" s="176">
        <f>ROUND(E411*F411,2)</f>
        <v>0</v>
      </c>
      <c r="H411" s="175"/>
      <c r="I411" s="176">
        <f>ROUND(E411*H411,2)</f>
        <v>0</v>
      </c>
      <c r="J411" s="175"/>
      <c r="K411" s="176">
        <f>ROUND(E411*J411,2)</f>
        <v>0</v>
      </c>
      <c r="L411" s="176">
        <v>21</v>
      </c>
      <c r="M411" s="176">
        <f>G411*(1+L411/100)</f>
        <v>0</v>
      </c>
      <c r="N411" s="174">
        <v>1.6000000000000001E-4</v>
      </c>
      <c r="O411" s="174">
        <f>ROUND(E411*N411,2)</f>
        <v>0.04</v>
      </c>
      <c r="P411" s="174">
        <v>0</v>
      </c>
      <c r="Q411" s="174">
        <f>ROUND(E411*P411,2)</f>
        <v>0</v>
      </c>
      <c r="R411" s="176" t="s">
        <v>861</v>
      </c>
      <c r="S411" s="176" t="s">
        <v>331</v>
      </c>
      <c r="T411" s="177" t="s">
        <v>331</v>
      </c>
      <c r="U411" s="159">
        <v>0.21</v>
      </c>
      <c r="V411" s="159">
        <f>ROUND(E411*U411,2)</f>
        <v>58.8</v>
      </c>
      <c r="W411" s="159"/>
      <c r="X411" s="159" t="s">
        <v>422</v>
      </c>
      <c r="Y411" s="159" t="s">
        <v>334</v>
      </c>
      <c r="Z411" s="148"/>
      <c r="AA411" s="148"/>
      <c r="AB411" s="148"/>
      <c r="AC411" s="148"/>
      <c r="AD411" s="148"/>
      <c r="AE411" s="148"/>
      <c r="AF411" s="148"/>
      <c r="AG411" s="148" t="s">
        <v>423</v>
      </c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outlineLevel="2" x14ac:dyDescent="0.2">
      <c r="A412" s="155"/>
      <c r="B412" s="156"/>
      <c r="C412" s="188" t="s">
        <v>824</v>
      </c>
      <c r="D412" s="161"/>
      <c r="E412" s="162">
        <v>280</v>
      </c>
      <c r="F412" s="159"/>
      <c r="G412" s="159"/>
      <c r="H412" s="159"/>
      <c r="I412" s="159"/>
      <c r="J412" s="159"/>
      <c r="K412" s="159"/>
      <c r="L412" s="159"/>
      <c r="M412" s="159"/>
      <c r="N412" s="158"/>
      <c r="O412" s="158"/>
      <c r="P412" s="158"/>
      <c r="Q412" s="158"/>
      <c r="R412" s="159"/>
      <c r="S412" s="159"/>
      <c r="T412" s="159"/>
      <c r="U412" s="159"/>
      <c r="V412" s="159"/>
      <c r="W412" s="159"/>
      <c r="X412" s="159"/>
      <c r="Y412" s="159"/>
      <c r="Z412" s="148"/>
      <c r="AA412" s="148"/>
      <c r="AB412" s="148"/>
      <c r="AC412" s="148"/>
      <c r="AD412" s="148"/>
      <c r="AE412" s="148"/>
      <c r="AF412" s="148"/>
      <c r="AG412" s="148" t="s">
        <v>344</v>
      </c>
      <c r="AH412" s="148">
        <v>0</v>
      </c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ht="22.5" outlineLevel="1" x14ac:dyDescent="0.2">
      <c r="A413" s="171">
        <v>110</v>
      </c>
      <c r="B413" s="172" t="s">
        <v>885</v>
      </c>
      <c r="C413" s="187" t="s">
        <v>886</v>
      </c>
      <c r="D413" s="173" t="s">
        <v>420</v>
      </c>
      <c r="E413" s="174">
        <v>257.62968000000001</v>
      </c>
      <c r="F413" s="175"/>
      <c r="G413" s="176">
        <f>ROUND(E413*F413,2)</f>
        <v>0</v>
      </c>
      <c r="H413" s="175"/>
      <c r="I413" s="176">
        <f>ROUND(E413*H413,2)</f>
        <v>0</v>
      </c>
      <c r="J413" s="175"/>
      <c r="K413" s="176">
        <f>ROUND(E413*J413,2)</f>
        <v>0</v>
      </c>
      <c r="L413" s="176">
        <v>21</v>
      </c>
      <c r="M413" s="176">
        <f>G413*(1+L413/100)</f>
        <v>0</v>
      </c>
      <c r="N413" s="174">
        <v>3.0000000000000001E-5</v>
      </c>
      <c r="O413" s="174">
        <f>ROUND(E413*N413,2)</f>
        <v>0.01</v>
      </c>
      <c r="P413" s="174">
        <v>0</v>
      </c>
      <c r="Q413" s="174">
        <f>ROUND(E413*P413,2)</f>
        <v>0</v>
      </c>
      <c r="R413" s="176" t="s">
        <v>861</v>
      </c>
      <c r="S413" s="176" t="s">
        <v>331</v>
      </c>
      <c r="T413" s="177" t="s">
        <v>331</v>
      </c>
      <c r="U413" s="159">
        <v>7.0000000000000007E-2</v>
      </c>
      <c r="V413" s="159">
        <f>ROUND(E413*U413,2)</f>
        <v>18.03</v>
      </c>
      <c r="W413" s="159"/>
      <c r="X413" s="159" t="s">
        <v>422</v>
      </c>
      <c r="Y413" s="159" t="s">
        <v>334</v>
      </c>
      <c r="Z413" s="148"/>
      <c r="AA413" s="148"/>
      <c r="AB413" s="148"/>
      <c r="AC413" s="148"/>
      <c r="AD413" s="148"/>
      <c r="AE413" s="148"/>
      <c r="AF413" s="148"/>
      <c r="AG413" s="148" t="s">
        <v>423</v>
      </c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2" x14ac:dyDescent="0.2">
      <c r="A414" s="155"/>
      <c r="B414" s="156"/>
      <c r="C414" s="188" t="s">
        <v>872</v>
      </c>
      <c r="D414" s="161"/>
      <c r="E414" s="162">
        <v>257.62968000000001</v>
      </c>
      <c r="F414" s="159"/>
      <c r="G414" s="159"/>
      <c r="H414" s="159"/>
      <c r="I414" s="159"/>
      <c r="J414" s="159"/>
      <c r="K414" s="159"/>
      <c r="L414" s="159"/>
      <c r="M414" s="159"/>
      <c r="N414" s="158"/>
      <c r="O414" s="158"/>
      <c r="P414" s="158"/>
      <c r="Q414" s="158"/>
      <c r="R414" s="159"/>
      <c r="S414" s="159"/>
      <c r="T414" s="159"/>
      <c r="U414" s="159"/>
      <c r="V414" s="159"/>
      <c r="W414" s="159"/>
      <c r="X414" s="159"/>
      <c r="Y414" s="159"/>
      <c r="Z414" s="148"/>
      <c r="AA414" s="148"/>
      <c r="AB414" s="148"/>
      <c r="AC414" s="148"/>
      <c r="AD414" s="148"/>
      <c r="AE414" s="148"/>
      <c r="AF414" s="148"/>
      <c r="AG414" s="148" t="s">
        <v>344</v>
      </c>
      <c r="AH414" s="148">
        <v>0</v>
      </c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ht="33.75" outlineLevel="1" x14ac:dyDescent="0.2">
      <c r="A415" s="171">
        <v>111</v>
      </c>
      <c r="B415" s="172" t="s">
        <v>887</v>
      </c>
      <c r="C415" s="187" t="s">
        <v>888</v>
      </c>
      <c r="D415" s="173" t="s">
        <v>420</v>
      </c>
      <c r="E415" s="174">
        <v>130.50072</v>
      </c>
      <c r="F415" s="175"/>
      <c r="G415" s="176">
        <f>ROUND(E415*F415,2)</f>
        <v>0</v>
      </c>
      <c r="H415" s="175"/>
      <c r="I415" s="176">
        <f>ROUND(E415*H415,2)</f>
        <v>0</v>
      </c>
      <c r="J415" s="175"/>
      <c r="K415" s="176">
        <f>ROUND(E415*J415,2)</f>
        <v>0</v>
      </c>
      <c r="L415" s="176">
        <v>21</v>
      </c>
      <c r="M415" s="176">
        <f>G415*(1+L415/100)</f>
        <v>0</v>
      </c>
      <c r="N415" s="174">
        <v>2.8E-3</v>
      </c>
      <c r="O415" s="174">
        <f>ROUND(E415*N415,2)</f>
        <v>0.37</v>
      </c>
      <c r="P415" s="174">
        <v>0</v>
      </c>
      <c r="Q415" s="174">
        <f>ROUND(E415*P415,2)</f>
        <v>0</v>
      </c>
      <c r="R415" s="176" t="s">
        <v>563</v>
      </c>
      <c r="S415" s="176" t="s">
        <v>331</v>
      </c>
      <c r="T415" s="177" t="s">
        <v>331</v>
      </c>
      <c r="U415" s="159">
        <v>0</v>
      </c>
      <c r="V415" s="159">
        <f>ROUND(E415*U415,2)</f>
        <v>0</v>
      </c>
      <c r="W415" s="159"/>
      <c r="X415" s="159" t="s">
        <v>564</v>
      </c>
      <c r="Y415" s="159" t="s">
        <v>334</v>
      </c>
      <c r="Z415" s="148"/>
      <c r="AA415" s="148"/>
      <c r="AB415" s="148"/>
      <c r="AC415" s="148"/>
      <c r="AD415" s="148"/>
      <c r="AE415" s="148"/>
      <c r="AF415" s="148"/>
      <c r="AG415" s="148" t="s">
        <v>565</v>
      </c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outlineLevel="2" x14ac:dyDescent="0.2">
      <c r="A416" s="155"/>
      <c r="B416" s="156"/>
      <c r="C416" s="188" t="s">
        <v>889</v>
      </c>
      <c r="D416" s="161"/>
      <c r="E416" s="162">
        <v>130.50072</v>
      </c>
      <c r="F416" s="159"/>
      <c r="G416" s="159"/>
      <c r="H416" s="159"/>
      <c r="I416" s="159"/>
      <c r="J416" s="159"/>
      <c r="K416" s="159"/>
      <c r="L416" s="159"/>
      <c r="M416" s="159"/>
      <c r="N416" s="158"/>
      <c r="O416" s="158"/>
      <c r="P416" s="158"/>
      <c r="Q416" s="158"/>
      <c r="R416" s="159"/>
      <c r="S416" s="159"/>
      <c r="T416" s="159"/>
      <c r="U416" s="159"/>
      <c r="V416" s="159"/>
      <c r="W416" s="159"/>
      <c r="X416" s="159"/>
      <c r="Y416" s="159"/>
      <c r="Z416" s="148"/>
      <c r="AA416" s="148"/>
      <c r="AB416" s="148"/>
      <c r="AC416" s="148"/>
      <c r="AD416" s="148"/>
      <c r="AE416" s="148"/>
      <c r="AF416" s="148"/>
      <c r="AG416" s="148" t="s">
        <v>344</v>
      </c>
      <c r="AH416" s="148">
        <v>0</v>
      </c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ht="22.5" outlineLevel="1" x14ac:dyDescent="0.2">
      <c r="A417" s="171">
        <v>112</v>
      </c>
      <c r="B417" s="172" t="s">
        <v>890</v>
      </c>
      <c r="C417" s="187" t="s">
        <v>891</v>
      </c>
      <c r="D417" s="173" t="s">
        <v>420</v>
      </c>
      <c r="E417" s="174">
        <v>270.51116000000002</v>
      </c>
      <c r="F417" s="175"/>
      <c r="G417" s="176">
        <f>ROUND(E417*F417,2)</f>
        <v>0</v>
      </c>
      <c r="H417" s="175"/>
      <c r="I417" s="176">
        <f>ROUND(E417*H417,2)</f>
        <v>0</v>
      </c>
      <c r="J417" s="175"/>
      <c r="K417" s="176">
        <f>ROUND(E417*J417,2)</f>
        <v>0</v>
      </c>
      <c r="L417" s="176">
        <v>21</v>
      </c>
      <c r="M417" s="176">
        <f>G417*(1+L417/100)</f>
        <v>0</v>
      </c>
      <c r="N417" s="174">
        <v>1.8E-3</v>
      </c>
      <c r="O417" s="174">
        <f>ROUND(E417*N417,2)</f>
        <v>0.49</v>
      </c>
      <c r="P417" s="174">
        <v>0</v>
      </c>
      <c r="Q417" s="174">
        <f>ROUND(E417*P417,2)</f>
        <v>0</v>
      </c>
      <c r="R417" s="176" t="s">
        <v>563</v>
      </c>
      <c r="S417" s="176" t="s">
        <v>331</v>
      </c>
      <c r="T417" s="177" t="s">
        <v>331</v>
      </c>
      <c r="U417" s="159">
        <v>0</v>
      </c>
      <c r="V417" s="159">
        <f>ROUND(E417*U417,2)</f>
        <v>0</v>
      </c>
      <c r="W417" s="159"/>
      <c r="X417" s="159" t="s">
        <v>564</v>
      </c>
      <c r="Y417" s="159" t="s">
        <v>334</v>
      </c>
      <c r="Z417" s="148"/>
      <c r="AA417" s="148"/>
      <c r="AB417" s="148"/>
      <c r="AC417" s="148"/>
      <c r="AD417" s="148"/>
      <c r="AE417" s="148"/>
      <c r="AF417" s="148"/>
      <c r="AG417" s="148" t="s">
        <v>565</v>
      </c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2" x14ac:dyDescent="0.2">
      <c r="A418" s="155"/>
      <c r="B418" s="156"/>
      <c r="C418" s="188" t="s">
        <v>892</v>
      </c>
      <c r="D418" s="161"/>
      <c r="E418" s="162">
        <v>270.51116000000002</v>
      </c>
      <c r="F418" s="159"/>
      <c r="G418" s="159"/>
      <c r="H418" s="159"/>
      <c r="I418" s="159"/>
      <c r="J418" s="159"/>
      <c r="K418" s="159"/>
      <c r="L418" s="159"/>
      <c r="M418" s="159"/>
      <c r="N418" s="158"/>
      <c r="O418" s="158"/>
      <c r="P418" s="158"/>
      <c r="Q418" s="158"/>
      <c r="R418" s="159"/>
      <c r="S418" s="159"/>
      <c r="T418" s="159"/>
      <c r="U418" s="159"/>
      <c r="V418" s="159"/>
      <c r="W418" s="159"/>
      <c r="X418" s="159"/>
      <c r="Y418" s="159"/>
      <c r="Z418" s="148"/>
      <c r="AA418" s="148"/>
      <c r="AB418" s="148"/>
      <c r="AC418" s="148"/>
      <c r="AD418" s="148"/>
      <c r="AE418" s="148"/>
      <c r="AF418" s="148"/>
      <c r="AG418" s="148" t="s">
        <v>344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ht="22.5" outlineLevel="1" x14ac:dyDescent="0.2">
      <c r="A419" s="171">
        <v>113</v>
      </c>
      <c r="B419" s="172" t="s">
        <v>893</v>
      </c>
      <c r="C419" s="187" t="s">
        <v>894</v>
      </c>
      <c r="D419" s="173" t="s">
        <v>420</v>
      </c>
      <c r="E419" s="174">
        <v>294</v>
      </c>
      <c r="F419" s="175"/>
      <c r="G419" s="176">
        <f>ROUND(E419*F419,2)</f>
        <v>0</v>
      </c>
      <c r="H419" s="175"/>
      <c r="I419" s="176">
        <f>ROUND(E419*H419,2)</f>
        <v>0</v>
      </c>
      <c r="J419" s="175"/>
      <c r="K419" s="176">
        <f>ROUND(E419*J419,2)</f>
        <v>0</v>
      </c>
      <c r="L419" s="176">
        <v>21</v>
      </c>
      <c r="M419" s="176">
        <f>G419*(1+L419/100)</f>
        <v>0</v>
      </c>
      <c r="N419" s="174">
        <v>2E-3</v>
      </c>
      <c r="O419" s="174">
        <f>ROUND(E419*N419,2)</f>
        <v>0.59</v>
      </c>
      <c r="P419" s="174">
        <v>0</v>
      </c>
      <c r="Q419" s="174">
        <f>ROUND(E419*P419,2)</f>
        <v>0</v>
      </c>
      <c r="R419" s="176" t="s">
        <v>563</v>
      </c>
      <c r="S419" s="176" t="s">
        <v>331</v>
      </c>
      <c r="T419" s="177" t="s">
        <v>331</v>
      </c>
      <c r="U419" s="159">
        <v>0</v>
      </c>
      <c r="V419" s="159">
        <f>ROUND(E419*U419,2)</f>
        <v>0</v>
      </c>
      <c r="W419" s="159"/>
      <c r="X419" s="159" t="s">
        <v>564</v>
      </c>
      <c r="Y419" s="159" t="s">
        <v>334</v>
      </c>
      <c r="Z419" s="148"/>
      <c r="AA419" s="148"/>
      <c r="AB419" s="148"/>
      <c r="AC419" s="148"/>
      <c r="AD419" s="148"/>
      <c r="AE419" s="148"/>
      <c r="AF419" s="148"/>
      <c r="AG419" s="148" t="s">
        <v>565</v>
      </c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2" x14ac:dyDescent="0.2">
      <c r="A420" s="155"/>
      <c r="B420" s="156"/>
      <c r="C420" s="188" t="s">
        <v>895</v>
      </c>
      <c r="D420" s="161"/>
      <c r="E420" s="162">
        <v>294</v>
      </c>
      <c r="F420" s="159"/>
      <c r="G420" s="159"/>
      <c r="H420" s="159"/>
      <c r="I420" s="159"/>
      <c r="J420" s="159"/>
      <c r="K420" s="159"/>
      <c r="L420" s="159"/>
      <c r="M420" s="159"/>
      <c r="N420" s="158"/>
      <c r="O420" s="158"/>
      <c r="P420" s="158"/>
      <c r="Q420" s="158"/>
      <c r="R420" s="159"/>
      <c r="S420" s="159"/>
      <c r="T420" s="159"/>
      <c r="U420" s="159"/>
      <c r="V420" s="159"/>
      <c r="W420" s="159"/>
      <c r="X420" s="159"/>
      <c r="Y420" s="159"/>
      <c r="Z420" s="148"/>
      <c r="AA420" s="148"/>
      <c r="AB420" s="148"/>
      <c r="AC420" s="148"/>
      <c r="AD420" s="148"/>
      <c r="AE420" s="148"/>
      <c r="AF420" s="148"/>
      <c r="AG420" s="148" t="s">
        <v>344</v>
      </c>
      <c r="AH420" s="148">
        <v>0</v>
      </c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ht="22.5" outlineLevel="1" x14ac:dyDescent="0.2">
      <c r="A421" s="171">
        <v>114</v>
      </c>
      <c r="B421" s="172" t="s">
        <v>896</v>
      </c>
      <c r="C421" s="187" t="s">
        <v>897</v>
      </c>
      <c r="D421" s="173" t="s">
        <v>420</v>
      </c>
      <c r="E421" s="174">
        <v>243.63149999999999</v>
      </c>
      <c r="F421" s="175"/>
      <c r="G421" s="176">
        <f>ROUND(E421*F421,2)</f>
        <v>0</v>
      </c>
      <c r="H421" s="175"/>
      <c r="I421" s="176">
        <f>ROUND(E421*H421,2)</f>
        <v>0</v>
      </c>
      <c r="J421" s="175"/>
      <c r="K421" s="176">
        <f>ROUND(E421*J421,2)</f>
        <v>0</v>
      </c>
      <c r="L421" s="176">
        <v>21</v>
      </c>
      <c r="M421" s="176">
        <f>G421*(1+L421/100)</f>
        <v>0</v>
      </c>
      <c r="N421" s="174">
        <v>1.25E-3</v>
      </c>
      <c r="O421" s="174">
        <f>ROUND(E421*N421,2)</f>
        <v>0.3</v>
      </c>
      <c r="P421" s="174">
        <v>0</v>
      </c>
      <c r="Q421" s="174">
        <f>ROUND(E421*P421,2)</f>
        <v>0</v>
      </c>
      <c r="R421" s="176" t="s">
        <v>563</v>
      </c>
      <c r="S421" s="176" t="s">
        <v>331</v>
      </c>
      <c r="T421" s="177" t="s">
        <v>331</v>
      </c>
      <c r="U421" s="159">
        <v>0</v>
      </c>
      <c r="V421" s="159">
        <f>ROUND(E421*U421,2)</f>
        <v>0</v>
      </c>
      <c r="W421" s="159"/>
      <c r="X421" s="159" t="s">
        <v>564</v>
      </c>
      <c r="Y421" s="159" t="s">
        <v>334</v>
      </c>
      <c r="Z421" s="148"/>
      <c r="AA421" s="148"/>
      <c r="AB421" s="148"/>
      <c r="AC421" s="148"/>
      <c r="AD421" s="148"/>
      <c r="AE421" s="148"/>
      <c r="AF421" s="148"/>
      <c r="AG421" s="148" t="s">
        <v>565</v>
      </c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outlineLevel="2" x14ac:dyDescent="0.2">
      <c r="A422" s="155"/>
      <c r="B422" s="156"/>
      <c r="C422" s="188" t="s">
        <v>898</v>
      </c>
      <c r="D422" s="161"/>
      <c r="E422" s="162">
        <v>243.63149999999999</v>
      </c>
      <c r="F422" s="159"/>
      <c r="G422" s="159"/>
      <c r="H422" s="159"/>
      <c r="I422" s="159"/>
      <c r="J422" s="159"/>
      <c r="K422" s="159"/>
      <c r="L422" s="159"/>
      <c r="M422" s="159"/>
      <c r="N422" s="158"/>
      <c r="O422" s="158"/>
      <c r="P422" s="158"/>
      <c r="Q422" s="158"/>
      <c r="R422" s="159"/>
      <c r="S422" s="159"/>
      <c r="T422" s="159"/>
      <c r="U422" s="159"/>
      <c r="V422" s="159"/>
      <c r="W422" s="159"/>
      <c r="X422" s="159"/>
      <c r="Y422" s="159"/>
      <c r="Z422" s="148"/>
      <c r="AA422" s="148"/>
      <c r="AB422" s="148"/>
      <c r="AC422" s="148"/>
      <c r="AD422" s="148"/>
      <c r="AE422" s="148"/>
      <c r="AF422" s="148"/>
      <c r="AG422" s="148" t="s">
        <v>344</v>
      </c>
      <c r="AH422" s="148">
        <v>0</v>
      </c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ht="22.5" outlineLevel="1" x14ac:dyDescent="0.2">
      <c r="A423" s="171">
        <v>115</v>
      </c>
      <c r="B423" s="172" t="s">
        <v>899</v>
      </c>
      <c r="C423" s="187" t="s">
        <v>900</v>
      </c>
      <c r="D423" s="173" t="s">
        <v>420</v>
      </c>
      <c r="E423" s="174">
        <v>270.51116000000002</v>
      </c>
      <c r="F423" s="175"/>
      <c r="G423" s="176">
        <f>ROUND(E423*F423,2)</f>
        <v>0</v>
      </c>
      <c r="H423" s="175"/>
      <c r="I423" s="176">
        <f>ROUND(E423*H423,2)</f>
        <v>0</v>
      </c>
      <c r="J423" s="175"/>
      <c r="K423" s="176">
        <f>ROUND(E423*J423,2)</f>
        <v>0</v>
      </c>
      <c r="L423" s="176">
        <v>21</v>
      </c>
      <c r="M423" s="176">
        <f>G423*(1+L423/100)</f>
        <v>0</v>
      </c>
      <c r="N423" s="174">
        <v>3.5000000000000001E-3</v>
      </c>
      <c r="O423" s="174">
        <f>ROUND(E423*N423,2)</f>
        <v>0.95</v>
      </c>
      <c r="P423" s="174">
        <v>0</v>
      </c>
      <c r="Q423" s="174">
        <f>ROUND(E423*P423,2)</f>
        <v>0</v>
      </c>
      <c r="R423" s="176" t="s">
        <v>563</v>
      </c>
      <c r="S423" s="176" t="s">
        <v>331</v>
      </c>
      <c r="T423" s="177" t="s">
        <v>331</v>
      </c>
      <c r="U423" s="159">
        <v>0</v>
      </c>
      <c r="V423" s="159">
        <f>ROUND(E423*U423,2)</f>
        <v>0</v>
      </c>
      <c r="W423" s="159"/>
      <c r="X423" s="159" t="s">
        <v>564</v>
      </c>
      <c r="Y423" s="159" t="s">
        <v>334</v>
      </c>
      <c r="Z423" s="148"/>
      <c r="AA423" s="148"/>
      <c r="AB423" s="148"/>
      <c r="AC423" s="148"/>
      <c r="AD423" s="148"/>
      <c r="AE423" s="148"/>
      <c r="AF423" s="148"/>
      <c r="AG423" s="148" t="s">
        <v>565</v>
      </c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2" x14ac:dyDescent="0.2">
      <c r="A424" s="155"/>
      <c r="B424" s="156"/>
      <c r="C424" s="188" t="s">
        <v>892</v>
      </c>
      <c r="D424" s="161"/>
      <c r="E424" s="162">
        <v>270.51116000000002</v>
      </c>
      <c r="F424" s="159"/>
      <c r="G424" s="159"/>
      <c r="H424" s="159"/>
      <c r="I424" s="159"/>
      <c r="J424" s="159"/>
      <c r="K424" s="159"/>
      <c r="L424" s="159"/>
      <c r="M424" s="159"/>
      <c r="N424" s="158"/>
      <c r="O424" s="158"/>
      <c r="P424" s="158"/>
      <c r="Q424" s="158"/>
      <c r="R424" s="159"/>
      <c r="S424" s="159"/>
      <c r="T424" s="159"/>
      <c r="U424" s="159"/>
      <c r="V424" s="159"/>
      <c r="W424" s="159"/>
      <c r="X424" s="159"/>
      <c r="Y424" s="159"/>
      <c r="Z424" s="148"/>
      <c r="AA424" s="148"/>
      <c r="AB424" s="148"/>
      <c r="AC424" s="148"/>
      <c r="AD424" s="148"/>
      <c r="AE424" s="148"/>
      <c r="AF424" s="148"/>
      <c r="AG424" s="148" t="s">
        <v>344</v>
      </c>
      <c r="AH424" s="148">
        <v>0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ht="22.5" outlineLevel="1" x14ac:dyDescent="0.2">
      <c r="A425" s="171">
        <v>116</v>
      </c>
      <c r="B425" s="172" t="s">
        <v>901</v>
      </c>
      <c r="C425" s="187" t="s">
        <v>902</v>
      </c>
      <c r="D425" s="173" t="s">
        <v>458</v>
      </c>
      <c r="E425" s="174">
        <v>44.1</v>
      </c>
      <c r="F425" s="175"/>
      <c r="G425" s="176">
        <f>ROUND(E425*F425,2)</f>
        <v>0</v>
      </c>
      <c r="H425" s="175"/>
      <c r="I425" s="176">
        <f>ROUND(E425*H425,2)</f>
        <v>0</v>
      </c>
      <c r="J425" s="175"/>
      <c r="K425" s="176">
        <f>ROUND(E425*J425,2)</f>
        <v>0</v>
      </c>
      <c r="L425" s="176">
        <v>21</v>
      </c>
      <c r="M425" s="176">
        <f>G425*(1+L425/100)</f>
        <v>0</v>
      </c>
      <c r="N425" s="174">
        <v>0.02</v>
      </c>
      <c r="O425" s="174">
        <f>ROUND(E425*N425,2)</f>
        <v>0.88</v>
      </c>
      <c r="P425" s="174">
        <v>0</v>
      </c>
      <c r="Q425" s="174">
        <f>ROUND(E425*P425,2)</f>
        <v>0</v>
      </c>
      <c r="R425" s="176" t="s">
        <v>563</v>
      </c>
      <c r="S425" s="176" t="s">
        <v>331</v>
      </c>
      <c r="T425" s="177" t="s">
        <v>331</v>
      </c>
      <c r="U425" s="159">
        <v>0</v>
      </c>
      <c r="V425" s="159">
        <f>ROUND(E425*U425,2)</f>
        <v>0</v>
      </c>
      <c r="W425" s="159"/>
      <c r="X425" s="159" t="s">
        <v>564</v>
      </c>
      <c r="Y425" s="159" t="s">
        <v>334</v>
      </c>
      <c r="Z425" s="148"/>
      <c r="AA425" s="148"/>
      <c r="AB425" s="148"/>
      <c r="AC425" s="148"/>
      <c r="AD425" s="148"/>
      <c r="AE425" s="148"/>
      <c r="AF425" s="148"/>
      <c r="AG425" s="148" t="s">
        <v>565</v>
      </c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outlineLevel="2" x14ac:dyDescent="0.2">
      <c r="A426" s="155"/>
      <c r="B426" s="156"/>
      <c r="C426" s="188" t="s">
        <v>903</v>
      </c>
      <c r="D426" s="161"/>
      <c r="E426" s="162">
        <v>44.1</v>
      </c>
      <c r="F426" s="159"/>
      <c r="G426" s="159"/>
      <c r="H426" s="159"/>
      <c r="I426" s="159"/>
      <c r="J426" s="159"/>
      <c r="K426" s="159"/>
      <c r="L426" s="159"/>
      <c r="M426" s="159"/>
      <c r="N426" s="158"/>
      <c r="O426" s="158"/>
      <c r="P426" s="158"/>
      <c r="Q426" s="158"/>
      <c r="R426" s="159"/>
      <c r="S426" s="159"/>
      <c r="T426" s="159"/>
      <c r="U426" s="159"/>
      <c r="V426" s="159"/>
      <c r="W426" s="159"/>
      <c r="X426" s="159"/>
      <c r="Y426" s="159"/>
      <c r="Z426" s="148"/>
      <c r="AA426" s="148"/>
      <c r="AB426" s="148"/>
      <c r="AC426" s="148"/>
      <c r="AD426" s="148"/>
      <c r="AE426" s="148"/>
      <c r="AF426" s="148"/>
      <c r="AG426" s="148" t="s">
        <v>344</v>
      </c>
      <c r="AH426" s="148">
        <v>0</v>
      </c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ht="22.5" outlineLevel="1" x14ac:dyDescent="0.2">
      <c r="A427" s="171">
        <v>117</v>
      </c>
      <c r="B427" s="172" t="s">
        <v>904</v>
      </c>
      <c r="C427" s="187" t="s">
        <v>905</v>
      </c>
      <c r="D427" s="173" t="s">
        <v>420</v>
      </c>
      <c r="E427" s="174">
        <v>53.426099999999998</v>
      </c>
      <c r="F427" s="175"/>
      <c r="G427" s="176">
        <f>ROUND(E427*F427,2)</f>
        <v>0</v>
      </c>
      <c r="H427" s="175"/>
      <c r="I427" s="176">
        <f>ROUND(E427*H427,2)</f>
        <v>0</v>
      </c>
      <c r="J427" s="175"/>
      <c r="K427" s="176">
        <f>ROUND(E427*J427,2)</f>
        <v>0</v>
      </c>
      <c r="L427" s="176">
        <v>21</v>
      </c>
      <c r="M427" s="176">
        <f>G427*(1+L427/100)</f>
        <v>0</v>
      </c>
      <c r="N427" s="174">
        <v>1.0499999999999999E-3</v>
      </c>
      <c r="O427" s="174">
        <f>ROUND(E427*N427,2)</f>
        <v>0.06</v>
      </c>
      <c r="P427" s="174">
        <v>0</v>
      </c>
      <c r="Q427" s="174">
        <f>ROUND(E427*P427,2)</f>
        <v>0</v>
      </c>
      <c r="R427" s="176" t="s">
        <v>563</v>
      </c>
      <c r="S427" s="176" t="s">
        <v>331</v>
      </c>
      <c r="T427" s="177" t="s">
        <v>331</v>
      </c>
      <c r="U427" s="159">
        <v>0</v>
      </c>
      <c r="V427" s="159">
        <f>ROUND(E427*U427,2)</f>
        <v>0</v>
      </c>
      <c r="W427" s="159"/>
      <c r="X427" s="159" t="s">
        <v>564</v>
      </c>
      <c r="Y427" s="159" t="s">
        <v>334</v>
      </c>
      <c r="Z427" s="148"/>
      <c r="AA427" s="148"/>
      <c r="AB427" s="148"/>
      <c r="AC427" s="148"/>
      <c r="AD427" s="148"/>
      <c r="AE427" s="148"/>
      <c r="AF427" s="148"/>
      <c r="AG427" s="148" t="s">
        <v>565</v>
      </c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2" x14ac:dyDescent="0.2">
      <c r="A428" s="155"/>
      <c r="B428" s="156"/>
      <c r="C428" s="188" t="s">
        <v>906</v>
      </c>
      <c r="D428" s="161"/>
      <c r="E428" s="162">
        <v>53.426099999999998</v>
      </c>
      <c r="F428" s="159"/>
      <c r="G428" s="159"/>
      <c r="H428" s="159"/>
      <c r="I428" s="159"/>
      <c r="J428" s="159"/>
      <c r="K428" s="159"/>
      <c r="L428" s="159"/>
      <c r="M428" s="159"/>
      <c r="N428" s="158"/>
      <c r="O428" s="158"/>
      <c r="P428" s="158"/>
      <c r="Q428" s="158"/>
      <c r="R428" s="159"/>
      <c r="S428" s="159"/>
      <c r="T428" s="159"/>
      <c r="U428" s="159"/>
      <c r="V428" s="159"/>
      <c r="W428" s="159"/>
      <c r="X428" s="159"/>
      <c r="Y428" s="159"/>
      <c r="Z428" s="148"/>
      <c r="AA428" s="148"/>
      <c r="AB428" s="148"/>
      <c r="AC428" s="148"/>
      <c r="AD428" s="148"/>
      <c r="AE428" s="148"/>
      <c r="AF428" s="148"/>
      <c r="AG428" s="148" t="s">
        <v>344</v>
      </c>
      <c r="AH428" s="148">
        <v>0</v>
      </c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ht="22.5" outlineLevel="1" x14ac:dyDescent="0.2">
      <c r="A429" s="171">
        <v>118</v>
      </c>
      <c r="B429" s="172" t="s">
        <v>907</v>
      </c>
      <c r="C429" s="187" t="s">
        <v>908</v>
      </c>
      <c r="D429" s="173" t="s">
        <v>420</v>
      </c>
      <c r="E429" s="174">
        <v>309.23540000000003</v>
      </c>
      <c r="F429" s="175"/>
      <c r="G429" s="176">
        <f>ROUND(E429*F429,2)</f>
        <v>0</v>
      </c>
      <c r="H429" s="175"/>
      <c r="I429" s="176">
        <f>ROUND(E429*H429,2)</f>
        <v>0</v>
      </c>
      <c r="J429" s="175"/>
      <c r="K429" s="176">
        <f>ROUND(E429*J429,2)</f>
        <v>0</v>
      </c>
      <c r="L429" s="176">
        <v>21</v>
      </c>
      <c r="M429" s="176">
        <f>G429*(1+L429/100)</f>
        <v>0</v>
      </c>
      <c r="N429" s="174">
        <v>2.0999999999999999E-3</v>
      </c>
      <c r="O429" s="174">
        <f>ROUND(E429*N429,2)</f>
        <v>0.65</v>
      </c>
      <c r="P429" s="174">
        <v>0</v>
      </c>
      <c r="Q429" s="174">
        <f>ROUND(E429*P429,2)</f>
        <v>0</v>
      </c>
      <c r="R429" s="176" t="s">
        <v>563</v>
      </c>
      <c r="S429" s="176" t="s">
        <v>331</v>
      </c>
      <c r="T429" s="177" t="s">
        <v>331</v>
      </c>
      <c r="U429" s="159">
        <v>0</v>
      </c>
      <c r="V429" s="159">
        <f>ROUND(E429*U429,2)</f>
        <v>0</v>
      </c>
      <c r="W429" s="159"/>
      <c r="X429" s="159" t="s">
        <v>564</v>
      </c>
      <c r="Y429" s="159" t="s">
        <v>334</v>
      </c>
      <c r="Z429" s="148"/>
      <c r="AA429" s="148"/>
      <c r="AB429" s="148"/>
      <c r="AC429" s="148"/>
      <c r="AD429" s="148"/>
      <c r="AE429" s="148"/>
      <c r="AF429" s="148"/>
      <c r="AG429" s="148" t="s">
        <v>565</v>
      </c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outlineLevel="2" x14ac:dyDescent="0.2">
      <c r="A430" s="155"/>
      <c r="B430" s="156"/>
      <c r="C430" s="188" t="s">
        <v>909</v>
      </c>
      <c r="D430" s="161"/>
      <c r="E430" s="162">
        <v>51.985399999999998</v>
      </c>
      <c r="F430" s="159"/>
      <c r="G430" s="159"/>
      <c r="H430" s="159"/>
      <c r="I430" s="159"/>
      <c r="J430" s="159"/>
      <c r="K430" s="159"/>
      <c r="L430" s="159"/>
      <c r="M430" s="159"/>
      <c r="N430" s="158"/>
      <c r="O430" s="158"/>
      <c r="P430" s="158"/>
      <c r="Q430" s="158"/>
      <c r="R430" s="159"/>
      <c r="S430" s="159"/>
      <c r="T430" s="159"/>
      <c r="U430" s="159"/>
      <c r="V430" s="159"/>
      <c r="W430" s="159"/>
      <c r="X430" s="159"/>
      <c r="Y430" s="159"/>
      <c r="Z430" s="148"/>
      <c r="AA430" s="148"/>
      <c r="AB430" s="148"/>
      <c r="AC430" s="148"/>
      <c r="AD430" s="148"/>
      <c r="AE430" s="148"/>
      <c r="AF430" s="148"/>
      <c r="AG430" s="148" t="s">
        <v>344</v>
      </c>
      <c r="AH430" s="148">
        <v>0</v>
      </c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3" x14ac:dyDescent="0.2">
      <c r="A431" s="155"/>
      <c r="B431" s="156"/>
      <c r="C431" s="188" t="s">
        <v>910</v>
      </c>
      <c r="D431" s="161"/>
      <c r="E431" s="162">
        <v>257.25</v>
      </c>
      <c r="F431" s="159"/>
      <c r="G431" s="159"/>
      <c r="H431" s="159"/>
      <c r="I431" s="159"/>
      <c r="J431" s="159"/>
      <c r="K431" s="159"/>
      <c r="L431" s="159"/>
      <c r="M431" s="159"/>
      <c r="N431" s="158"/>
      <c r="O431" s="158"/>
      <c r="P431" s="158"/>
      <c r="Q431" s="158"/>
      <c r="R431" s="159"/>
      <c r="S431" s="159"/>
      <c r="T431" s="159"/>
      <c r="U431" s="159"/>
      <c r="V431" s="159"/>
      <c r="W431" s="159"/>
      <c r="X431" s="159"/>
      <c r="Y431" s="159"/>
      <c r="Z431" s="148"/>
      <c r="AA431" s="148"/>
      <c r="AB431" s="148"/>
      <c r="AC431" s="148"/>
      <c r="AD431" s="148"/>
      <c r="AE431" s="148"/>
      <c r="AF431" s="148"/>
      <c r="AG431" s="148" t="s">
        <v>344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ht="22.5" outlineLevel="1" x14ac:dyDescent="0.2">
      <c r="A432" s="171">
        <v>119</v>
      </c>
      <c r="B432" s="172" t="s">
        <v>911</v>
      </c>
      <c r="C432" s="187" t="s">
        <v>912</v>
      </c>
      <c r="D432" s="173" t="s">
        <v>420</v>
      </c>
      <c r="E432" s="174">
        <v>314.89353</v>
      </c>
      <c r="F432" s="175"/>
      <c r="G432" s="176">
        <f>ROUND(E432*F432,2)</f>
        <v>0</v>
      </c>
      <c r="H432" s="175"/>
      <c r="I432" s="176">
        <f>ROUND(E432*H432,2)</f>
        <v>0</v>
      </c>
      <c r="J432" s="175"/>
      <c r="K432" s="176">
        <f>ROUND(E432*J432,2)</f>
        <v>0</v>
      </c>
      <c r="L432" s="176">
        <v>21</v>
      </c>
      <c r="M432" s="176">
        <f>G432*(1+L432/100)</f>
        <v>0</v>
      </c>
      <c r="N432" s="174">
        <v>2.5200000000000001E-3</v>
      </c>
      <c r="O432" s="174">
        <f>ROUND(E432*N432,2)</f>
        <v>0.79</v>
      </c>
      <c r="P432" s="174">
        <v>0</v>
      </c>
      <c r="Q432" s="174">
        <f>ROUND(E432*P432,2)</f>
        <v>0</v>
      </c>
      <c r="R432" s="176" t="s">
        <v>563</v>
      </c>
      <c r="S432" s="176" t="s">
        <v>331</v>
      </c>
      <c r="T432" s="177" t="s">
        <v>331</v>
      </c>
      <c r="U432" s="159">
        <v>0</v>
      </c>
      <c r="V432" s="159">
        <f>ROUND(E432*U432,2)</f>
        <v>0</v>
      </c>
      <c r="W432" s="159"/>
      <c r="X432" s="159" t="s">
        <v>564</v>
      </c>
      <c r="Y432" s="159" t="s">
        <v>334</v>
      </c>
      <c r="Z432" s="148"/>
      <c r="AA432" s="148"/>
      <c r="AB432" s="148"/>
      <c r="AC432" s="148"/>
      <c r="AD432" s="148"/>
      <c r="AE432" s="148"/>
      <c r="AF432" s="148"/>
      <c r="AG432" s="148" t="s">
        <v>565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2" x14ac:dyDescent="0.2">
      <c r="A433" s="155"/>
      <c r="B433" s="156"/>
      <c r="C433" s="188" t="s">
        <v>913</v>
      </c>
      <c r="D433" s="161"/>
      <c r="E433" s="162">
        <v>314.89353</v>
      </c>
      <c r="F433" s="159"/>
      <c r="G433" s="159"/>
      <c r="H433" s="159"/>
      <c r="I433" s="159"/>
      <c r="J433" s="159"/>
      <c r="K433" s="159"/>
      <c r="L433" s="159"/>
      <c r="M433" s="159"/>
      <c r="N433" s="158"/>
      <c r="O433" s="158"/>
      <c r="P433" s="158"/>
      <c r="Q433" s="158"/>
      <c r="R433" s="159"/>
      <c r="S433" s="159"/>
      <c r="T433" s="159"/>
      <c r="U433" s="159"/>
      <c r="V433" s="159"/>
      <c r="W433" s="159"/>
      <c r="X433" s="159"/>
      <c r="Y433" s="159"/>
      <c r="Z433" s="148"/>
      <c r="AA433" s="148"/>
      <c r="AB433" s="148"/>
      <c r="AC433" s="148"/>
      <c r="AD433" s="148"/>
      <c r="AE433" s="148"/>
      <c r="AF433" s="148"/>
      <c r="AG433" s="148" t="s">
        <v>344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ht="22.5" outlineLevel="1" x14ac:dyDescent="0.2">
      <c r="A434" s="171">
        <v>120</v>
      </c>
      <c r="B434" s="172" t="s">
        <v>914</v>
      </c>
      <c r="C434" s="187" t="s">
        <v>915</v>
      </c>
      <c r="D434" s="173" t="s">
        <v>420</v>
      </c>
      <c r="E434" s="174">
        <v>267.63407999999998</v>
      </c>
      <c r="F434" s="175"/>
      <c r="G434" s="176">
        <f>ROUND(E434*F434,2)</f>
        <v>0</v>
      </c>
      <c r="H434" s="175"/>
      <c r="I434" s="176">
        <f>ROUND(E434*H434,2)</f>
        <v>0</v>
      </c>
      <c r="J434" s="175"/>
      <c r="K434" s="176">
        <f>ROUND(E434*J434,2)</f>
        <v>0</v>
      </c>
      <c r="L434" s="176">
        <v>21</v>
      </c>
      <c r="M434" s="176">
        <f>G434*(1+L434/100)</f>
        <v>0</v>
      </c>
      <c r="N434" s="174">
        <v>3.3600000000000001E-3</v>
      </c>
      <c r="O434" s="174">
        <f>ROUND(E434*N434,2)</f>
        <v>0.9</v>
      </c>
      <c r="P434" s="174">
        <v>0</v>
      </c>
      <c r="Q434" s="174">
        <f>ROUND(E434*P434,2)</f>
        <v>0</v>
      </c>
      <c r="R434" s="176" t="s">
        <v>563</v>
      </c>
      <c r="S434" s="176" t="s">
        <v>331</v>
      </c>
      <c r="T434" s="177" t="s">
        <v>331</v>
      </c>
      <c r="U434" s="159">
        <v>0</v>
      </c>
      <c r="V434" s="159">
        <f>ROUND(E434*U434,2)</f>
        <v>0</v>
      </c>
      <c r="W434" s="159"/>
      <c r="X434" s="159" t="s">
        <v>564</v>
      </c>
      <c r="Y434" s="159" t="s">
        <v>334</v>
      </c>
      <c r="Z434" s="148"/>
      <c r="AA434" s="148"/>
      <c r="AB434" s="148"/>
      <c r="AC434" s="148"/>
      <c r="AD434" s="148"/>
      <c r="AE434" s="148"/>
      <c r="AF434" s="148"/>
      <c r="AG434" s="148" t="s">
        <v>565</v>
      </c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2" x14ac:dyDescent="0.2">
      <c r="A435" s="155"/>
      <c r="B435" s="156"/>
      <c r="C435" s="188" t="s">
        <v>916</v>
      </c>
      <c r="D435" s="161"/>
      <c r="E435" s="162">
        <v>267.63407999999998</v>
      </c>
      <c r="F435" s="159"/>
      <c r="G435" s="159"/>
      <c r="H435" s="159"/>
      <c r="I435" s="159"/>
      <c r="J435" s="159"/>
      <c r="K435" s="159"/>
      <c r="L435" s="159"/>
      <c r="M435" s="159"/>
      <c r="N435" s="158"/>
      <c r="O435" s="158"/>
      <c r="P435" s="158"/>
      <c r="Q435" s="158"/>
      <c r="R435" s="159"/>
      <c r="S435" s="159"/>
      <c r="T435" s="159"/>
      <c r="U435" s="159"/>
      <c r="V435" s="159"/>
      <c r="W435" s="159"/>
      <c r="X435" s="159"/>
      <c r="Y435" s="159"/>
      <c r="Z435" s="148"/>
      <c r="AA435" s="148"/>
      <c r="AB435" s="148"/>
      <c r="AC435" s="148"/>
      <c r="AD435" s="148"/>
      <c r="AE435" s="148"/>
      <c r="AF435" s="148"/>
      <c r="AG435" s="148" t="s">
        <v>344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outlineLevel="1" x14ac:dyDescent="0.2">
      <c r="A436" s="155">
        <v>121</v>
      </c>
      <c r="B436" s="156" t="s">
        <v>917</v>
      </c>
      <c r="C436" s="199" t="s">
        <v>918</v>
      </c>
      <c r="D436" s="157" t="s">
        <v>0</v>
      </c>
      <c r="E436" s="197"/>
      <c r="F436" s="160"/>
      <c r="G436" s="159">
        <f>ROUND(E436*F436,2)</f>
        <v>0</v>
      </c>
      <c r="H436" s="160"/>
      <c r="I436" s="159">
        <f>ROUND(E436*H436,2)</f>
        <v>0</v>
      </c>
      <c r="J436" s="160"/>
      <c r="K436" s="159">
        <f>ROUND(E436*J436,2)</f>
        <v>0</v>
      </c>
      <c r="L436" s="159">
        <v>21</v>
      </c>
      <c r="M436" s="159">
        <f>G436*(1+L436/100)</f>
        <v>0</v>
      </c>
      <c r="N436" s="158">
        <v>0</v>
      </c>
      <c r="O436" s="158">
        <f>ROUND(E436*N436,2)</f>
        <v>0</v>
      </c>
      <c r="P436" s="158">
        <v>0</v>
      </c>
      <c r="Q436" s="158">
        <f>ROUND(E436*P436,2)</f>
        <v>0</v>
      </c>
      <c r="R436" s="159" t="s">
        <v>861</v>
      </c>
      <c r="S436" s="159" t="s">
        <v>331</v>
      </c>
      <c r="T436" s="159" t="s">
        <v>331</v>
      </c>
      <c r="U436" s="159">
        <v>0</v>
      </c>
      <c r="V436" s="159">
        <f>ROUND(E436*U436,2)</f>
        <v>0</v>
      </c>
      <c r="W436" s="159"/>
      <c r="X436" s="159" t="s">
        <v>767</v>
      </c>
      <c r="Y436" s="159" t="s">
        <v>334</v>
      </c>
      <c r="Z436" s="148"/>
      <c r="AA436" s="148"/>
      <c r="AB436" s="148"/>
      <c r="AC436" s="148"/>
      <c r="AD436" s="148"/>
      <c r="AE436" s="148"/>
      <c r="AF436" s="148"/>
      <c r="AG436" s="148" t="s">
        <v>768</v>
      </c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2" x14ac:dyDescent="0.2">
      <c r="A437" s="155"/>
      <c r="B437" s="156"/>
      <c r="C437" s="276" t="s">
        <v>858</v>
      </c>
      <c r="D437" s="277"/>
      <c r="E437" s="277"/>
      <c r="F437" s="277"/>
      <c r="G437" s="277"/>
      <c r="H437" s="159"/>
      <c r="I437" s="159"/>
      <c r="J437" s="159"/>
      <c r="K437" s="159"/>
      <c r="L437" s="159"/>
      <c r="M437" s="159"/>
      <c r="N437" s="158"/>
      <c r="O437" s="158"/>
      <c r="P437" s="158"/>
      <c r="Q437" s="158"/>
      <c r="R437" s="159"/>
      <c r="S437" s="159"/>
      <c r="T437" s="159"/>
      <c r="U437" s="159"/>
      <c r="V437" s="159"/>
      <c r="W437" s="159"/>
      <c r="X437" s="159"/>
      <c r="Y437" s="159"/>
      <c r="Z437" s="148"/>
      <c r="AA437" s="148"/>
      <c r="AB437" s="148"/>
      <c r="AC437" s="148"/>
      <c r="AD437" s="148"/>
      <c r="AE437" s="148"/>
      <c r="AF437" s="148"/>
      <c r="AG437" s="148" t="s">
        <v>430</v>
      </c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x14ac:dyDescent="0.2">
      <c r="A438" s="164" t="s">
        <v>326</v>
      </c>
      <c r="B438" s="165" t="s">
        <v>241</v>
      </c>
      <c r="C438" s="186" t="s">
        <v>242</v>
      </c>
      <c r="D438" s="166"/>
      <c r="E438" s="167"/>
      <c r="F438" s="168"/>
      <c r="G438" s="168">
        <f>SUMIF(AG439:AG446,"&lt;&gt;NOR",G439:G446)</f>
        <v>0</v>
      </c>
      <c r="H438" s="168"/>
      <c r="I438" s="168">
        <f>SUM(I439:I446)</f>
        <v>0</v>
      </c>
      <c r="J438" s="168"/>
      <c r="K438" s="168">
        <f>SUM(K439:K446)</f>
        <v>0</v>
      </c>
      <c r="L438" s="168"/>
      <c r="M438" s="168">
        <f>SUM(M439:M446)</f>
        <v>0</v>
      </c>
      <c r="N438" s="167"/>
      <c r="O438" s="167">
        <f>SUM(O439:O446)</f>
        <v>0.71</v>
      </c>
      <c r="P438" s="167"/>
      <c r="Q438" s="167">
        <f>SUM(Q439:Q446)</f>
        <v>0</v>
      </c>
      <c r="R438" s="168"/>
      <c r="S438" s="168"/>
      <c r="T438" s="169"/>
      <c r="U438" s="163"/>
      <c r="V438" s="163">
        <f>SUM(V439:V446)</f>
        <v>39.03</v>
      </c>
      <c r="W438" s="163"/>
      <c r="X438" s="163"/>
      <c r="Y438" s="163"/>
      <c r="AG438" t="s">
        <v>327</v>
      </c>
    </row>
    <row r="439" spans="1:60" ht="22.5" outlineLevel="1" x14ac:dyDescent="0.2">
      <c r="A439" s="171">
        <v>122</v>
      </c>
      <c r="B439" s="172" t="s">
        <v>919</v>
      </c>
      <c r="C439" s="187" t="s">
        <v>920</v>
      </c>
      <c r="D439" s="173" t="s">
        <v>420</v>
      </c>
      <c r="E439" s="174">
        <v>106.45</v>
      </c>
      <c r="F439" s="175"/>
      <c r="G439" s="176">
        <f>ROUND(E439*F439,2)</f>
        <v>0</v>
      </c>
      <c r="H439" s="175"/>
      <c r="I439" s="176">
        <f>ROUND(E439*H439,2)</f>
        <v>0</v>
      </c>
      <c r="J439" s="175"/>
      <c r="K439" s="176">
        <f>ROUND(E439*J439,2)</f>
        <v>0</v>
      </c>
      <c r="L439" s="176">
        <v>21</v>
      </c>
      <c r="M439" s="176">
        <f>G439*(1+L439/100)</f>
        <v>0</v>
      </c>
      <c r="N439" s="174">
        <v>6.4799999999999996E-3</v>
      </c>
      <c r="O439" s="174">
        <f>ROUND(E439*N439,2)</f>
        <v>0.69</v>
      </c>
      <c r="P439" s="174">
        <v>0</v>
      </c>
      <c r="Q439" s="174">
        <f>ROUND(E439*P439,2)</f>
        <v>0</v>
      </c>
      <c r="R439" s="176" t="s">
        <v>921</v>
      </c>
      <c r="S439" s="176" t="s">
        <v>331</v>
      </c>
      <c r="T439" s="177" t="s">
        <v>331</v>
      </c>
      <c r="U439" s="159">
        <v>0.33</v>
      </c>
      <c r="V439" s="159">
        <f>ROUND(E439*U439,2)</f>
        <v>35.130000000000003</v>
      </c>
      <c r="W439" s="159"/>
      <c r="X439" s="159" t="s">
        <v>422</v>
      </c>
      <c r="Y439" s="159" t="s">
        <v>334</v>
      </c>
      <c r="Z439" s="148"/>
      <c r="AA439" s="148"/>
      <c r="AB439" s="148"/>
      <c r="AC439" s="148"/>
      <c r="AD439" s="148"/>
      <c r="AE439" s="148"/>
      <c r="AF439" s="148"/>
      <c r="AG439" s="148" t="s">
        <v>423</v>
      </c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outlineLevel="2" x14ac:dyDescent="0.2">
      <c r="A440" s="155"/>
      <c r="B440" s="156"/>
      <c r="C440" s="188" t="s">
        <v>922</v>
      </c>
      <c r="D440" s="161"/>
      <c r="E440" s="162">
        <v>98.95</v>
      </c>
      <c r="F440" s="159"/>
      <c r="G440" s="159"/>
      <c r="H440" s="159"/>
      <c r="I440" s="159"/>
      <c r="J440" s="159"/>
      <c r="K440" s="159"/>
      <c r="L440" s="159"/>
      <c r="M440" s="159"/>
      <c r="N440" s="158"/>
      <c r="O440" s="158"/>
      <c r="P440" s="158"/>
      <c r="Q440" s="158"/>
      <c r="R440" s="159"/>
      <c r="S440" s="159"/>
      <c r="T440" s="159"/>
      <c r="U440" s="159"/>
      <c r="V440" s="159"/>
      <c r="W440" s="159"/>
      <c r="X440" s="159"/>
      <c r="Y440" s="159"/>
      <c r="Z440" s="148"/>
      <c r="AA440" s="148"/>
      <c r="AB440" s="148"/>
      <c r="AC440" s="148"/>
      <c r="AD440" s="148"/>
      <c r="AE440" s="148"/>
      <c r="AF440" s="148"/>
      <c r="AG440" s="148" t="s">
        <v>344</v>
      </c>
      <c r="AH440" s="148">
        <v>0</v>
      </c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3" x14ac:dyDescent="0.2">
      <c r="A441" s="155"/>
      <c r="B441" s="156"/>
      <c r="C441" s="188" t="s">
        <v>923</v>
      </c>
      <c r="D441" s="161"/>
      <c r="E441" s="162">
        <v>7.5</v>
      </c>
      <c r="F441" s="159"/>
      <c r="G441" s="159"/>
      <c r="H441" s="159"/>
      <c r="I441" s="159"/>
      <c r="J441" s="159"/>
      <c r="K441" s="159"/>
      <c r="L441" s="159"/>
      <c r="M441" s="159"/>
      <c r="N441" s="158"/>
      <c r="O441" s="158"/>
      <c r="P441" s="158"/>
      <c r="Q441" s="158"/>
      <c r="R441" s="159"/>
      <c r="S441" s="159"/>
      <c r="T441" s="159"/>
      <c r="U441" s="159"/>
      <c r="V441" s="159"/>
      <c r="W441" s="159"/>
      <c r="X441" s="159"/>
      <c r="Y441" s="159"/>
      <c r="Z441" s="148"/>
      <c r="AA441" s="148"/>
      <c r="AB441" s="148"/>
      <c r="AC441" s="148"/>
      <c r="AD441" s="148"/>
      <c r="AE441" s="148"/>
      <c r="AF441" s="148"/>
      <c r="AG441" s="148" t="s">
        <v>344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ht="22.5" outlineLevel="1" x14ac:dyDescent="0.2">
      <c r="A442" s="171">
        <v>123</v>
      </c>
      <c r="B442" s="172" t="s">
        <v>924</v>
      </c>
      <c r="C442" s="187" t="s">
        <v>925</v>
      </c>
      <c r="D442" s="173" t="s">
        <v>420</v>
      </c>
      <c r="E442" s="174">
        <v>7.5</v>
      </c>
      <c r="F442" s="175"/>
      <c r="G442" s="176">
        <f>ROUND(E442*F442,2)</f>
        <v>0</v>
      </c>
      <c r="H442" s="175"/>
      <c r="I442" s="176">
        <f>ROUND(E442*H442,2)</f>
        <v>0</v>
      </c>
      <c r="J442" s="175"/>
      <c r="K442" s="176">
        <f>ROUND(E442*J442,2)</f>
        <v>0</v>
      </c>
      <c r="L442" s="176">
        <v>21</v>
      </c>
      <c r="M442" s="176">
        <f>G442*(1+L442/100)</f>
        <v>0</v>
      </c>
      <c r="N442" s="174">
        <v>2.8800000000000002E-3</v>
      </c>
      <c r="O442" s="174">
        <f>ROUND(E442*N442,2)</f>
        <v>0.02</v>
      </c>
      <c r="P442" s="174">
        <v>0</v>
      </c>
      <c r="Q442" s="174">
        <f>ROUND(E442*P442,2)</f>
        <v>0</v>
      </c>
      <c r="R442" s="176" t="s">
        <v>926</v>
      </c>
      <c r="S442" s="176" t="s">
        <v>331</v>
      </c>
      <c r="T442" s="177" t="s">
        <v>331</v>
      </c>
      <c r="U442" s="159">
        <v>0.52</v>
      </c>
      <c r="V442" s="159">
        <f>ROUND(E442*U442,2)</f>
        <v>3.9</v>
      </c>
      <c r="W442" s="159"/>
      <c r="X442" s="159" t="s">
        <v>422</v>
      </c>
      <c r="Y442" s="159" t="s">
        <v>334</v>
      </c>
      <c r="Z442" s="148"/>
      <c r="AA442" s="148"/>
      <c r="AB442" s="148"/>
      <c r="AC442" s="148"/>
      <c r="AD442" s="148"/>
      <c r="AE442" s="148"/>
      <c r="AF442" s="148"/>
      <c r="AG442" s="148" t="s">
        <v>423</v>
      </c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outlineLevel="2" x14ac:dyDescent="0.2">
      <c r="A443" s="155"/>
      <c r="B443" s="156"/>
      <c r="C443" s="263" t="s">
        <v>927</v>
      </c>
      <c r="D443" s="264"/>
      <c r="E443" s="264"/>
      <c r="F443" s="264"/>
      <c r="G443" s="264"/>
      <c r="H443" s="159"/>
      <c r="I443" s="159"/>
      <c r="J443" s="159"/>
      <c r="K443" s="159"/>
      <c r="L443" s="159"/>
      <c r="M443" s="159"/>
      <c r="N443" s="158"/>
      <c r="O443" s="158"/>
      <c r="P443" s="158"/>
      <c r="Q443" s="158"/>
      <c r="R443" s="159"/>
      <c r="S443" s="159"/>
      <c r="T443" s="159"/>
      <c r="U443" s="159"/>
      <c r="V443" s="159"/>
      <c r="W443" s="159"/>
      <c r="X443" s="159"/>
      <c r="Y443" s="159"/>
      <c r="Z443" s="148"/>
      <c r="AA443" s="148"/>
      <c r="AB443" s="148"/>
      <c r="AC443" s="148"/>
      <c r="AD443" s="148"/>
      <c r="AE443" s="148"/>
      <c r="AF443" s="148"/>
      <c r="AG443" s="148" t="s">
        <v>336</v>
      </c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2" x14ac:dyDescent="0.2">
      <c r="A444" s="155"/>
      <c r="B444" s="156"/>
      <c r="C444" s="188" t="s">
        <v>923</v>
      </c>
      <c r="D444" s="161"/>
      <c r="E444" s="162">
        <v>7.5</v>
      </c>
      <c r="F444" s="159"/>
      <c r="G444" s="159"/>
      <c r="H444" s="159"/>
      <c r="I444" s="159"/>
      <c r="J444" s="159"/>
      <c r="K444" s="159"/>
      <c r="L444" s="159"/>
      <c r="M444" s="159"/>
      <c r="N444" s="158"/>
      <c r="O444" s="158"/>
      <c r="P444" s="158"/>
      <c r="Q444" s="158"/>
      <c r="R444" s="159"/>
      <c r="S444" s="159"/>
      <c r="T444" s="159"/>
      <c r="U444" s="159"/>
      <c r="V444" s="159"/>
      <c r="W444" s="159"/>
      <c r="X444" s="159"/>
      <c r="Y444" s="159"/>
      <c r="Z444" s="148"/>
      <c r="AA444" s="148"/>
      <c r="AB444" s="148"/>
      <c r="AC444" s="148"/>
      <c r="AD444" s="148"/>
      <c r="AE444" s="148"/>
      <c r="AF444" s="148"/>
      <c r="AG444" s="148" t="s">
        <v>344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>
        <v>124</v>
      </c>
      <c r="B445" s="156" t="s">
        <v>928</v>
      </c>
      <c r="C445" s="199" t="s">
        <v>929</v>
      </c>
      <c r="D445" s="157" t="s">
        <v>0</v>
      </c>
      <c r="E445" s="197"/>
      <c r="F445" s="160"/>
      <c r="G445" s="159">
        <f>ROUND(E445*F445,2)</f>
        <v>0</v>
      </c>
      <c r="H445" s="160"/>
      <c r="I445" s="159">
        <f>ROUND(E445*H445,2)</f>
        <v>0</v>
      </c>
      <c r="J445" s="160"/>
      <c r="K445" s="159">
        <f>ROUND(E445*J445,2)</f>
        <v>0</v>
      </c>
      <c r="L445" s="159">
        <v>21</v>
      </c>
      <c r="M445" s="159">
        <f>G445*(1+L445/100)</f>
        <v>0</v>
      </c>
      <c r="N445" s="158">
        <v>0</v>
      </c>
      <c r="O445" s="158">
        <f>ROUND(E445*N445,2)</f>
        <v>0</v>
      </c>
      <c r="P445" s="158">
        <v>0</v>
      </c>
      <c r="Q445" s="158">
        <f>ROUND(E445*P445,2)</f>
        <v>0</v>
      </c>
      <c r="R445" s="159" t="s">
        <v>921</v>
      </c>
      <c r="S445" s="159" t="s">
        <v>331</v>
      </c>
      <c r="T445" s="159" t="s">
        <v>331</v>
      </c>
      <c r="U445" s="159">
        <v>0</v>
      </c>
      <c r="V445" s="159">
        <f>ROUND(E445*U445,2)</f>
        <v>0</v>
      </c>
      <c r="W445" s="159"/>
      <c r="X445" s="159" t="s">
        <v>767</v>
      </c>
      <c r="Y445" s="159" t="s">
        <v>334</v>
      </c>
      <c r="Z445" s="148"/>
      <c r="AA445" s="148"/>
      <c r="AB445" s="148"/>
      <c r="AC445" s="148"/>
      <c r="AD445" s="148"/>
      <c r="AE445" s="148"/>
      <c r="AF445" s="148"/>
      <c r="AG445" s="148" t="s">
        <v>768</v>
      </c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2" x14ac:dyDescent="0.2">
      <c r="A446" s="155"/>
      <c r="B446" s="156"/>
      <c r="C446" s="276" t="s">
        <v>821</v>
      </c>
      <c r="D446" s="277"/>
      <c r="E446" s="277"/>
      <c r="F446" s="277"/>
      <c r="G446" s="277"/>
      <c r="H446" s="159"/>
      <c r="I446" s="159"/>
      <c r="J446" s="159"/>
      <c r="K446" s="159"/>
      <c r="L446" s="159"/>
      <c r="M446" s="159"/>
      <c r="N446" s="158"/>
      <c r="O446" s="158"/>
      <c r="P446" s="158"/>
      <c r="Q446" s="158"/>
      <c r="R446" s="159"/>
      <c r="S446" s="159"/>
      <c r="T446" s="159"/>
      <c r="U446" s="159"/>
      <c r="V446" s="159"/>
      <c r="W446" s="159"/>
      <c r="X446" s="159"/>
      <c r="Y446" s="159"/>
      <c r="Z446" s="148"/>
      <c r="AA446" s="148"/>
      <c r="AB446" s="148"/>
      <c r="AC446" s="148"/>
      <c r="AD446" s="148"/>
      <c r="AE446" s="148"/>
      <c r="AF446" s="148"/>
      <c r="AG446" s="148" t="s">
        <v>430</v>
      </c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x14ac:dyDescent="0.2">
      <c r="A447" s="164" t="s">
        <v>326</v>
      </c>
      <c r="B447" s="165" t="s">
        <v>243</v>
      </c>
      <c r="C447" s="186" t="s">
        <v>244</v>
      </c>
      <c r="D447" s="166"/>
      <c r="E447" s="167"/>
      <c r="F447" s="168"/>
      <c r="G447" s="168">
        <f>SUMIF(AG448:AG480,"&lt;&gt;NOR",G448:G480)</f>
        <v>0</v>
      </c>
      <c r="H447" s="168"/>
      <c r="I447" s="168">
        <f>SUM(I448:I480)</f>
        <v>0</v>
      </c>
      <c r="J447" s="168"/>
      <c r="K447" s="168">
        <f>SUM(K448:K480)</f>
        <v>0</v>
      </c>
      <c r="L447" s="168"/>
      <c r="M447" s="168">
        <f>SUM(M448:M480)</f>
        <v>0</v>
      </c>
      <c r="N447" s="167"/>
      <c r="O447" s="167">
        <f>SUM(O448:O480)</f>
        <v>0.29000000000000004</v>
      </c>
      <c r="P447" s="167"/>
      <c r="Q447" s="167">
        <f>SUM(Q448:Q480)</f>
        <v>0</v>
      </c>
      <c r="R447" s="168"/>
      <c r="S447" s="168"/>
      <c r="T447" s="169"/>
      <c r="U447" s="163"/>
      <c r="V447" s="163">
        <f>SUM(V448:V480)</f>
        <v>111.06</v>
      </c>
      <c r="W447" s="163"/>
      <c r="X447" s="163"/>
      <c r="Y447" s="163"/>
      <c r="AG447" t="s">
        <v>327</v>
      </c>
    </row>
    <row r="448" spans="1:60" outlineLevel="1" x14ac:dyDescent="0.2">
      <c r="A448" s="171">
        <v>125</v>
      </c>
      <c r="B448" s="172" t="s">
        <v>930</v>
      </c>
      <c r="C448" s="187" t="s">
        <v>931</v>
      </c>
      <c r="D448" s="173" t="s">
        <v>407</v>
      </c>
      <c r="E448" s="174">
        <v>5</v>
      </c>
      <c r="F448" s="175"/>
      <c r="G448" s="176">
        <f>ROUND(E448*F448,2)</f>
        <v>0</v>
      </c>
      <c r="H448" s="175"/>
      <c r="I448" s="176">
        <f>ROUND(E448*H448,2)</f>
        <v>0</v>
      </c>
      <c r="J448" s="175"/>
      <c r="K448" s="176">
        <f>ROUND(E448*J448,2)</f>
        <v>0</v>
      </c>
      <c r="L448" s="176">
        <v>21</v>
      </c>
      <c r="M448" s="176">
        <f>G448*(1+L448/100)</f>
        <v>0</v>
      </c>
      <c r="N448" s="174">
        <v>1.7099999999999999E-3</v>
      </c>
      <c r="O448" s="174">
        <f>ROUND(E448*N448,2)</f>
        <v>0.01</v>
      </c>
      <c r="P448" s="174">
        <v>0</v>
      </c>
      <c r="Q448" s="174">
        <f>ROUND(E448*P448,2)</f>
        <v>0</v>
      </c>
      <c r="R448" s="176" t="s">
        <v>932</v>
      </c>
      <c r="S448" s="176" t="s">
        <v>331</v>
      </c>
      <c r="T448" s="177" t="s">
        <v>331</v>
      </c>
      <c r="U448" s="159">
        <v>0.79700000000000004</v>
      </c>
      <c r="V448" s="159">
        <f>ROUND(E448*U448,2)</f>
        <v>3.99</v>
      </c>
      <c r="W448" s="159"/>
      <c r="X448" s="159" t="s">
        <v>422</v>
      </c>
      <c r="Y448" s="159" t="s">
        <v>334</v>
      </c>
      <c r="Z448" s="148"/>
      <c r="AA448" s="148"/>
      <c r="AB448" s="148"/>
      <c r="AC448" s="148"/>
      <c r="AD448" s="148"/>
      <c r="AE448" s="148"/>
      <c r="AF448" s="148"/>
      <c r="AG448" s="148" t="s">
        <v>423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2" x14ac:dyDescent="0.2">
      <c r="A449" s="155"/>
      <c r="B449" s="156"/>
      <c r="C449" s="274" t="s">
        <v>933</v>
      </c>
      <c r="D449" s="275"/>
      <c r="E449" s="275"/>
      <c r="F449" s="275"/>
      <c r="G449" s="275"/>
      <c r="H449" s="159"/>
      <c r="I449" s="159"/>
      <c r="J449" s="159"/>
      <c r="K449" s="159"/>
      <c r="L449" s="159"/>
      <c r="M449" s="159"/>
      <c r="N449" s="158"/>
      <c r="O449" s="158"/>
      <c r="P449" s="158"/>
      <c r="Q449" s="158"/>
      <c r="R449" s="159"/>
      <c r="S449" s="159"/>
      <c r="T449" s="159"/>
      <c r="U449" s="159"/>
      <c r="V449" s="159"/>
      <c r="W449" s="159"/>
      <c r="X449" s="159"/>
      <c r="Y449" s="159"/>
      <c r="Z449" s="148"/>
      <c r="AA449" s="148"/>
      <c r="AB449" s="148"/>
      <c r="AC449" s="148"/>
      <c r="AD449" s="148"/>
      <c r="AE449" s="148"/>
      <c r="AF449" s="148"/>
      <c r="AG449" s="148" t="s">
        <v>430</v>
      </c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2" x14ac:dyDescent="0.2">
      <c r="A450" s="155"/>
      <c r="B450" s="156"/>
      <c r="C450" s="272" t="s">
        <v>934</v>
      </c>
      <c r="D450" s="273"/>
      <c r="E450" s="273"/>
      <c r="F450" s="273"/>
      <c r="G450" s="273"/>
      <c r="H450" s="159"/>
      <c r="I450" s="159"/>
      <c r="J450" s="159"/>
      <c r="K450" s="159"/>
      <c r="L450" s="159"/>
      <c r="M450" s="159"/>
      <c r="N450" s="158"/>
      <c r="O450" s="158"/>
      <c r="P450" s="158"/>
      <c r="Q450" s="158"/>
      <c r="R450" s="159"/>
      <c r="S450" s="159"/>
      <c r="T450" s="159"/>
      <c r="U450" s="159"/>
      <c r="V450" s="159"/>
      <c r="W450" s="159"/>
      <c r="X450" s="159"/>
      <c r="Y450" s="159"/>
      <c r="Z450" s="148"/>
      <c r="AA450" s="148"/>
      <c r="AB450" s="148"/>
      <c r="AC450" s="148"/>
      <c r="AD450" s="148"/>
      <c r="AE450" s="148"/>
      <c r="AF450" s="148"/>
      <c r="AG450" s="148" t="s">
        <v>336</v>
      </c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3" x14ac:dyDescent="0.2">
      <c r="A451" s="155"/>
      <c r="B451" s="156"/>
      <c r="C451" s="272" t="s">
        <v>935</v>
      </c>
      <c r="D451" s="273"/>
      <c r="E451" s="273"/>
      <c r="F451" s="273"/>
      <c r="G451" s="273"/>
      <c r="H451" s="159"/>
      <c r="I451" s="159"/>
      <c r="J451" s="159"/>
      <c r="K451" s="159"/>
      <c r="L451" s="159"/>
      <c r="M451" s="159"/>
      <c r="N451" s="158"/>
      <c r="O451" s="158"/>
      <c r="P451" s="158"/>
      <c r="Q451" s="158"/>
      <c r="R451" s="159"/>
      <c r="S451" s="159"/>
      <c r="T451" s="159"/>
      <c r="U451" s="159"/>
      <c r="V451" s="159"/>
      <c r="W451" s="159"/>
      <c r="X451" s="159"/>
      <c r="Y451" s="159"/>
      <c r="Z451" s="148"/>
      <c r="AA451" s="148"/>
      <c r="AB451" s="148"/>
      <c r="AC451" s="148"/>
      <c r="AD451" s="148"/>
      <c r="AE451" s="148"/>
      <c r="AF451" s="148"/>
      <c r="AG451" s="148" t="s">
        <v>336</v>
      </c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outlineLevel="2" x14ac:dyDescent="0.2">
      <c r="A452" s="155"/>
      <c r="B452" s="156"/>
      <c r="C452" s="188" t="s">
        <v>936</v>
      </c>
      <c r="D452" s="161"/>
      <c r="E452" s="162">
        <v>5</v>
      </c>
      <c r="F452" s="159"/>
      <c r="G452" s="159"/>
      <c r="H452" s="159"/>
      <c r="I452" s="159"/>
      <c r="J452" s="159"/>
      <c r="K452" s="159"/>
      <c r="L452" s="159"/>
      <c r="M452" s="159"/>
      <c r="N452" s="158"/>
      <c r="O452" s="158"/>
      <c r="P452" s="158"/>
      <c r="Q452" s="158"/>
      <c r="R452" s="159"/>
      <c r="S452" s="159"/>
      <c r="T452" s="159"/>
      <c r="U452" s="159"/>
      <c r="V452" s="159"/>
      <c r="W452" s="159"/>
      <c r="X452" s="159"/>
      <c r="Y452" s="159"/>
      <c r="Z452" s="148"/>
      <c r="AA452" s="148"/>
      <c r="AB452" s="148"/>
      <c r="AC452" s="148"/>
      <c r="AD452" s="148"/>
      <c r="AE452" s="148"/>
      <c r="AF452" s="148"/>
      <c r="AG452" s="148" t="s">
        <v>344</v>
      </c>
      <c r="AH452" s="148">
        <v>0</v>
      </c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71">
        <v>126</v>
      </c>
      <c r="B453" s="172" t="s">
        <v>937</v>
      </c>
      <c r="C453" s="187" t="s">
        <v>938</v>
      </c>
      <c r="D453" s="173" t="s">
        <v>407</v>
      </c>
      <c r="E453" s="174">
        <v>3</v>
      </c>
      <c r="F453" s="175"/>
      <c r="G453" s="176">
        <f>ROUND(E453*F453,2)</f>
        <v>0</v>
      </c>
      <c r="H453" s="175"/>
      <c r="I453" s="176">
        <f>ROUND(E453*H453,2)</f>
        <v>0</v>
      </c>
      <c r="J453" s="175"/>
      <c r="K453" s="176">
        <f>ROUND(E453*J453,2)</f>
        <v>0</v>
      </c>
      <c r="L453" s="176">
        <v>21</v>
      </c>
      <c r="M453" s="176">
        <f>G453*(1+L453/100)</f>
        <v>0</v>
      </c>
      <c r="N453" s="174">
        <v>1.98E-3</v>
      </c>
      <c r="O453" s="174">
        <f>ROUND(E453*N453,2)</f>
        <v>0.01</v>
      </c>
      <c r="P453" s="174">
        <v>0</v>
      </c>
      <c r="Q453" s="174">
        <f>ROUND(E453*P453,2)</f>
        <v>0</v>
      </c>
      <c r="R453" s="176" t="s">
        <v>932</v>
      </c>
      <c r="S453" s="176" t="s">
        <v>331</v>
      </c>
      <c r="T453" s="177" t="s">
        <v>331</v>
      </c>
      <c r="U453" s="159">
        <v>0.73899999999999999</v>
      </c>
      <c r="V453" s="159">
        <f>ROUND(E453*U453,2)</f>
        <v>2.2200000000000002</v>
      </c>
      <c r="W453" s="159"/>
      <c r="X453" s="159" t="s">
        <v>422</v>
      </c>
      <c r="Y453" s="159" t="s">
        <v>334</v>
      </c>
      <c r="Z453" s="148"/>
      <c r="AA453" s="148"/>
      <c r="AB453" s="148"/>
      <c r="AC453" s="148"/>
      <c r="AD453" s="148"/>
      <c r="AE453" s="148"/>
      <c r="AF453" s="148"/>
      <c r="AG453" s="148" t="s">
        <v>423</v>
      </c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2" x14ac:dyDescent="0.2">
      <c r="A454" s="155"/>
      <c r="B454" s="156"/>
      <c r="C454" s="274" t="s">
        <v>933</v>
      </c>
      <c r="D454" s="275"/>
      <c r="E454" s="275"/>
      <c r="F454" s="275"/>
      <c r="G454" s="275"/>
      <c r="H454" s="159"/>
      <c r="I454" s="159"/>
      <c r="J454" s="159"/>
      <c r="K454" s="159"/>
      <c r="L454" s="159"/>
      <c r="M454" s="159"/>
      <c r="N454" s="158"/>
      <c r="O454" s="158"/>
      <c r="P454" s="158"/>
      <c r="Q454" s="158"/>
      <c r="R454" s="159"/>
      <c r="S454" s="159"/>
      <c r="T454" s="159"/>
      <c r="U454" s="159"/>
      <c r="V454" s="159"/>
      <c r="W454" s="159"/>
      <c r="X454" s="159"/>
      <c r="Y454" s="159"/>
      <c r="Z454" s="148"/>
      <c r="AA454" s="148"/>
      <c r="AB454" s="148"/>
      <c r="AC454" s="148"/>
      <c r="AD454" s="148"/>
      <c r="AE454" s="148"/>
      <c r="AF454" s="148"/>
      <c r="AG454" s="148" t="s">
        <v>430</v>
      </c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outlineLevel="2" x14ac:dyDescent="0.2">
      <c r="A455" s="155"/>
      <c r="B455" s="156"/>
      <c r="C455" s="272" t="s">
        <v>934</v>
      </c>
      <c r="D455" s="273"/>
      <c r="E455" s="273"/>
      <c r="F455" s="273"/>
      <c r="G455" s="273"/>
      <c r="H455" s="159"/>
      <c r="I455" s="159"/>
      <c r="J455" s="159"/>
      <c r="K455" s="159"/>
      <c r="L455" s="159"/>
      <c r="M455" s="159"/>
      <c r="N455" s="158"/>
      <c r="O455" s="158"/>
      <c r="P455" s="158"/>
      <c r="Q455" s="158"/>
      <c r="R455" s="159"/>
      <c r="S455" s="159"/>
      <c r="T455" s="159"/>
      <c r="U455" s="159"/>
      <c r="V455" s="159"/>
      <c r="W455" s="159"/>
      <c r="X455" s="159"/>
      <c r="Y455" s="159"/>
      <c r="Z455" s="148"/>
      <c r="AA455" s="148"/>
      <c r="AB455" s="148"/>
      <c r="AC455" s="148"/>
      <c r="AD455" s="148"/>
      <c r="AE455" s="148"/>
      <c r="AF455" s="148"/>
      <c r="AG455" s="148" t="s">
        <v>336</v>
      </c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outlineLevel="3" x14ac:dyDescent="0.2">
      <c r="A456" s="155"/>
      <c r="B456" s="156"/>
      <c r="C456" s="272" t="s">
        <v>935</v>
      </c>
      <c r="D456" s="273"/>
      <c r="E456" s="273"/>
      <c r="F456" s="273"/>
      <c r="G456" s="273"/>
      <c r="H456" s="159"/>
      <c r="I456" s="159"/>
      <c r="J456" s="159"/>
      <c r="K456" s="159"/>
      <c r="L456" s="159"/>
      <c r="M456" s="159"/>
      <c r="N456" s="158"/>
      <c r="O456" s="158"/>
      <c r="P456" s="158"/>
      <c r="Q456" s="158"/>
      <c r="R456" s="159"/>
      <c r="S456" s="159"/>
      <c r="T456" s="159"/>
      <c r="U456" s="159"/>
      <c r="V456" s="159"/>
      <c r="W456" s="159"/>
      <c r="X456" s="159"/>
      <c r="Y456" s="159"/>
      <c r="Z456" s="148"/>
      <c r="AA456" s="148"/>
      <c r="AB456" s="148"/>
      <c r="AC456" s="148"/>
      <c r="AD456" s="148"/>
      <c r="AE456" s="148"/>
      <c r="AF456" s="148"/>
      <c r="AG456" s="148" t="s">
        <v>336</v>
      </c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2" x14ac:dyDescent="0.2">
      <c r="A457" s="155"/>
      <c r="B457" s="156"/>
      <c r="C457" s="188" t="s">
        <v>86</v>
      </c>
      <c r="D457" s="161"/>
      <c r="E457" s="162">
        <v>3</v>
      </c>
      <c r="F457" s="159"/>
      <c r="G457" s="159"/>
      <c r="H457" s="159"/>
      <c r="I457" s="159"/>
      <c r="J457" s="159"/>
      <c r="K457" s="159"/>
      <c r="L457" s="159"/>
      <c r="M457" s="159"/>
      <c r="N457" s="158"/>
      <c r="O457" s="158"/>
      <c r="P457" s="158"/>
      <c r="Q457" s="158"/>
      <c r="R457" s="159"/>
      <c r="S457" s="159"/>
      <c r="T457" s="159"/>
      <c r="U457" s="159"/>
      <c r="V457" s="159"/>
      <c r="W457" s="159"/>
      <c r="X457" s="159"/>
      <c r="Y457" s="159"/>
      <c r="Z457" s="148"/>
      <c r="AA457" s="148"/>
      <c r="AB457" s="148"/>
      <c r="AC457" s="148"/>
      <c r="AD457" s="148"/>
      <c r="AE457" s="148"/>
      <c r="AF457" s="148"/>
      <c r="AG457" s="148" t="s">
        <v>344</v>
      </c>
      <c r="AH457" s="148">
        <v>0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ht="22.5" outlineLevel="1" x14ac:dyDescent="0.2">
      <c r="A458" s="171">
        <v>127</v>
      </c>
      <c r="B458" s="172" t="s">
        <v>939</v>
      </c>
      <c r="C458" s="187" t="s">
        <v>940</v>
      </c>
      <c r="D458" s="173" t="s">
        <v>407</v>
      </c>
      <c r="E458" s="174">
        <v>52</v>
      </c>
      <c r="F458" s="175"/>
      <c r="G458" s="176">
        <f>ROUND(E458*F458,2)</f>
        <v>0</v>
      </c>
      <c r="H458" s="175"/>
      <c r="I458" s="176">
        <f>ROUND(E458*H458,2)</f>
        <v>0</v>
      </c>
      <c r="J458" s="175"/>
      <c r="K458" s="176">
        <f>ROUND(E458*J458,2)</f>
        <v>0</v>
      </c>
      <c r="L458" s="176">
        <v>21</v>
      </c>
      <c r="M458" s="176">
        <f>G458*(1+L458/100)</f>
        <v>0</v>
      </c>
      <c r="N458" s="174">
        <v>2.0999999999999999E-3</v>
      </c>
      <c r="O458" s="174">
        <f>ROUND(E458*N458,2)</f>
        <v>0.11</v>
      </c>
      <c r="P458" s="174">
        <v>0</v>
      </c>
      <c r="Q458" s="174">
        <f>ROUND(E458*P458,2)</f>
        <v>0</v>
      </c>
      <c r="R458" s="176" t="s">
        <v>932</v>
      </c>
      <c r="S458" s="176" t="s">
        <v>331</v>
      </c>
      <c r="T458" s="177" t="s">
        <v>331</v>
      </c>
      <c r="U458" s="159">
        <v>0.8</v>
      </c>
      <c r="V458" s="159">
        <f>ROUND(E458*U458,2)</f>
        <v>41.6</v>
      </c>
      <c r="W458" s="159"/>
      <c r="X458" s="159" t="s">
        <v>422</v>
      </c>
      <c r="Y458" s="159" t="s">
        <v>334</v>
      </c>
      <c r="Z458" s="148"/>
      <c r="AA458" s="148"/>
      <c r="AB458" s="148"/>
      <c r="AC458" s="148"/>
      <c r="AD458" s="148"/>
      <c r="AE458" s="148"/>
      <c r="AF458" s="148"/>
      <c r="AG458" s="148" t="s">
        <v>423</v>
      </c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2" x14ac:dyDescent="0.2">
      <c r="A459" s="155"/>
      <c r="B459" s="156"/>
      <c r="C459" s="274" t="s">
        <v>933</v>
      </c>
      <c r="D459" s="275"/>
      <c r="E459" s="275"/>
      <c r="F459" s="275"/>
      <c r="G459" s="275"/>
      <c r="H459" s="159"/>
      <c r="I459" s="159"/>
      <c r="J459" s="159"/>
      <c r="K459" s="159"/>
      <c r="L459" s="159"/>
      <c r="M459" s="159"/>
      <c r="N459" s="158"/>
      <c r="O459" s="158"/>
      <c r="P459" s="158"/>
      <c r="Q459" s="158"/>
      <c r="R459" s="159"/>
      <c r="S459" s="159"/>
      <c r="T459" s="159"/>
      <c r="U459" s="159"/>
      <c r="V459" s="159"/>
      <c r="W459" s="159"/>
      <c r="X459" s="159"/>
      <c r="Y459" s="159"/>
      <c r="Z459" s="148"/>
      <c r="AA459" s="148"/>
      <c r="AB459" s="148"/>
      <c r="AC459" s="148"/>
      <c r="AD459" s="148"/>
      <c r="AE459" s="148"/>
      <c r="AF459" s="148"/>
      <c r="AG459" s="148" t="s">
        <v>430</v>
      </c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outlineLevel="2" x14ac:dyDescent="0.2">
      <c r="A460" s="155"/>
      <c r="B460" s="156"/>
      <c r="C460" s="272" t="s">
        <v>941</v>
      </c>
      <c r="D460" s="273"/>
      <c r="E460" s="273"/>
      <c r="F460" s="273"/>
      <c r="G460" s="273"/>
      <c r="H460" s="159"/>
      <c r="I460" s="159"/>
      <c r="J460" s="159"/>
      <c r="K460" s="159"/>
      <c r="L460" s="159"/>
      <c r="M460" s="159"/>
      <c r="N460" s="158"/>
      <c r="O460" s="158"/>
      <c r="P460" s="158"/>
      <c r="Q460" s="158"/>
      <c r="R460" s="159"/>
      <c r="S460" s="159"/>
      <c r="T460" s="159"/>
      <c r="U460" s="159"/>
      <c r="V460" s="159"/>
      <c r="W460" s="159"/>
      <c r="X460" s="159"/>
      <c r="Y460" s="159"/>
      <c r="Z460" s="148"/>
      <c r="AA460" s="148"/>
      <c r="AB460" s="148"/>
      <c r="AC460" s="148"/>
      <c r="AD460" s="148"/>
      <c r="AE460" s="148"/>
      <c r="AF460" s="148"/>
      <c r="AG460" s="148" t="s">
        <v>336</v>
      </c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2" x14ac:dyDescent="0.2">
      <c r="A461" s="155"/>
      <c r="B461" s="156"/>
      <c r="C461" s="188" t="s">
        <v>942</v>
      </c>
      <c r="D461" s="161"/>
      <c r="E461" s="162">
        <v>47.5</v>
      </c>
      <c r="F461" s="159"/>
      <c r="G461" s="159"/>
      <c r="H461" s="159"/>
      <c r="I461" s="159"/>
      <c r="J461" s="159"/>
      <c r="K461" s="159"/>
      <c r="L461" s="159"/>
      <c r="M461" s="159"/>
      <c r="N461" s="158"/>
      <c r="O461" s="158"/>
      <c r="P461" s="158"/>
      <c r="Q461" s="158"/>
      <c r="R461" s="159"/>
      <c r="S461" s="159"/>
      <c r="T461" s="159"/>
      <c r="U461" s="159"/>
      <c r="V461" s="159"/>
      <c r="W461" s="159"/>
      <c r="X461" s="159"/>
      <c r="Y461" s="159"/>
      <c r="Z461" s="148"/>
      <c r="AA461" s="148"/>
      <c r="AB461" s="148"/>
      <c r="AC461" s="148"/>
      <c r="AD461" s="148"/>
      <c r="AE461" s="148"/>
      <c r="AF461" s="148"/>
      <c r="AG461" s="148" t="s">
        <v>344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3" x14ac:dyDescent="0.2">
      <c r="A462" s="155"/>
      <c r="B462" s="156"/>
      <c r="C462" s="188" t="s">
        <v>943</v>
      </c>
      <c r="D462" s="161"/>
      <c r="E462" s="162">
        <v>4.5</v>
      </c>
      <c r="F462" s="159"/>
      <c r="G462" s="159"/>
      <c r="H462" s="159"/>
      <c r="I462" s="159"/>
      <c r="J462" s="159"/>
      <c r="K462" s="159"/>
      <c r="L462" s="159"/>
      <c r="M462" s="159"/>
      <c r="N462" s="158"/>
      <c r="O462" s="158"/>
      <c r="P462" s="158"/>
      <c r="Q462" s="158"/>
      <c r="R462" s="159"/>
      <c r="S462" s="159"/>
      <c r="T462" s="159"/>
      <c r="U462" s="159"/>
      <c r="V462" s="159"/>
      <c r="W462" s="159"/>
      <c r="X462" s="159"/>
      <c r="Y462" s="159"/>
      <c r="Z462" s="148"/>
      <c r="AA462" s="148"/>
      <c r="AB462" s="148"/>
      <c r="AC462" s="148"/>
      <c r="AD462" s="148"/>
      <c r="AE462" s="148"/>
      <c r="AF462" s="148"/>
      <c r="AG462" s="148" t="s">
        <v>344</v>
      </c>
      <c r="AH462" s="148">
        <v>0</v>
      </c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ht="22.5" outlineLevel="1" x14ac:dyDescent="0.2">
      <c r="A463" s="171">
        <v>128</v>
      </c>
      <c r="B463" s="172" t="s">
        <v>944</v>
      </c>
      <c r="C463" s="187" t="s">
        <v>945</v>
      </c>
      <c r="D463" s="173" t="s">
        <v>407</v>
      </c>
      <c r="E463" s="174">
        <v>55</v>
      </c>
      <c r="F463" s="175"/>
      <c r="G463" s="176">
        <f>ROUND(E463*F463,2)</f>
        <v>0</v>
      </c>
      <c r="H463" s="175"/>
      <c r="I463" s="176">
        <f>ROUND(E463*H463,2)</f>
        <v>0</v>
      </c>
      <c r="J463" s="175"/>
      <c r="K463" s="176">
        <f>ROUND(E463*J463,2)</f>
        <v>0</v>
      </c>
      <c r="L463" s="176">
        <v>21</v>
      </c>
      <c r="M463" s="176">
        <f>G463*(1+L463/100)</f>
        <v>0</v>
      </c>
      <c r="N463" s="174">
        <v>2.5200000000000001E-3</v>
      </c>
      <c r="O463" s="174">
        <f>ROUND(E463*N463,2)</f>
        <v>0.14000000000000001</v>
      </c>
      <c r="P463" s="174">
        <v>0</v>
      </c>
      <c r="Q463" s="174">
        <f>ROUND(E463*P463,2)</f>
        <v>0</v>
      </c>
      <c r="R463" s="176" t="s">
        <v>932</v>
      </c>
      <c r="S463" s="176" t="s">
        <v>331</v>
      </c>
      <c r="T463" s="177" t="s">
        <v>331</v>
      </c>
      <c r="U463" s="159">
        <v>0.8</v>
      </c>
      <c r="V463" s="159">
        <f>ROUND(E463*U463,2)</f>
        <v>44</v>
      </c>
      <c r="W463" s="159"/>
      <c r="X463" s="159" t="s">
        <v>422</v>
      </c>
      <c r="Y463" s="159" t="s">
        <v>334</v>
      </c>
      <c r="Z463" s="148"/>
      <c r="AA463" s="148"/>
      <c r="AB463" s="148"/>
      <c r="AC463" s="148"/>
      <c r="AD463" s="148"/>
      <c r="AE463" s="148"/>
      <c r="AF463" s="148"/>
      <c r="AG463" s="148" t="s">
        <v>423</v>
      </c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2" x14ac:dyDescent="0.2">
      <c r="A464" s="155"/>
      <c r="B464" s="156"/>
      <c r="C464" s="274" t="s">
        <v>933</v>
      </c>
      <c r="D464" s="275"/>
      <c r="E464" s="275"/>
      <c r="F464" s="275"/>
      <c r="G464" s="275"/>
      <c r="H464" s="159"/>
      <c r="I464" s="159"/>
      <c r="J464" s="159"/>
      <c r="K464" s="159"/>
      <c r="L464" s="159"/>
      <c r="M464" s="159"/>
      <c r="N464" s="158"/>
      <c r="O464" s="158"/>
      <c r="P464" s="158"/>
      <c r="Q464" s="158"/>
      <c r="R464" s="159"/>
      <c r="S464" s="159"/>
      <c r="T464" s="159"/>
      <c r="U464" s="159"/>
      <c r="V464" s="159"/>
      <c r="W464" s="159"/>
      <c r="X464" s="159"/>
      <c r="Y464" s="159"/>
      <c r="Z464" s="148"/>
      <c r="AA464" s="148"/>
      <c r="AB464" s="148"/>
      <c r="AC464" s="148"/>
      <c r="AD464" s="148"/>
      <c r="AE464" s="148"/>
      <c r="AF464" s="148"/>
      <c r="AG464" s="148" t="s">
        <v>430</v>
      </c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2" x14ac:dyDescent="0.2">
      <c r="A465" s="155"/>
      <c r="B465" s="156"/>
      <c r="C465" s="272" t="s">
        <v>941</v>
      </c>
      <c r="D465" s="273"/>
      <c r="E465" s="273"/>
      <c r="F465" s="273"/>
      <c r="G465" s="273"/>
      <c r="H465" s="159"/>
      <c r="I465" s="159"/>
      <c r="J465" s="159"/>
      <c r="K465" s="159"/>
      <c r="L465" s="159"/>
      <c r="M465" s="159"/>
      <c r="N465" s="158"/>
      <c r="O465" s="158"/>
      <c r="P465" s="158"/>
      <c r="Q465" s="158"/>
      <c r="R465" s="159"/>
      <c r="S465" s="159"/>
      <c r="T465" s="159"/>
      <c r="U465" s="159"/>
      <c r="V465" s="159"/>
      <c r="W465" s="159"/>
      <c r="X465" s="159"/>
      <c r="Y465" s="159"/>
      <c r="Z465" s="148"/>
      <c r="AA465" s="148"/>
      <c r="AB465" s="148"/>
      <c r="AC465" s="148"/>
      <c r="AD465" s="148"/>
      <c r="AE465" s="148"/>
      <c r="AF465" s="148"/>
      <c r="AG465" s="148" t="s">
        <v>336</v>
      </c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outlineLevel="2" x14ac:dyDescent="0.2">
      <c r="A466" s="155"/>
      <c r="B466" s="156"/>
      <c r="C466" s="188" t="s">
        <v>946</v>
      </c>
      <c r="D466" s="161"/>
      <c r="E466" s="162">
        <v>11.5</v>
      </c>
      <c r="F466" s="159"/>
      <c r="G466" s="159"/>
      <c r="H466" s="159"/>
      <c r="I466" s="159"/>
      <c r="J466" s="159"/>
      <c r="K466" s="159"/>
      <c r="L466" s="159"/>
      <c r="M466" s="159"/>
      <c r="N466" s="158"/>
      <c r="O466" s="158"/>
      <c r="P466" s="158"/>
      <c r="Q466" s="158"/>
      <c r="R466" s="159"/>
      <c r="S466" s="159"/>
      <c r="T466" s="159"/>
      <c r="U466" s="159"/>
      <c r="V466" s="159"/>
      <c r="W466" s="159"/>
      <c r="X466" s="159"/>
      <c r="Y466" s="159"/>
      <c r="Z466" s="148"/>
      <c r="AA466" s="148"/>
      <c r="AB466" s="148"/>
      <c r="AC466" s="148"/>
      <c r="AD466" s="148"/>
      <c r="AE466" s="148"/>
      <c r="AF466" s="148"/>
      <c r="AG466" s="148" t="s">
        <v>344</v>
      </c>
      <c r="AH466" s="148">
        <v>0</v>
      </c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3" x14ac:dyDescent="0.2">
      <c r="A467" s="155"/>
      <c r="B467" s="156"/>
      <c r="C467" s="188" t="s">
        <v>947</v>
      </c>
      <c r="D467" s="161"/>
      <c r="E467" s="162">
        <v>43.5</v>
      </c>
      <c r="F467" s="159"/>
      <c r="G467" s="159"/>
      <c r="H467" s="159"/>
      <c r="I467" s="159"/>
      <c r="J467" s="159"/>
      <c r="K467" s="159"/>
      <c r="L467" s="159"/>
      <c r="M467" s="159"/>
      <c r="N467" s="158"/>
      <c r="O467" s="158"/>
      <c r="P467" s="158"/>
      <c r="Q467" s="158"/>
      <c r="R467" s="159"/>
      <c r="S467" s="159"/>
      <c r="T467" s="159"/>
      <c r="U467" s="159"/>
      <c r="V467" s="159"/>
      <c r="W467" s="159"/>
      <c r="X467" s="159"/>
      <c r="Y467" s="159"/>
      <c r="Z467" s="148"/>
      <c r="AA467" s="148"/>
      <c r="AB467" s="148"/>
      <c r="AC467" s="148"/>
      <c r="AD467" s="148"/>
      <c r="AE467" s="148"/>
      <c r="AF467" s="148"/>
      <c r="AG467" s="148" t="s">
        <v>344</v>
      </c>
      <c r="AH467" s="148">
        <v>0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71">
        <v>129</v>
      </c>
      <c r="B468" s="172" t="s">
        <v>948</v>
      </c>
      <c r="C468" s="187" t="s">
        <v>949</v>
      </c>
      <c r="D468" s="173" t="s">
        <v>434</v>
      </c>
      <c r="E468" s="174">
        <v>9</v>
      </c>
      <c r="F468" s="175"/>
      <c r="G468" s="176">
        <f>ROUND(E468*F468,2)</f>
        <v>0</v>
      </c>
      <c r="H468" s="175"/>
      <c r="I468" s="176">
        <f>ROUND(E468*H468,2)</f>
        <v>0</v>
      </c>
      <c r="J468" s="175"/>
      <c r="K468" s="176">
        <f>ROUND(E468*J468,2)</f>
        <v>0</v>
      </c>
      <c r="L468" s="176">
        <v>21</v>
      </c>
      <c r="M468" s="176">
        <f>G468*(1+L468/100)</f>
        <v>0</v>
      </c>
      <c r="N468" s="174">
        <v>0</v>
      </c>
      <c r="O468" s="174">
        <f>ROUND(E468*N468,2)</f>
        <v>0</v>
      </c>
      <c r="P468" s="174">
        <v>0</v>
      </c>
      <c r="Q468" s="174">
        <f>ROUND(E468*P468,2)</f>
        <v>0</v>
      </c>
      <c r="R468" s="176" t="s">
        <v>932</v>
      </c>
      <c r="S468" s="176" t="s">
        <v>331</v>
      </c>
      <c r="T468" s="177" t="s">
        <v>331</v>
      </c>
      <c r="U468" s="159">
        <v>0.25900000000000001</v>
      </c>
      <c r="V468" s="159">
        <f>ROUND(E468*U468,2)</f>
        <v>2.33</v>
      </c>
      <c r="W468" s="159"/>
      <c r="X468" s="159" t="s">
        <v>422</v>
      </c>
      <c r="Y468" s="159" t="s">
        <v>334</v>
      </c>
      <c r="Z468" s="148"/>
      <c r="AA468" s="148"/>
      <c r="AB468" s="148"/>
      <c r="AC468" s="148"/>
      <c r="AD468" s="148"/>
      <c r="AE468" s="148"/>
      <c r="AF468" s="148"/>
      <c r="AG468" s="148" t="s">
        <v>423</v>
      </c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2" x14ac:dyDescent="0.2">
      <c r="A469" s="155"/>
      <c r="B469" s="156"/>
      <c r="C469" s="274" t="s">
        <v>950</v>
      </c>
      <c r="D469" s="275"/>
      <c r="E469" s="275"/>
      <c r="F469" s="275"/>
      <c r="G469" s="275"/>
      <c r="H469" s="159"/>
      <c r="I469" s="159"/>
      <c r="J469" s="159"/>
      <c r="K469" s="159"/>
      <c r="L469" s="159"/>
      <c r="M469" s="159"/>
      <c r="N469" s="158"/>
      <c r="O469" s="158"/>
      <c r="P469" s="158"/>
      <c r="Q469" s="158"/>
      <c r="R469" s="159"/>
      <c r="S469" s="159"/>
      <c r="T469" s="159"/>
      <c r="U469" s="159"/>
      <c r="V469" s="159"/>
      <c r="W469" s="159"/>
      <c r="X469" s="159"/>
      <c r="Y469" s="159"/>
      <c r="Z469" s="148"/>
      <c r="AA469" s="148"/>
      <c r="AB469" s="148"/>
      <c r="AC469" s="148"/>
      <c r="AD469" s="148"/>
      <c r="AE469" s="148"/>
      <c r="AF469" s="148"/>
      <c r="AG469" s="148" t="s">
        <v>430</v>
      </c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2" x14ac:dyDescent="0.2">
      <c r="A470" s="155"/>
      <c r="B470" s="156"/>
      <c r="C470" s="188" t="s">
        <v>104</v>
      </c>
      <c r="D470" s="161"/>
      <c r="E470" s="162">
        <v>9</v>
      </c>
      <c r="F470" s="159"/>
      <c r="G470" s="159"/>
      <c r="H470" s="159"/>
      <c r="I470" s="159"/>
      <c r="J470" s="159"/>
      <c r="K470" s="159"/>
      <c r="L470" s="159"/>
      <c r="M470" s="159"/>
      <c r="N470" s="158"/>
      <c r="O470" s="158"/>
      <c r="P470" s="158"/>
      <c r="Q470" s="158"/>
      <c r="R470" s="159"/>
      <c r="S470" s="159"/>
      <c r="T470" s="159"/>
      <c r="U470" s="159"/>
      <c r="V470" s="159"/>
      <c r="W470" s="159"/>
      <c r="X470" s="159"/>
      <c r="Y470" s="159"/>
      <c r="Z470" s="148"/>
      <c r="AA470" s="148"/>
      <c r="AB470" s="148"/>
      <c r="AC470" s="148"/>
      <c r="AD470" s="148"/>
      <c r="AE470" s="148"/>
      <c r="AF470" s="148"/>
      <c r="AG470" s="148" t="s">
        <v>344</v>
      </c>
      <c r="AH470" s="148">
        <v>0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ht="22.5" outlineLevel="1" x14ac:dyDescent="0.2">
      <c r="A471" s="171">
        <v>130</v>
      </c>
      <c r="B471" s="172" t="s">
        <v>951</v>
      </c>
      <c r="C471" s="187" t="s">
        <v>952</v>
      </c>
      <c r="D471" s="173" t="s">
        <v>434</v>
      </c>
      <c r="E471" s="174">
        <v>7</v>
      </c>
      <c r="F471" s="175"/>
      <c r="G471" s="176">
        <f>ROUND(E471*F471,2)</f>
        <v>0</v>
      </c>
      <c r="H471" s="175"/>
      <c r="I471" s="176">
        <f>ROUND(E471*H471,2)</f>
        <v>0</v>
      </c>
      <c r="J471" s="175"/>
      <c r="K471" s="176">
        <f>ROUND(E471*J471,2)</f>
        <v>0</v>
      </c>
      <c r="L471" s="176">
        <v>21</v>
      </c>
      <c r="M471" s="176">
        <f>G471*(1+L471/100)</f>
        <v>0</v>
      </c>
      <c r="N471" s="174">
        <v>2.2599999999999999E-3</v>
      </c>
      <c r="O471" s="174">
        <f>ROUND(E471*N471,2)</f>
        <v>0.02</v>
      </c>
      <c r="P471" s="174">
        <v>0</v>
      </c>
      <c r="Q471" s="174">
        <f>ROUND(E471*P471,2)</f>
        <v>0</v>
      </c>
      <c r="R471" s="176" t="s">
        <v>932</v>
      </c>
      <c r="S471" s="176" t="s">
        <v>331</v>
      </c>
      <c r="T471" s="177" t="s">
        <v>331</v>
      </c>
      <c r="U471" s="159">
        <v>1.18</v>
      </c>
      <c r="V471" s="159">
        <f>ROUND(E471*U471,2)</f>
        <v>8.26</v>
      </c>
      <c r="W471" s="159"/>
      <c r="X471" s="159" t="s">
        <v>422</v>
      </c>
      <c r="Y471" s="159" t="s">
        <v>334</v>
      </c>
      <c r="Z471" s="148"/>
      <c r="AA471" s="148"/>
      <c r="AB471" s="148"/>
      <c r="AC471" s="148"/>
      <c r="AD471" s="148"/>
      <c r="AE471" s="148"/>
      <c r="AF471" s="148"/>
      <c r="AG471" s="148" t="s">
        <v>423</v>
      </c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2" x14ac:dyDescent="0.2">
      <c r="A472" s="155"/>
      <c r="B472" s="156"/>
      <c r="C472" s="188" t="s">
        <v>953</v>
      </c>
      <c r="D472" s="161"/>
      <c r="E472" s="162">
        <v>7</v>
      </c>
      <c r="F472" s="159"/>
      <c r="G472" s="159"/>
      <c r="H472" s="159"/>
      <c r="I472" s="159"/>
      <c r="J472" s="159"/>
      <c r="K472" s="159"/>
      <c r="L472" s="159"/>
      <c r="M472" s="159"/>
      <c r="N472" s="158"/>
      <c r="O472" s="158"/>
      <c r="P472" s="158"/>
      <c r="Q472" s="158"/>
      <c r="R472" s="159"/>
      <c r="S472" s="159"/>
      <c r="T472" s="159"/>
      <c r="U472" s="159"/>
      <c r="V472" s="159"/>
      <c r="W472" s="159"/>
      <c r="X472" s="159"/>
      <c r="Y472" s="159"/>
      <c r="Z472" s="148"/>
      <c r="AA472" s="148"/>
      <c r="AB472" s="148"/>
      <c r="AC472" s="148"/>
      <c r="AD472" s="148"/>
      <c r="AE472" s="148"/>
      <c r="AF472" s="148"/>
      <c r="AG472" s="148" t="s">
        <v>344</v>
      </c>
      <c r="AH472" s="148">
        <v>0</v>
      </c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ht="22.5" outlineLevel="1" x14ac:dyDescent="0.2">
      <c r="A473" s="171">
        <v>131</v>
      </c>
      <c r="B473" s="172" t="s">
        <v>954</v>
      </c>
      <c r="C473" s="187" t="s">
        <v>955</v>
      </c>
      <c r="D473" s="173" t="s">
        <v>434</v>
      </c>
      <c r="E473" s="174">
        <v>7</v>
      </c>
      <c r="F473" s="175"/>
      <c r="G473" s="176">
        <f>ROUND(E473*F473,2)</f>
        <v>0</v>
      </c>
      <c r="H473" s="175"/>
      <c r="I473" s="176">
        <f>ROUND(E473*H473,2)</f>
        <v>0</v>
      </c>
      <c r="J473" s="175"/>
      <c r="K473" s="176">
        <f>ROUND(E473*J473,2)</f>
        <v>0</v>
      </c>
      <c r="L473" s="176">
        <v>21</v>
      </c>
      <c r="M473" s="176">
        <f>G473*(1+L473/100)</f>
        <v>0</v>
      </c>
      <c r="N473" s="174">
        <v>4.0000000000000002E-4</v>
      </c>
      <c r="O473" s="174">
        <f>ROUND(E473*N473,2)</f>
        <v>0</v>
      </c>
      <c r="P473" s="174">
        <v>0</v>
      </c>
      <c r="Q473" s="174">
        <f>ROUND(E473*P473,2)</f>
        <v>0</v>
      </c>
      <c r="R473" s="176" t="s">
        <v>932</v>
      </c>
      <c r="S473" s="176" t="s">
        <v>331</v>
      </c>
      <c r="T473" s="177" t="s">
        <v>331</v>
      </c>
      <c r="U473" s="159">
        <v>0.15</v>
      </c>
      <c r="V473" s="159">
        <f>ROUND(E473*U473,2)</f>
        <v>1.05</v>
      </c>
      <c r="W473" s="159"/>
      <c r="X473" s="159" t="s">
        <v>422</v>
      </c>
      <c r="Y473" s="159" t="s">
        <v>334</v>
      </c>
      <c r="Z473" s="148"/>
      <c r="AA473" s="148"/>
      <c r="AB473" s="148"/>
      <c r="AC473" s="148"/>
      <c r="AD473" s="148"/>
      <c r="AE473" s="148"/>
      <c r="AF473" s="148"/>
      <c r="AG473" s="148" t="s">
        <v>423</v>
      </c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2" x14ac:dyDescent="0.2">
      <c r="A474" s="155"/>
      <c r="B474" s="156"/>
      <c r="C474" s="188" t="s">
        <v>98</v>
      </c>
      <c r="D474" s="161"/>
      <c r="E474" s="162">
        <v>7</v>
      </c>
      <c r="F474" s="159"/>
      <c r="G474" s="159"/>
      <c r="H474" s="159"/>
      <c r="I474" s="159"/>
      <c r="J474" s="159"/>
      <c r="K474" s="159"/>
      <c r="L474" s="159"/>
      <c r="M474" s="159"/>
      <c r="N474" s="158"/>
      <c r="O474" s="158"/>
      <c r="P474" s="158"/>
      <c r="Q474" s="158"/>
      <c r="R474" s="159"/>
      <c r="S474" s="159"/>
      <c r="T474" s="159"/>
      <c r="U474" s="159"/>
      <c r="V474" s="159"/>
      <c r="W474" s="159"/>
      <c r="X474" s="159"/>
      <c r="Y474" s="159"/>
      <c r="Z474" s="148"/>
      <c r="AA474" s="148"/>
      <c r="AB474" s="148"/>
      <c r="AC474" s="148"/>
      <c r="AD474" s="148"/>
      <c r="AE474" s="148"/>
      <c r="AF474" s="148"/>
      <c r="AG474" s="148" t="s">
        <v>344</v>
      </c>
      <c r="AH474" s="148">
        <v>0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71">
        <v>132</v>
      </c>
      <c r="B475" s="172" t="s">
        <v>956</v>
      </c>
      <c r="C475" s="187" t="s">
        <v>957</v>
      </c>
      <c r="D475" s="173" t="s">
        <v>407</v>
      </c>
      <c r="E475" s="174">
        <v>107</v>
      </c>
      <c r="F475" s="175"/>
      <c r="G475" s="176">
        <f>ROUND(E475*F475,2)</f>
        <v>0</v>
      </c>
      <c r="H475" s="175"/>
      <c r="I475" s="176">
        <f>ROUND(E475*H475,2)</f>
        <v>0</v>
      </c>
      <c r="J475" s="175"/>
      <c r="K475" s="176">
        <f>ROUND(E475*J475,2)</f>
        <v>0</v>
      </c>
      <c r="L475" s="176">
        <v>21</v>
      </c>
      <c r="M475" s="176">
        <f>G475*(1+L475/100)</f>
        <v>0</v>
      </c>
      <c r="N475" s="174">
        <v>0</v>
      </c>
      <c r="O475" s="174">
        <f>ROUND(E475*N475,2)</f>
        <v>0</v>
      </c>
      <c r="P475" s="174">
        <v>0</v>
      </c>
      <c r="Q475" s="174">
        <f>ROUND(E475*P475,2)</f>
        <v>0</v>
      </c>
      <c r="R475" s="176" t="s">
        <v>932</v>
      </c>
      <c r="S475" s="176" t="s">
        <v>331</v>
      </c>
      <c r="T475" s="177" t="s">
        <v>331</v>
      </c>
      <c r="U475" s="159">
        <v>5.8999999999999997E-2</v>
      </c>
      <c r="V475" s="159">
        <f>ROUND(E475*U475,2)</f>
        <v>6.31</v>
      </c>
      <c r="W475" s="159"/>
      <c r="X475" s="159" t="s">
        <v>422</v>
      </c>
      <c r="Y475" s="159" t="s">
        <v>334</v>
      </c>
      <c r="Z475" s="148"/>
      <c r="AA475" s="148"/>
      <c r="AB475" s="148"/>
      <c r="AC475" s="148"/>
      <c r="AD475" s="148"/>
      <c r="AE475" s="148"/>
      <c r="AF475" s="148"/>
      <c r="AG475" s="148" t="s">
        <v>423</v>
      </c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2" x14ac:dyDescent="0.2">
      <c r="A476" s="155"/>
      <c r="B476" s="156"/>
      <c r="C476" s="188" t="s">
        <v>958</v>
      </c>
      <c r="D476" s="161"/>
      <c r="E476" s="162">
        <v>107</v>
      </c>
      <c r="F476" s="159"/>
      <c r="G476" s="159"/>
      <c r="H476" s="159"/>
      <c r="I476" s="159"/>
      <c r="J476" s="159"/>
      <c r="K476" s="159"/>
      <c r="L476" s="159"/>
      <c r="M476" s="159"/>
      <c r="N476" s="158"/>
      <c r="O476" s="158"/>
      <c r="P476" s="158"/>
      <c r="Q476" s="158"/>
      <c r="R476" s="159"/>
      <c r="S476" s="159"/>
      <c r="T476" s="159"/>
      <c r="U476" s="159"/>
      <c r="V476" s="159"/>
      <c r="W476" s="159"/>
      <c r="X476" s="159"/>
      <c r="Y476" s="159"/>
      <c r="Z476" s="148"/>
      <c r="AA476" s="148"/>
      <c r="AB476" s="148"/>
      <c r="AC476" s="148"/>
      <c r="AD476" s="148"/>
      <c r="AE476" s="148"/>
      <c r="AF476" s="148"/>
      <c r="AG476" s="148" t="s">
        <v>344</v>
      </c>
      <c r="AH476" s="148">
        <v>0</v>
      </c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71">
        <v>133</v>
      </c>
      <c r="B477" s="172" t="s">
        <v>959</v>
      </c>
      <c r="C477" s="187" t="s">
        <v>960</v>
      </c>
      <c r="D477" s="173" t="s">
        <v>434</v>
      </c>
      <c r="E477" s="174">
        <v>5</v>
      </c>
      <c r="F477" s="175"/>
      <c r="G477" s="176">
        <f>ROUND(E477*F477,2)</f>
        <v>0</v>
      </c>
      <c r="H477" s="175"/>
      <c r="I477" s="176">
        <f>ROUND(E477*H477,2)</f>
        <v>0</v>
      </c>
      <c r="J477" s="175"/>
      <c r="K477" s="176">
        <f>ROUND(E477*J477,2)</f>
        <v>0</v>
      </c>
      <c r="L477" s="176">
        <v>21</v>
      </c>
      <c r="M477" s="176">
        <f>G477*(1+L477/100)</f>
        <v>0</v>
      </c>
      <c r="N477" s="174">
        <v>0</v>
      </c>
      <c r="O477" s="174">
        <f>ROUND(E477*N477,2)</f>
        <v>0</v>
      </c>
      <c r="P477" s="174">
        <v>0</v>
      </c>
      <c r="Q477" s="174">
        <f>ROUND(E477*P477,2)</f>
        <v>0</v>
      </c>
      <c r="R477" s="176"/>
      <c r="S477" s="176" t="s">
        <v>364</v>
      </c>
      <c r="T477" s="177" t="s">
        <v>332</v>
      </c>
      <c r="U477" s="159">
        <v>0.25900000000000001</v>
      </c>
      <c r="V477" s="159">
        <f>ROUND(E477*U477,2)</f>
        <v>1.3</v>
      </c>
      <c r="W477" s="159"/>
      <c r="X477" s="159" t="s">
        <v>422</v>
      </c>
      <c r="Y477" s="159" t="s">
        <v>334</v>
      </c>
      <c r="Z477" s="148"/>
      <c r="AA477" s="148"/>
      <c r="AB477" s="148"/>
      <c r="AC477" s="148"/>
      <c r="AD477" s="148"/>
      <c r="AE477" s="148"/>
      <c r="AF477" s="148"/>
      <c r="AG477" s="148" t="s">
        <v>423</v>
      </c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2" x14ac:dyDescent="0.2">
      <c r="A478" s="155"/>
      <c r="B478" s="156"/>
      <c r="C478" s="188" t="s">
        <v>92</v>
      </c>
      <c r="D478" s="161"/>
      <c r="E478" s="162">
        <v>5</v>
      </c>
      <c r="F478" s="159"/>
      <c r="G478" s="159"/>
      <c r="H478" s="159"/>
      <c r="I478" s="159"/>
      <c r="J478" s="159"/>
      <c r="K478" s="159"/>
      <c r="L478" s="159"/>
      <c r="M478" s="159"/>
      <c r="N478" s="158"/>
      <c r="O478" s="158"/>
      <c r="P478" s="158"/>
      <c r="Q478" s="158"/>
      <c r="R478" s="159"/>
      <c r="S478" s="159"/>
      <c r="T478" s="159"/>
      <c r="U478" s="159"/>
      <c r="V478" s="159"/>
      <c r="W478" s="159"/>
      <c r="X478" s="159"/>
      <c r="Y478" s="159"/>
      <c r="Z478" s="148"/>
      <c r="AA478" s="148"/>
      <c r="AB478" s="148"/>
      <c r="AC478" s="148"/>
      <c r="AD478" s="148"/>
      <c r="AE478" s="148"/>
      <c r="AF478" s="148"/>
      <c r="AG478" s="148" t="s">
        <v>344</v>
      </c>
      <c r="AH478" s="148">
        <v>0</v>
      </c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>
        <v>134</v>
      </c>
      <c r="B479" s="156" t="s">
        <v>961</v>
      </c>
      <c r="C479" s="199" t="s">
        <v>962</v>
      </c>
      <c r="D479" s="157" t="s">
        <v>0</v>
      </c>
      <c r="E479" s="197"/>
      <c r="F479" s="160"/>
      <c r="G479" s="159">
        <f>ROUND(E479*F479,2)</f>
        <v>0</v>
      </c>
      <c r="H479" s="160"/>
      <c r="I479" s="159">
        <f>ROUND(E479*H479,2)</f>
        <v>0</v>
      </c>
      <c r="J479" s="160"/>
      <c r="K479" s="159">
        <f>ROUND(E479*J479,2)</f>
        <v>0</v>
      </c>
      <c r="L479" s="159">
        <v>21</v>
      </c>
      <c r="M479" s="159">
        <f>G479*(1+L479/100)</f>
        <v>0</v>
      </c>
      <c r="N479" s="158">
        <v>0</v>
      </c>
      <c r="O479" s="158">
        <f>ROUND(E479*N479,2)</f>
        <v>0</v>
      </c>
      <c r="P479" s="158">
        <v>0</v>
      </c>
      <c r="Q479" s="158">
        <f>ROUND(E479*P479,2)</f>
        <v>0</v>
      </c>
      <c r="R479" s="159" t="s">
        <v>932</v>
      </c>
      <c r="S479" s="159" t="s">
        <v>331</v>
      </c>
      <c r="T479" s="159" t="s">
        <v>331</v>
      </c>
      <c r="U479" s="159">
        <v>0</v>
      </c>
      <c r="V479" s="159">
        <f>ROUND(E479*U479,2)</f>
        <v>0</v>
      </c>
      <c r="W479" s="159"/>
      <c r="X479" s="159" t="s">
        <v>767</v>
      </c>
      <c r="Y479" s="159" t="s">
        <v>334</v>
      </c>
      <c r="Z479" s="148"/>
      <c r="AA479" s="148"/>
      <c r="AB479" s="148"/>
      <c r="AC479" s="148"/>
      <c r="AD479" s="148"/>
      <c r="AE479" s="148"/>
      <c r="AF479" s="148"/>
      <c r="AG479" s="148" t="s">
        <v>768</v>
      </c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2" x14ac:dyDescent="0.2">
      <c r="A480" s="155"/>
      <c r="B480" s="156"/>
      <c r="C480" s="276" t="s">
        <v>963</v>
      </c>
      <c r="D480" s="277"/>
      <c r="E480" s="277"/>
      <c r="F480" s="277"/>
      <c r="G480" s="277"/>
      <c r="H480" s="159"/>
      <c r="I480" s="159"/>
      <c r="J480" s="159"/>
      <c r="K480" s="159"/>
      <c r="L480" s="159"/>
      <c r="M480" s="159"/>
      <c r="N480" s="158"/>
      <c r="O480" s="158"/>
      <c r="P480" s="158"/>
      <c r="Q480" s="158"/>
      <c r="R480" s="159"/>
      <c r="S480" s="159"/>
      <c r="T480" s="159"/>
      <c r="U480" s="159"/>
      <c r="V480" s="159"/>
      <c r="W480" s="159"/>
      <c r="X480" s="159"/>
      <c r="Y480" s="159"/>
      <c r="Z480" s="148"/>
      <c r="AA480" s="148"/>
      <c r="AB480" s="148"/>
      <c r="AC480" s="148"/>
      <c r="AD480" s="148"/>
      <c r="AE480" s="148"/>
      <c r="AF480" s="148"/>
      <c r="AG480" s="148" t="s">
        <v>430</v>
      </c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x14ac:dyDescent="0.2">
      <c r="A481" s="164" t="s">
        <v>326</v>
      </c>
      <c r="B481" s="165" t="s">
        <v>252</v>
      </c>
      <c r="C481" s="186" t="s">
        <v>253</v>
      </c>
      <c r="D481" s="166"/>
      <c r="E481" s="167"/>
      <c r="F481" s="168"/>
      <c r="G481" s="168">
        <f>SUMIF(AG482:AG488,"&lt;&gt;NOR",G482:G488)</f>
        <v>0</v>
      </c>
      <c r="H481" s="168"/>
      <c r="I481" s="168">
        <f>SUM(I482:I488)</f>
        <v>0</v>
      </c>
      <c r="J481" s="168"/>
      <c r="K481" s="168">
        <f>SUM(K482:K488)</f>
        <v>0</v>
      </c>
      <c r="L481" s="168"/>
      <c r="M481" s="168">
        <f>SUM(M482:M488)</f>
        <v>0</v>
      </c>
      <c r="N481" s="167"/>
      <c r="O481" s="167">
        <f>SUM(O482:O488)</f>
        <v>0.41000000000000003</v>
      </c>
      <c r="P481" s="167"/>
      <c r="Q481" s="167">
        <f>SUM(Q482:Q488)</f>
        <v>0</v>
      </c>
      <c r="R481" s="168"/>
      <c r="S481" s="168"/>
      <c r="T481" s="169"/>
      <c r="U481" s="163"/>
      <c r="V481" s="163">
        <f>SUM(V482:V488)</f>
        <v>13.58</v>
      </c>
      <c r="W481" s="163"/>
      <c r="X481" s="163"/>
      <c r="Y481" s="163"/>
      <c r="AG481" t="s">
        <v>327</v>
      </c>
    </row>
    <row r="482" spans="1:60" ht="22.5" outlineLevel="1" x14ac:dyDescent="0.2">
      <c r="A482" s="171">
        <v>135</v>
      </c>
      <c r="B482" s="172" t="s">
        <v>964</v>
      </c>
      <c r="C482" s="187" t="s">
        <v>965</v>
      </c>
      <c r="D482" s="173" t="s">
        <v>420</v>
      </c>
      <c r="E482" s="174">
        <v>28</v>
      </c>
      <c r="F482" s="175"/>
      <c r="G482" s="176">
        <f>ROUND(E482*F482,2)</f>
        <v>0</v>
      </c>
      <c r="H482" s="175"/>
      <c r="I482" s="176">
        <f>ROUND(E482*H482,2)</f>
        <v>0</v>
      </c>
      <c r="J482" s="175"/>
      <c r="K482" s="176">
        <f>ROUND(E482*J482,2)</f>
        <v>0</v>
      </c>
      <c r="L482" s="176">
        <v>21</v>
      </c>
      <c r="M482" s="176">
        <f>G482*(1+L482/100)</f>
        <v>0</v>
      </c>
      <c r="N482" s="174">
        <v>2.0000000000000002E-5</v>
      </c>
      <c r="O482" s="174">
        <f>ROUND(E482*N482,2)</f>
        <v>0</v>
      </c>
      <c r="P482" s="174">
        <v>0</v>
      </c>
      <c r="Q482" s="174">
        <f>ROUND(E482*P482,2)</f>
        <v>0</v>
      </c>
      <c r="R482" s="176" t="s">
        <v>966</v>
      </c>
      <c r="S482" s="176" t="s">
        <v>331</v>
      </c>
      <c r="T482" s="177" t="s">
        <v>331</v>
      </c>
      <c r="U482" s="159">
        <v>0.48499999999999999</v>
      </c>
      <c r="V482" s="159">
        <f>ROUND(E482*U482,2)</f>
        <v>13.58</v>
      </c>
      <c r="W482" s="159"/>
      <c r="X482" s="159" t="s">
        <v>422</v>
      </c>
      <c r="Y482" s="159" t="s">
        <v>334</v>
      </c>
      <c r="Z482" s="148"/>
      <c r="AA482" s="148"/>
      <c r="AB482" s="148"/>
      <c r="AC482" s="148"/>
      <c r="AD482" s="148"/>
      <c r="AE482" s="148"/>
      <c r="AF482" s="148"/>
      <c r="AG482" s="148" t="s">
        <v>423</v>
      </c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2" x14ac:dyDescent="0.2">
      <c r="A483" s="155"/>
      <c r="B483" s="156"/>
      <c r="C483" s="188" t="s">
        <v>967</v>
      </c>
      <c r="D483" s="161"/>
      <c r="E483" s="162">
        <v>28</v>
      </c>
      <c r="F483" s="159"/>
      <c r="G483" s="159"/>
      <c r="H483" s="159"/>
      <c r="I483" s="159"/>
      <c r="J483" s="159"/>
      <c r="K483" s="159"/>
      <c r="L483" s="159"/>
      <c r="M483" s="159"/>
      <c r="N483" s="158"/>
      <c r="O483" s="158"/>
      <c r="P483" s="158"/>
      <c r="Q483" s="158"/>
      <c r="R483" s="159"/>
      <c r="S483" s="159"/>
      <c r="T483" s="159"/>
      <c r="U483" s="159"/>
      <c r="V483" s="159"/>
      <c r="W483" s="159"/>
      <c r="X483" s="159"/>
      <c r="Y483" s="159"/>
      <c r="Z483" s="148"/>
      <c r="AA483" s="148"/>
      <c r="AB483" s="148"/>
      <c r="AC483" s="148"/>
      <c r="AD483" s="148"/>
      <c r="AE483" s="148"/>
      <c r="AF483" s="148"/>
      <c r="AG483" s="148" t="s">
        <v>344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outlineLevel="1" x14ac:dyDescent="0.2">
      <c r="A484" s="179">
        <v>136</v>
      </c>
      <c r="B484" s="180" t="s">
        <v>968</v>
      </c>
      <c r="C484" s="189" t="s">
        <v>969</v>
      </c>
      <c r="D484" s="181" t="s">
        <v>420</v>
      </c>
      <c r="E484" s="182">
        <v>28</v>
      </c>
      <c r="F484" s="183"/>
      <c r="G484" s="184">
        <f>ROUND(E484*F484,2)</f>
        <v>0</v>
      </c>
      <c r="H484" s="183"/>
      <c r="I484" s="184">
        <f>ROUND(E484*H484,2)</f>
        <v>0</v>
      </c>
      <c r="J484" s="183"/>
      <c r="K484" s="184">
        <f>ROUND(E484*J484,2)</f>
        <v>0</v>
      </c>
      <c r="L484" s="184">
        <v>21</v>
      </c>
      <c r="M484" s="184">
        <f>G484*(1+L484/100)</f>
        <v>0</v>
      </c>
      <c r="N484" s="182">
        <v>2.4000000000000001E-4</v>
      </c>
      <c r="O484" s="182">
        <f>ROUND(E484*N484,2)</f>
        <v>0.01</v>
      </c>
      <c r="P484" s="182">
        <v>0</v>
      </c>
      <c r="Q484" s="182">
        <f>ROUND(E484*P484,2)</f>
        <v>0</v>
      </c>
      <c r="R484" s="184"/>
      <c r="S484" s="184" t="s">
        <v>364</v>
      </c>
      <c r="T484" s="185" t="s">
        <v>332</v>
      </c>
      <c r="U484" s="159">
        <v>0</v>
      </c>
      <c r="V484" s="159">
        <f>ROUND(E484*U484,2)</f>
        <v>0</v>
      </c>
      <c r="W484" s="159"/>
      <c r="X484" s="159" t="s">
        <v>422</v>
      </c>
      <c r="Y484" s="159" t="s">
        <v>334</v>
      </c>
      <c r="Z484" s="148"/>
      <c r="AA484" s="148"/>
      <c r="AB484" s="148"/>
      <c r="AC484" s="148"/>
      <c r="AD484" s="148"/>
      <c r="AE484" s="148"/>
      <c r="AF484" s="148"/>
      <c r="AG484" s="148" t="s">
        <v>423</v>
      </c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71">
        <v>137</v>
      </c>
      <c r="B485" s="172" t="s">
        <v>970</v>
      </c>
      <c r="C485" s="187" t="s">
        <v>971</v>
      </c>
      <c r="D485" s="173" t="s">
        <v>420</v>
      </c>
      <c r="E485" s="174">
        <v>30.8</v>
      </c>
      <c r="F485" s="175"/>
      <c r="G485" s="176">
        <f>ROUND(E485*F485,2)</f>
        <v>0</v>
      </c>
      <c r="H485" s="175"/>
      <c r="I485" s="176">
        <f>ROUND(E485*H485,2)</f>
        <v>0</v>
      </c>
      <c r="J485" s="175"/>
      <c r="K485" s="176">
        <f>ROUND(E485*J485,2)</f>
        <v>0</v>
      </c>
      <c r="L485" s="176">
        <v>21</v>
      </c>
      <c r="M485" s="176">
        <f>G485*(1+L485/100)</f>
        <v>0</v>
      </c>
      <c r="N485" s="174">
        <v>1.2999999999999999E-2</v>
      </c>
      <c r="O485" s="174">
        <f>ROUND(E485*N485,2)</f>
        <v>0.4</v>
      </c>
      <c r="P485" s="174">
        <v>0</v>
      </c>
      <c r="Q485" s="174">
        <f>ROUND(E485*P485,2)</f>
        <v>0</v>
      </c>
      <c r="R485" s="176" t="s">
        <v>563</v>
      </c>
      <c r="S485" s="176" t="s">
        <v>331</v>
      </c>
      <c r="T485" s="177" t="s">
        <v>331</v>
      </c>
      <c r="U485" s="159">
        <v>0</v>
      </c>
      <c r="V485" s="159">
        <f>ROUND(E485*U485,2)</f>
        <v>0</v>
      </c>
      <c r="W485" s="159"/>
      <c r="X485" s="159" t="s">
        <v>564</v>
      </c>
      <c r="Y485" s="159" t="s">
        <v>334</v>
      </c>
      <c r="Z485" s="148"/>
      <c r="AA485" s="148"/>
      <c r="AB485" s="148"/>
      <c r="AC485" s="148"/>
      <c r="AD485" s="148"/>
      <c r="AE485" s="148"/>
      <c r="AF485" s="148"/>
      <c r="AG485" s="148" t="s">
        <v>565</v>
      </c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outlineLevel="2" x14ac:dyDescent="0.2">
      <c r="A486" s="155"/>
      <c r="B486" s="156"/>
      <c r="C486" s="188" t="s">
        <v>972</v>
      </c>
      <c r="D486" s="161"/>
      <c r="E486" s="162">
        <v>30.8</v>
      </c>
      <c r="F486" s="159"/>
      <c r="G486" s="159"/>
      <c r="H486" s="159"/>
      <c r="I486" s="159"/>
      <c r="J486" s="159"/>
      <c r="K486" s="159"/>
      <c r="L486" s="159"/>
      <c r="M486" s="159"/>
      <c r="N486" s="158"/>
      <c r="O486" s="158"/>
      <c r="P486" s="158"/>
      <c r="Q486" s="158"/>
      <c r="R486" s="159"/>
      <c r="S486" s="159"/>
      <c r="T486" s="159"/>
      <c r="U486" s="159"/>
      <c r="V486" s="159"/>
      <c r="W486" s="159"/>
      <c r="X486" s="159"/>
      <c r="Y486" s="159"/>
      <c r="Z486" s="148"/>
      <c r="AA486" s="148"/>
      <c r="AB486" s="148"/>
      <c r="AC486" s="148"/>
      <c r="AD486" s="148"/>
      <c r="AE486" s="148"/>
      <c r="AF486" s="148"/>
      <c r="AG486" s="148" t="s">
        <v>344</v>
      </c>
      <c r="AH486" s="148">
        <v>0</v>
      </c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>
        <v>138</v>
      </c>
      <c r="B487" s="156" t="s">
        <v>973</v>
      </c>
      <c r="C487" s="199" t="s">
        <v>974</v>
      </c>
      <c r="D487" s="157" t="s">
        <v>0</v>
      </c>
      <c r="E487" s="197"/>
      <c r="F487" s="160"/>
      <c r="G487" s="159">
        <f>ROUND(E487*F487,2)</f>
        <v>0</v>
      </c>
      <c r="H487" s="160"/>
      <c r="I487" s="159">
        <f>ROUND(E487*H487,2)</f>
        <v>0</v>
      </c>
      <c r="J487" s="160"/>
      <c r="K487" s="159">
        <f>ROUND(E487*J487,2)</f>
        <v>0</v>
      </c>
      <c r="L487" s="159">
        <v>21</v>
      </c>
      <c r="M487" s="159">
        <f>G487*(1+L487/100)</f>
        <v>0</v>
      </c>
      <c r="N487" s="158">
        <v>0</v>
      </c>
      <c r="O487" s="158">
        <f>ROUND(E487*N487,2)</f>
        <v>0</v>
      </c>
      <c r="P487" s="158">
        <v>0</v>
      </c>
      <c r="Q487" s="158">
        <f>ROUND(E487*P487,2)</f>
        <v>0</v>
      </c>
      <c r="R487" s="159" t="s">
        <v>966</v>
      </c>
      <c r="S487" s="159" t="s">
        <v>331</v>
      </c>
      <c r="T487" s="159" t="s">
        <v>331</v>
      </c>
      <c r="U487" s="159">
        <v>0</v>
      </c>
      <c r="V487" s="159">
        <f>ROUND(E487*U487,2)</f>
        <v>0</v>
      </c>
      <c r="W487" s="159"/>
      <c r="X487" s="159" t="s">
        <v>767</v>
      </c>
      <c r="Y487" s="159" t="s">
        <v>334</v>
      </c>
      <c r="Z487" s="148"/>
      <c r="AA487" s="148"/>
      <c r="AB487" s="148"/>
      <c r="AC487" s="148"/>
      <c r="AD487" s="148"/>
      <c r="AE487" s="148"/>
      <c r="AF487" s="148"/>
      <c r="AG487" s="148" t="s">
        <v>768</v>
      </c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2" x14ac:dyDescent="0.2">
      <c r="A488" s="155"/>
      <c r="B488" s="156"/>
      <c r="C488" s="276" t="s">
        <v>858</v>
      </c>
      <c r="D488" s="277"/>
      <c r="E488" s="277"/>
      <c r="F488" s="277"/>
      <c r="G488" s="277"/>
      <c r="H488" s="159"/>
      <c r="I488" s="159"/>
      <c r="J488" s="159"/>
      <c r="K488" s="159"/>
      <c r="L488" s="159"/>
      <c r="M488" s="159"/>
      <c r="N488" s="158"/>
      <c r="O488" s="158"/>
      <c r="P488" s="158"/>
      <c r="Q488" s="158"/>
      <c r="R488" s="159"/>
      <c r="S488" s="159"/>
      <c r="T488" s="159"/>
      <c r="U488" s="159"/>
      <c r="V488" s="159"/>
      <c r="W488" s="159"/>
      <c r="X488" s="159"/>
      <c r="Y488" s="159"/>
      <c r="Z488" s="148"/>
      <c r="AA488" s="148"/>
      <c r="AB488" s="148"/>
      <c r="AC488" s="148"/>
      <c r="AD488" s="148"/>
      <c r="AE488" s="148"/>
      <c r="AF488" s="148"/>
      <c r="AG488" s="148" t="s">
        <v>430</v>
      </c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x14ac:dyDescent="0.2">
      <c r="A489" s="164" t="s">
        <v>326</v>
      </c>
      <c r="B489" s="165" t="s">
        <v>254</v>
      </c>
      <c r="C489" s="186" t="s">
        <v>255</v>
      </c>
      <c r="D489" s="166"/>
      <c r="E489" s="167"/>
      <c r="F489" s="168"/>
      <c r="G489" s="168">
        <f>SUMIF(AG490:AG505,"&lt;&gt;NOR",G490:G505)</f>
        <v>0</v>
      </c>
      <c r="H489" s="168"/>
      <c r="I489" s="168">
        <f>SUM(I490:I505)</f>
        <v>0</v>
      </c>
      <c r="J489" s="168"/>
      <c r="K489" s="168">
        <f>SUM(K490:K505)</f>
        <v>0</v>
      </c>
      <c r="L489" s="168"/>
      <c r="M489" s="168">
        <f>SUM(M490:M505)</f>
        <v>0</v>
      </c>
      <c r="N489" s="167"/>
      <c r="O489" s="167">
        <f>SUM(O490:O505)</f>
        <v>12.62</v>
      </c>
      <c r="P489" s="167"/>
      <c r="Q489" s="167">
        <f>SUM(Q490:Q505)</f>
        <v>0</v>
      </c>
      <c r="R489" s="168"/>
      <c r="S489" s="168"/>
      <c r="T489" s="169"/>
      <c r="U489" s="163"/>
      <c r="V489" s="163">
        <f>SUM(V490:V505)</f>
        <v>150.5</v>
      </c>
      <c r="W489" s="163"/>
      <c r="X489" s="163"/>
      <c r="Y489" s="163"/>
      <c r="AG489" t="s">
        <v>327</v>
      </c>
    </row>
    <row r="490" spans="1:60" outlineLevel="1" x14ac:dyDescent="0.2">
      <c r="A490" s="171">
        <v>139</v>
      </c>
      <c r="B490" s="172" t="s">
        <v>975</v>
      </c>
      <c r="C490" s="187" t="s">
        <v>976</v>
      </c>
      <c r="D490" s="173" t="s">
        <v>458</v>
      </c>
      <c r="E490" s="174">
        <v>6.16</v>
      </c>
      <c r="F490" s="175"/>
      <c r="G490" s="176">
        <f>ROUND(E490*F490,2)</f>
        <v>0</v>
      </c>
      <c r="H490" s="175"/>
      <c r="I490" s="176">
        <f>ROUND(E490*H490,2)</f>
        <v>0</v>
      </c>
      <c r="J490" s="175"/>
      <c r="K490" s="176">
        <f>ROUND(E490*J490,2)</f>
        <v>0</v>
      </c>
      <c r="L490" s="176">
        <v>21</v>
      </c>
      <c r="M490" s="176">
        <f>G490*(1+L490/100)</f>
        <v>0</v>
      </c>
      <c r="N490" s="174">
        <v>2.2970000000000001E-2</v>
      </c>
      <c r="O490" s="174">
        <f>ROUND(E490*N490,2)</f>
        <v>0.14000000000000001</v>
      </c>
      <c r="P490" s="174">
        <v>0</v>
      </c>
      <c r="Q490" s="174">
        <f>ROUND(E490*P490,2)</f>
        <v>0</v>
      </c>
      <c r="R490" s="176" t="s">
        <v>966</v>
      </c>
      <c r="S490" s="176" t="s">
        <v>331</v>
      </c>
      <c r="T490" s="177" t="s">
        <v>331</v>
      </c>
      <c r="U490" s="159">
        <v>0</v>
      </c>
      <c r="V490" s="159">
        <f>ROUND(E490*U490,2)</f>
        <v>0</v>
      </c>
      <c r="W490" s="159"/>
      <c r="X490" s="159" t="s">
        <v>422</v>
      </c>
      <c r="Y490" s="159" t="s">
        <v>334</v>
      </c>
      <c r="Z490" s="148"/>
      <c r="AA490" s="148"/>
      <c r="AB490" s="148"/>
      <c r="AC490" s="148"/>
      <c r="AD490" s="148"/>
      <c r="AE490" s="148"/>
      <c r="AF490" s="148"/>
      <c r="AG490" s="148" t="s">
        <v>423</v>
      </c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2" x14ac:dyDescent="0.2">
      <c r="A491" s="155"/>
      <c r="B491" s="156"/>
      <c r="C491" s="188" t="s">
        <v>977</v>
      </c>
      <c r="D491" s="161"/>
      <c r="E491" s="162">
        <v>6.16</v>
      </c>
      <c r="F491" s="159"/>
      <c r="G491" s="159"/>
      <c r="H491" s="159"/>
      <c r="I491" s="159"/>
      <c r="J491" s="159"/>
      <c r="K491" s="159"/>
      <c r="L491" s="159"/>
      <c r="M491" s="159"/>
      <c r="N491" s="158"/>
      <c r="O491" s="158"/>
      <c r="P491" s="158"/>
      <c r="Q491" s="158"/>
      <c r="R491" s="159"/>
      <c r="S491" s="159"/>
      <c r="T491" s="159"/>
      <c r="U491" s="159"/>
      <c r="V491" s="159"/>
      <c r="W491" s="159"/>
      <c r="X491" s="159"/>
      <c r="Y491" s="159"/>
      <c r="Z491" s="148"/>
      <c r="AA491" s="148"/>
      <c r="AB491" s="148"/>
      <c r="AC491" s="148"/>
      <c r="AD491" s="148"/>
      <c r="AE491" s="148"/>
      <c r="AF491" s="148"/>
      <c r="AG491" s="148" t="s">
        <v>344</v>
      </c>
      <c r="AH491" s="148">
        <v>0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71">
        <v>140</v>
      </c>
      <c r="B492" s="172" t="s">
        <v>978</v>
      </c>
      <c r="C492" s="187" t="s">
        <v>979</v>
      </c>
      <c r="D492" s="173" t="s">
        <v>458</v>
      </c>
      <c r="E492" s="174">
        <v>5.6678499999999996</v>
      </c>
      <c r="F492" s="175"/>
      <c r="G492" s="176">
        <f>ROUND(E492*F492,2)</f>
        <v>0</v>
      </c>
      <c r="H492" s="175"/>
      <c r="I492" s="176">
        <f>ROUND(E492*H492,2)</f>
        <v>0</v>
      </c>
      <c r="J492" s="175"/>
      <c r="K492" s="176">
        <f>ROUND(E492*J492,2)</f>
        <v>0</v>
      </c>
      <c r="L492" s="176">
        <v>21</v>
      </c>
      <c r="M492" s="176">
        <f>G492*(1+L492/100)</f>
        <v>0</v>
      </c>
      <c r="N492" s="174">
        <v>2.9499999999999999E-3</v>
      </c>
      <c r="O492" s="174">
        <f>ROUND(E492*N492,2)</f>
        <v>0.02</v>
      </c>
      <c r="P492" s="174">
        <v>0</v>
      </c>
      <c r="Q492" s="174">
        <f>ROUND(E492*P492,2)</f>
        <v>0</v>
      </c>
      <c r="R492" s="176" t="s">
        <v>966</v>
      </c>
      <c r="S492" s="176" t="s">
        <v>331</v>
      </c>
      <c r="T492" s="177" t="s">
        <v>331</v>
      </c>
      <c r="U492" s="159">
        <v>0</v>
      </c>
      <c r="V492" s="159">
        <f>ROUND(E492*U492,2)</f>
        <v>0</v>
      </c>
      <c r="W492" s="159"/>
      <c r="X492" s="159" t="s">
        <v>422</v>
      </c>
      <c r="Y492" s="159" t="s">
        <v>334</v>
      </c>
      <c r="Z492" s="148"/>
      <c r="AA492" s="148"/>
      <c r="AB492" s="148"/>
      <c r="AC492" s="148"/>
      <c r="AD492" s="148"/>
      <c r="AE492" s="148"/>
      <c r="AF492" s="148"/>
      <c r="AG492" s="148" t="s">
        <v>423</v>
      </c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2" x14ac:dyDescent="0.2">
      <c r="A493" s="155"/>
      <c r="B493" s="156"/>
      <c r="C493" s="188" t="s">
        <v>980</v>
      </c>
      <c r="D493" s="161"/>
      <c r="E493" s="162">
        <v>5.6678499999999996</v>
      </c>
      <c r="F493" s="159"/>
      <c r="G493" s="159"/>
      <c r="H493" s="159"/>
      <c r="I493" s="159"/>
      <c r="J493" s="159"/>
      <c r="K493" s="159"/>
      <c r="L493" s="159"/>
      <c r="M493" s="159"/>
      <c r="N493" s="158"/>
      <c r="O493" s="158"/>
      <c r="P493" s="158"/>
      <c r="Q493" s="158"/>
      <c r="R493" s="159"/>
      <c r="S493" s="159"/>
      <c r="T493" s="159"/>
      <c r="U493" s="159"/>
      <c r="V493" s="159"/>
      <c r="W493" s="159"/>
      <c r="X493" s="159"/>
      <c r="Y493" s="159"/>
      <c r="Z493" s="148"/>
      <c r="AA493" s="148"/>
      <c r="AB493" s="148"/>
      <c r="AC493" s="148"/>
      <c r="AD493" s="148"/>
      <c r="AE493" s="148"/>
      <c r="AF493" s="148"/>
      <c r="AG493" s="148" t="s">
        <v>344</v>
      </c>
      <c r="AH493" s="148">
        <v>0</v>
      </c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outlineLevel="1" x14ac:dyDescent="0.2">
      <c r="A494" s="171">
        <v>141</v>
      </c>
      <c r="B494" s="172" t="s">
        <v>981</v>
      </c>
      <c r="C494" s="187" t="s">
        <v>982</v>
      </c>
      <c r="D494" s="173" t="s">
        <v>420</v>
      </c>
      <c r="E494" s="174">
        <v>280</v>
      </c>
      <c r="F494" s="175"/>
      <c r="G494" s="176">
        <f>ROUND(E494*F494,2)</f>
        <v>0</v>
      </c>
      <c r="H494" s="175"/>
      <c r="I494" s="176">
        <f>ROUND(E494*H494,2)</f>
        <v>0</v>
      </c>
      <c r="J494" s="175"/>
      <c r="K494" s="176">
        <f>ROUND(E494*J494,2)</f>
        <v>0</v>
      </c>
      <c r="L494" s="176">
        <v>21</v>
      </c>
      <c r="M494" s="176">
        <f>G494*(1+L494/100)</f>
        <v>0</v>
      </c>
      <c r="N494" s="174">
        <v>8.0000000000000007E-5</v>
      </c>
      <c r="O494" s="174">
        <f>ROUND(E494*N494,2)</f>
        <v>0.02</v>
      </c>
      <c r="P494" s="174">
        <v>0</v>
      </c>
      <c r="Q494" s="174">
        <f>ROUND(E494*P494,2)</f>
        <v>0</v>
      </c>
      <c r="R494" s="176" t="s">
        <v>983</v>
      </c>
      <c r="S494" s="176" t="s">
        <v>331</v>
      </c>
      <c r="T494" s="177" t="s">
        <v>331</v>
      </c>
      <c r="U494" s="159">
        <v>0.29830000000000001</v>
      </c>
      <c r="V494" s="159">
        <f>ROUND(E494*U494,2)</f>
        <v>83.52</v>
      </c>
      <c r="W494" s="159"/>
      <c r="X494" s="159" t="s">
        <v>422</v>
      </c>
      <c r="Y494" s="159" t="s">
        <v>334</v>
      </c>
      <c r="Z494" s="148"/>
      <c r="AA494" s="148"/>
      <c r="AB494" s="148"/>
      <c r="AC494" s="148"/>
      <c r="AD494" s="148"/>
      <c r="AE494" s="148"/>
      <c r="AF494" s="148"/>
      <c r="AG494" s="148" t="s">
        <v>423</v>
      </c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2" x14ac:dyDescent="0.2">
      <c r="A495" s="155"/>
      <c r="B495" s="156"/>
      <c r="C495" s="274" t="s">
        <v>984</v>
      </c>
      <c r="D495" s="275"/>
      <c r="E495" s="275"/>
      <c r="F495" s="275"/>
      <c r="G495" s="275"/>
      <c r="H495" s="159"/>
      <c r="I495" s="159"/>
      <c r="J495" s="159"/>
      <c r="K495" s="159"/>
      <c r="L495" s="159"/>
      <c r="M495" s="159"/>
      <c r="N495" s="158"/>
      <c r="O495" s="158"/>
      <c r="P495" s="158"/>
      <c r="Q495" s="158"/>
      <c r="R495" s="159"/>
      <c r="S495" s="159"/>
      <c r="T495" s="159"/>
      <c r="U495" s="159"/>
      <c r="V495" s="159"/>
      <c r="W495" s="159"/>
      <c r="X495" s="159"/>
      <c r="Y495" s="159"/>
      <c r="Z495" s="148"/>
      <c r="AA495" s="148"/>
      <c r="AB495" s="148"/>
      <c r="AC495" s="148"/>
      <c r="AD495" s="148"/>
      <c r="AE495" s="148"/>
      <c r="AF495" s="148"/>
      <c r="AG495" s="148" t="s">
        <v>430</v>
      </c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2" x14ac:dyDescent="0.2">
      <c r="A496" s="155"/>
      <c r="B496" s="156"/>
      <c r="C496" s="188" t="s">
        <v>824</v>
      </c>
      <c r="D496" s="161"/>
      <c r="E496" s="162">
        <v>280</v>
      </c>
      <c r="F496" s="159"/>
      <c r="G496" s="159"/>
      <c r="H496" s="159"/>
      <c r="I496" s="159"/>
      <c r="J496" s="159"/>
      <c r="K496" s="159"/>
      <c r="L496" s="159"/>
      <c r="M496" s="159"/>
      <c r="N496" s="158"/>
      <c r="O496" s="158"/>
      <c r="P496" s="158"/>
      <c r="Q496" s="158"/>
      <c r="R496" s="159"/>
      <c r="S496" s="159"/>
      <c r="T496" s="159"/>
      <c r="U496" s="159"/>
      <c r="V496" s="159"/>
      <c r="W496" s="159"/>
      <c r="X496" s="159"/>
      <c r="Y496" s="159"/>
      <c r="Z496" s="148"/>
      <c r="AA496" s="148"/>
      <c r="AB496" s="148"/>
      <c r="AC496" s="148"/>
      <c r="AD496" s="148"/>
      <c r="AE496" s="148"/>
      <c r="AF496" s="148"/>
      <c r="AG496" s="148" t="s">
        <v>344</v>
      </c>
      <c r="AH496" s="148">
        <v>0</v>
      </c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71">
        <v>142</v>
      </c>
      <c r="B497" s="172" t="s">
        <v>985</v>
      </c>
      <c r="C497" s="187" t="s">
        <v>986</v>
      </c>
      <c r="D497" s="173" t="s">
        <v>420</v>
      </c>
      <c r="E497" s="174">
        <v>257.62968000000001</v>
      </c>
      <c r="F497" s="175"/>
      <c r="G497" s="176">
        <f>ROUND(E497*F497,2)</f>
        <v>0</v>
      </c>
      <c r="H497" s="175"/>
      <c r="I497" s="176">
        <f>ROUND(E497*H497,2)</f>
        <v>0</v>
      </c>
      <c r="J497" s="175"/>
      <c r="K497" s="176">
        <f>ROUND(E497*J497,2)</f>
        <v>0</v>
      </c>
      <c r="L497" s="176">
        <v>21</v>
      </c>
      <c r="M497" s="176">
        <f>G497*(1+L497/100)</f>
        <v>0</v>
      </c>
      <c r="N497" s="174">
        <v>8.0000000000000007E-5</v>
      </c>
      <c r="O497" s="174">
        <f>ROUND(E497*N497,2)</f>
        <v>0.02</v>
      </c>
      <c r="P497" s="174">
        <v>0</v>
      </c>
      <c r="Q497" s="174">
        <f>ROUND(E497*P497,2)</f>
        <v>0</v>
      </c>
      <c r="R497" s="176" t="s">
        <v>983</v>
      </c>
      <c r="S497" s="176" t="s">
        <v>331</v>
      </c>
      <c r="T497" s="177" t="s">
        <v>331</v>
      </c>
      <c r="U497" s="159">
        <v>0.26</v>
      </c>
      <c r="V497" s="159">
        <f>ROUND(E497*U497,2)</f>
        <v>66.98</v>
      </c>
      <c r="W497" s="159"/>
      <c r="X497" s="159" t="s">
        <v>422</v>
      </c>
      <c r="Y497" s="159" t="s">
        <v>334</v>
      </c>
      <c r="Z497" s="148"/>
      <c r="AA497" s="148"/>
      <c r="AB497" s="148"/>
      <c r="AC497" s="148"/>
      <c r="AD497" s="148"/>
      <c r="AE497" s="148"/>
      <c r="AF497" s="148"/>
      <c r="AG497" s="148" t="s">
        <v>423</v>
      </c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outlineLevel="2" x14ac:dyDescent="0.2">
      <c r="A498" s="155"/>
      <c r="B498" s="156"/>
      <c r="C498" s="274" t="s">
        <v>984</v>
      </c>
      <c r="D498" s="275"/>
      <c r="E498" s="275"/>
      <c r="F498" s="275"/>
      <c r="G498" s="275"/>
      <c r="H498" s="159"/>
      <c r="I498" s="159"/>
      <c r="J498" s="159"/>
      <c r="K498" s="159"/>
      <c r="L498" s="159"/>
      <c r="M498" s="159"/>
      <c r="N498" s="158"/>
      <c r="O498" s="158"/>
      <c r="P498" s="158"/>
      <c r="Q498" s="158"/>
      <c r="R498" s="159"/>
      <c r="S498" s="159"/>
      <c r="T498" s="159"/>
      <c r="U498" s="159"/>
      <c r="V498" s="159"/>
      <c r="W498" s="159"/>
      <c r="X498" s="159"/>
      <c r="Y498" s="159"/>
      <c r="Z498" s="148"/>
      <c r="AA498" s="148"/>
      <c r="AB498" s="148"/>
      <c r="AC498" s="148"/>
      <c r="AD498" s="148"/>
      <c r="AE498" s="148"/>
      <c r="AF498" s="148"/>
      <c r="AG498" s="148" t="s">
        <v>430</v>
      </c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2" x14ac:dyDescent="0.2">
      <c r="A499" s="155"/>
      <c r="B499" s="156"/>
      <c r="C499" s="188" t="s">
        <v>872</v>
      </c>
      <c r="D499" s="161"/>
      <c r="E499" s="162">
        <v>257.62968000000001</v>
      </c>
      <c r="F499" s="159"/>
      <c r="G499" s="159"/>
      <c r="H499" s="159"/>
      <c r="I499" s="159"/>
      <c r="J499" s="159"/>
      <c r="K499" s="159"/>
      <c r="L499" s="159"/>
      <c r="M499" s="159"/>
      <c r="N499" s="158"/>
      <c r="O499" s="158"/>
      <c r="P499" s="158"/>
      <c r="Q499" s="158"/>
      <c r="R499" s="159"/>
      <c r="S499" s="159"/>
      <c r="T499" s="159"/>
      <c r="U499" s="159"/>
      <c r="V499" s="159"/>
      <c r="W499" s="159"/>
      <c r="X499" s="159"/>
      <c r="Y499" s="159"/>
      <c r="Z499" s="148"/>
      <c r="AA499" s="148"/>
      <c r="AB499" s="148"/>
      <c r="AC499" s="148"/>
      <c r="AD499" s="148"/>
      <c r="AE499" s="148"/>
      <c r="AF499" s="148"/>
      <c r="AG499" s="148" t="s">
        <v>344</v>
      </c>
      <c r="AH499" s="148">
        <v>0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71">
        <v>143</v>
      </c>
      <c r="B500" s="172" t="s">
        <v>987</v>
      </c>
      <c r="C500" s="187" t="s">
        <v>988</v>
      </c>
      <c r="D500" s="173" t="s">
        <v>420</v>
      </c>
      <c r="E500" s="174">
        <v>283.39265</v>
      </c>
      <c r="F500" s="175"/>
      <c r="G500" s="176">
        <f>ROUND(E500*F500,2)</f>
        <v>0</v>
      </c>
      <c r="H500" s="175"/>
      <c r="I500" s="176">
        <f>ROUND(E500*H500,2)</f>
        <v>0</v>
      </c>
      <c r="J500" s="175"/>
      <c r="K500" s="176">
        <f>ROUND(E500*J500,2)</f>
        <v>0</v>
      </c>
      <c r="L500" s="176">
        <v>21</v>
      </c>
      <c r="M500" s="176">
        <f>G500*(1+L500/100)</f>
        <v>0</v>
      </c>
      <c r="N500" s="174">
        <v>2.9700000000000001E-2</v>
      </c>
      <c r="O500" s="174">
        <f>ROUND(E500*N500,2)</f>
        <v>8.42</v>
      </c>
      <c r="P500" s="174">
        <v>0</v>
      </c>
      <c r="Q500" s="174">
        <f>ROUND(E500*P500,2)</f>
        <v>0</v>
      </c>
      <c r="R500" s="176" t="s">
        <v>563</v>
      </c>
      <c r="S500" s="176" t="s">
        <v>331</v>
      </c>
      <c r="T500" s="177" t="s">
        <v>331</v>
      </c>
      <c r="U500" s="159">
        <v>0</v>
      </c>
      <c r="V500" s="159">
        <f>ROUND(E500*U500,2)</f>
        <v>0</v>
      </c>
      <c r="W500" s="159"/>
      <c r="X500" s="159" t="s">
        <v>564</v>
      </c>
      <c r="Y500" s="159" t="s">
        <v>334</v>
      </c>
      <c r="Z500" s="148"/>
      <c r="AA500" s="148"/>
      <c r="AB500" s="148"/>
      <c r="AC500" s="148"/>
      <c r="AD500" s="148"/>
      <c r="AE500" s="148"/>
      <c r="AF500" s="148"/>
      <c r="AG500" s="148" t="s">
        <v>565</v>
      </c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2" x14ac:dyDescent="0.2">
      <c r="A501" s="155"/>
      <c r="B501" s="156"/>
      <c r="C501" s="188" t="s">
        <v>814</v>
      </c>
      <c r="D501" s="161"/>
      <c r="E501" s="162">
        <v>283.39265</v>
      </c>
      <c r="F501" s="159"/>
      <c r="G501" s="159"/>
      <c r="H501" s="159"/>
      <c r="I501" s="159"/>
      <c r="J501" s="159"/>
      <c r="K501" s="159"/>
      <c r="L501" s="159"/>
      <c r="M501" s="159"/>
      <c r="N501" s="158"/>
      <c r="O501" s="158"/>
      <c r="P501" s="158"/>
      <c r="Q501" s="158"/>
      <c r="R501" s="159"/>
      <c r="S501" s="159"/>
      <c r="T501" s="159"/>
      <c r="U501" s="159"/>
      <c r="V501" s="159"/>
      <c r="W501" s="159"/>
      <c r="X501" s="159"/>
      <c r="Y501" s="159"/>
      <c r="Z501" s="148"/>
      <c r="AA501" s="148"/>
      <c r="AB501" s="148"/>
      <c r="AC501" s="148"/>
      <c r="AD501" s="148"/>
      <c r="AE501" s="148"/>
      <c r="AF501" s="148"/>
      <c r="AG501" s="148" t="s">
        <v>344</v>
      </c>
      <c r="AH501" s="148">
        <v>0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outlineLevel="1" x14ac:dyDescent="0.2">
      <c r="A502" s="171">
        <v>144</v>
      </c>
      <c r="B502" s="172" t="s">
        <v>970</v>
      </c>
      <c r="C502" s="187" t="s">
        <v>971</v>
      </c>
      <c r="D502" s="173" t="s">
        <v>420</v>
      </c>
      <c r="E502" s="174">
        <v>308</v>
      </c>
      <c r="F502" s="175"/>
      <c r="G502" s="176">
        <f>ROUND(E502*F502,2)</f>
        <v>0</v>
      </c>
      <c r="H502" s="175"/>
      <c r="I502" s="176">
        <f>ROUND(E502*H502,2)</f>
        <v>0</v>
      </c>
      <c r="J502" s="175"/>
      <c r="K502" s="176">
        <f>ROUND(E502*J502,2)</f>
        <v>0</v>
      </c>
      <c r="L502" s="176">
        <v>21</v>
      </c>
      <c r="M502" s="176">
        <f>G502*(1+L502/100)</f>
        <v>0</v>
      </c>
      <c r="N502" s="174">
        <v>1.2999999999999999E-2</v>
      </c>
      <c r="O502" s="174">
        <f>ROUND(E502*N502,2)</f>
        <v>4</v>
      </c>
      <c r="P502" s="174">
        <v>0</v>
      </c>
      <c r="Q502" s="174">
        <f>ROUND(E502*P502,2)</f>
        <v>0</v>
      </c>
      <c r="R502" s="176" t="s">
        <v>563</v>
      </c>
      <c r="S502" s="176" t="s">
        <v>331</v>
      </c>
      <c r="T502" s="177" t="s">
        <v>331</v>
      </c>
      <c r="U502" s="159">
        <v>0</v>
      </c>
      <c r="V502" s="159">
        <f>ROUND(E502*U502,2)</f>
        <v>0</v>
      </c>
      <c r="W502" s="159"/>
      <c r="X502" s="159" t="s">
        <v>564</v>
      </c>
      <c r="Y502" s="159" t="s">
        <v>334</v>
      </c>
      <c r="Z502" s="148"/>
      <c r="AA502" s="148"/>
      <c r="AB502" s="148"/>
      <c r="AC502" s="148"/>
      <c r="AD502" s="148"/>
      <c r="AE502" s="148"/>
      <c r="AF502" s="148"/>
      <c r="AG502" s="148" t="s">
        <v>565</v>
      </c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2" x14ac:dyDescent="0.2">
      <c r="A503" s="155"/>
      <c r="B503" s="156"/>
      <c r="C503" s="188" t="s">
        <v>851</v>
      </c>
      <c r="D503" s="161"/>
      <c r="E503" s="162">
        <v>308</v>
      </c>
      <c r="F503" s="159"/>
      <c r="G503" s="159"/>
      <c r="H503" s="159"/>
      <c r="I503" s="159"/>
      <c r="J503" s="159"/>
      <c r="K503" s="159"/>
      <c r="L503" s="159"/>
      <c r="M503" s="159"/>
      <c r="N503" s="158"/>
      <c r="O503" s="158"/>
      <c r="P503" s="158"/>
      <c r="Q503" s="158"/>
      <c r="R503" s="159"/>
      <c r="S503" s="159"/>
      <c r="T503" s="159"/>
      <c r="U503" s="159"/>
      <c r="V503" s="159"/>
      <c r="W503" s="159"/>
      <c r="X503" s="159"/>
      <c r="Y503" s="159"/>
      <c r="Z503" s="148"/>
      <c r="AA503" s="148"/>
      <c r="AB503" s="148"/>
      <c r="AC503" s="148"/>
      <c r="AD503" s="148"/>
      <c r="AE503" s="148"/>
      <c r="AF503" s="148"/>
      <c r="AG503" s="148" t="s">
        <v>344</v>
      </c>
      <c r="AH503" s="148">
        <v>0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outlineLevel="1" x14ac:dyDescent="0.2">
      <c r="A504" s="155">
        <v>145</v>
      </c>
      <c r="B504" s="156" t="s">
        <v>989</v>
      </c>
      <c r="C504" s="199" t="s">
        <v>990</v>
      </c>
      <c r="D504" s="157" t="s">
        <v>0</v>
      </c>
      <c r="E504" s="197"/>
      <c r="F504" s="160"/>
      <c r="G504" s="159">
        <f>ROUND(E504*F504,2)</f>
        <v>0</v>
      </c>
      <c r="H504" s="160"/>
      <c r="I504" s="159">
        <f>ROUND(E504*H504,2)</f>
        <v>0</v>
      </c>
      <c r="J504" s="160"/>
      <c r="K504" s="159">
        <f>ROUND(E504*J504,2)</f>
        <v>0</v>
      </c>
      <c r="L504" s="159">
        <v>21</v>
      </c>
      <c r="M504" s="159">
        <f>G504*(1+L504/100)</f>
        <v>0</v>
      </c>
      <c r="N504" s="158">
        <v>0</v>
      </c>
      <c r="O504" s="158">
        <f>ROUND(E504*N504,2)</f>
        <v>0</v>
      </c>
      <c r="P504" s="158">
        <v>0</v>
      </c>
      <c r="Q504" s="158">
        <f>ROUND(E504*P504,2)</f>
        <v>0</v>
      </c>
      <c r="R504" s="159" t="s">
        <v>983</v>
      </c>
      <c r="S504" s="159" t="s">
        <v>331</v>
      </c>
      <c r="T504" s="159" t="s">
        <v>331</v>
      </c>
      <c r="U504" s="159">
        <v>0</v>
      </c>
      <c r="V504" s="159">
        <f>ROUND(E504*U504,2)</f>
        <v>0</v>
      </c>
      <c r="W504" s="159"/>
      <c r="X504" s="159" t="s">
        <v>767</v>
      </c>
      <c r="Y504" s="159" t="s">
        <v>334</v>
      </c>
      <c r="Z504" s="148"/>
      <c r="AA504" s="148"/>
      <c r="AB504" s="148"/>
      <c r="AC504" s="148"/>
      <c r="AD504" s="148"/>
      <c r="AE504" s="148"/>
      <c r="AF504" s="148"/>
      <c r="AG504" s="148" t="s">
        <v>768</v>
      </c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outlineLevel="2" x14ac:dyDescent="0.2">
      <c r="A505" s="155"/>
      <c r="B505" s="156"/>
      <c r="C505" s="276" t="s">
        <v>858</v>
      </c>
      <c r="D505" s="277"/>
      <c r="E505" s="277"/>
      <c r="F505" s="277"/>
      <c r="G505" s="277"/>
      <c r="H505" s="159"/>
      <c r="I505" s="159"/>
      <c r="J505" s="159"/>
      <c r="K505" s="159"/>
      <c r="L505" s="159"/>
      <c r="M505" s="159"/>
      <c r="N505" s="158"/>
      <c r="O505" s="158"/>
      <c r="P505" s="158"/>
      <c r="Q505" s="158"/>
      <c r="R505" s="159"/>
      <c r="S505" s="159"/>
      <c r="T505" s="159"/>
      <c r="U505" s="159"/>
      <c r="V505" s="159"/>
      <c r="W505" s="159"/>
      <c r="X505" s="159"/>
      <c r="Y505" s="159"/>
      <c r="Z505" s="148"/>
      <c r="AA505" s="148"/>
      <c r="AB505" s="148"/>
      <c r="AC505" s="148"/>
      <c r="AD505" s="148"/>
      <c r="AE505" s="148"/>
      <c r="AF505" s="148"/>
      <c r="AG505" s="148" t="s">
        <v>430</v>
      </c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x14ac:dyDescent="0.2">
      <c r="A506" s="164" t="s">
        <v>326</v>
      </c>
      <c r="B506" s="165" t="s">
        <v>256</v>
      </c>
      <c r="C506" s="186" t="s">
        <v>257</v>
      </c>
      <c r="D506" s="166"/>
      <c r="E506" s="167"/>
      <c r="F506" s="168"/>
      <c r="G506" s="168">
        <f>SUMIF(AG507:AG531,"&lt;&gt;NOR",G507:G531)</f>
        <v>0</v>
      </c>
      <c r="H506" s="168"/>
      <c r="I506" s="168">
        <f>SUM(I507:I531)</f>
        <v>0</v>
      </c>
      <c r="J506" s="168"/>
      <c r="K506" s="168">
        <f>SUM(K507:K531)</f>
        <v>0</v>
      </c>
      <c r="L506" s="168"/>
      <c r="M506" s="168">
        <f>SUM(M507:M531)</f>
        <v>0</v>
      </c>
      <c r="N506" s="167"/>
      <c r="O506" s="167">
        <f>SUM(O507:O531)</f>
        <v>0.43</v>
      </c>
      <c r="P506" s="167"/>
      <c r="Q506" s="167">
        <f>SUM(Q507:Q531)</f>
        <v>0</v>
      </c>
      <c r="R506" s="168"/>
      <c r="S506" s="168"/>
      <c r="T506" s="169"/>
      <c r="U506" s="163"/>
      <c r="V506" s="163">
        <f>SUM(V507:V531)</f>
        <v>122.20999999999998</v>
      </c>
      <c r="W506" s="163"/>
      <c r="X506" s="163"/>
      <c r="Y506" s="163"/>
      <c r="AG506" t="s">
        <v>327</v>
      </c>
    </row>
    <row r="507" spans="1:60" ht="22.5" outlineLevel="1" x14ac:dyDescent="0.2">
      <c r="A507" s="171">
        <v>146</v>
      </c>
      <c r="B507" s="172" t="s">
        <v>991</v>
      </c>
      <c r="C507" s="187" t="s">
        <v>992</v>
      </c>
      <c r="D507" s="173" t="s">
        <v>407</v>
      </c>
      <c r="E507" s="174">
        <v>10.8</v>
      </c>
      <c r="F507" s="175"/>
      <c r="G507" s="176">
        <f>ROUND(E507*F507,2)</f>
        <v>0</v>
      </c>
      <c r="H507" s="175"/>
      <c r="I507" s="176">
        <f>ROUND(E507*H507,2)</f>
        <v>0</v>
      </c>
      <c r="J507" s="175"/>
      <c r="K507" s="176">
        <f>ROUND(E507*J507,2)</f>
        <v>0</v>
      </c>
      <c r="L507" s="176">
        <v>21</v>
      </c>
      <c r="M507" s="176">
        <f>G507*(1+L507/100)</f>
        <v>0</v>
      </c>
      <c r="N507" s="174">
        <v>1.58E-3</v>
      </c>
      <c r="O507" s="174">
        <f>ROUND(E507*N507,2)</f>
        <v>0.02</v>
      </c>
      <c r="P507" s="174">
        <v>0</v>
      </c>
      <c r="Q507" s="174">
        <f>ROUND(E507*P507,2)</f>
        <v>0</v>
      </c>
      <c r="R507" s="176" t="s">
        <v>993</v>
      </c>
      <c r="S507" s="176" t="s">
        <v>331</v>
      </c>
      <c r="T507" s="177" t="s">
        <v>331</v>
      </c>
      <c r="U507" s="159">
        <v>0.60109999999999997</v>
      </c>
      <c r="V507" s="159">
        <f>ROUND(E507*U507,2)</f>
        <v>6.49</v>
      </c>
      <c r="W507" s="159"/>
      <c r="X507" s="159" t="s">
        <v>422</v>
      </c>
      <c r="Y507" s="159" t="s">
        <v>334</v>
      </c>
      <c r="Z507" s="148"/>
      <c r="AA507" s="148"/>
      <c r="AB507" s="148"/>
      <c r="AC507" s="148"/>
      <c r="AD507" s="148"/>
      <c r="AE507" s="148"/>
      <c r="AF507" s="148"/>
      <c r="AG507" s="148" t="s">
        <v>423</v>
      </c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outlineLevel="2" x14ac:dyDescent="0.2">
      <c r="A508" s="155"/>
      <c r="B508" s="156"/>
      <c r="C508" s="263" t="s">
        <v>994</v>
      </c>
      <c r="D508" s="264"/>
      <c r="E508" s="264"/>
      <c r="F508" s="264"/>
      <c r="G508" s="264"/>
      <c r="H508" s="159"/>
      <c r="I508" s="159"/>
      <c r="J508" s="159"/>
      <c r="K508" s="159"/>
      <c r="L508" s="159"/>
      <c r="M508" s="159"/>
      <c r="N508" s="158"/>
      <c r="O508" s="158"/>
      <c r="P508" s="158"/>
      <c r="Q508" s="158"/>
      <c r="R508" s="159"/>
      <c r="S508" s="159"/>
      <c r="T508" s="159"/>
      <c r="U508" s="159"/>
      <c r="V508" s="159"/>
      <c r="W508" s="159"/>
      <c r="X508" s="159"/>
      <c r="Y508" s="159"/>
      <c r="Z508" s="148"/>
      <c r="AA508" s="148"/>
      <c r="AB508" s="148"/>
      <c r="AC508" s="148"/>
      <c r="AD508" s="148"/>
      <c r="AE508" s="148"/>
      <c r="AF508" s="148"/>
      <c r="AG508" s="148" t="s">
        <v>336</v>
      </c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2" x14ac:dyDescent="0.2">
      <c r="A509" s="155"/>
      <c r="B509" s="156"/>
      <c r="C509" s="188" t="s">
        <v>995</v>
      </c>
      <c r="D509" s="161"/>
      <c r="E509" s="162">
        <v>10.8</v>
      </c>
      <c r="F509" s="159"/>
      <c r="G509" s="159"/>
      <c r="H509" s="159"/>
      <c r="I509" s="159"/>
      <c r="J509" s="159"/>
      <c r="K509" s="159"/>
      <c r="L509" s="159"/>
      <c r="M509" s="159"/>
      <c r="N509" s="158"/>
      <c r="O509" s="158"/>
      <c r="P509" s="158"/>
      <c r="Q509" s="158"/>
      <c r="R509" s="159"/>
      <c r="S509" s="159"/>
      <c r="T509" s="159"/>
      <c r="U509" s="159"/>
      <c r="V509" s="159"/>
      <c r="W509" s="159"/>
      <c r="X509" s="159"/>
      <c r="Y509" s="159"/>
      <c r="Z509" s="148"/>
      <c r="AA509" s="148"/>
      <c r="AB509" s="148"/>
      <c r="AC509" s="148"/>
      <c r="AD509" s="148"/>
      <c r="AE509" s="148"/>
      <c r="AF509" s="148"/>
      <c r="AG509" s="148" t="s">
        <v>344</v>
      </c>
      <c r="AH509" s="148">
        <v>0</v>
      </c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ht="22.5" outlineLevel="1" x14ac:dyDescent="0.2">
      <c r="A510" s="171">
        <v>147</v>
      </c>
      <c r="B510" s="172" t="s">
        <v>996</v>
      </c>
      <c r="C510" s="187" t="s">
        <v>997</v>
      </c>
      <c r="D510" s="173" t="s">
        <v>407</v>
      </c>
      <c r="E510" s="174">
        <v>143.28</v>
      </c>
      <c r="F510" s="175"/>
      <c r="G510" s="176">
        <f>ROUND(E510*F510,2)</f>
        <v>0</v>
      </c>
      <c r="H510" s="175"/>
      <c r="I510" s="176">
        <f>ROUND(E510*H510,2)</f>
        <v>0</v>
      </c>
      <c r="J510" s="175"/>
      <c r="K510" s="176">
        <f>ROUND(E510*J510,2)</f>
        <v>0</v>
      </c>
      <c r="L510" s="176">
        <v>21</v>
      </c>
      <c r="M510" s="176">
        <f>G510*(1+L510/100)</f>
        <v>0</v>
      </c>
      <c r="N510" s="174">
        <v>1.0499999999999999E-3</v>
      </c>
      <c r="O510" s="174">
        <f>ROUND(E510*N510,2)</f>
        <v>0.15</v>
      </c>
      <c r="P510" s="174">
        <v>0</v>
      </c>
      <c r="Q510" s="174">
        <f>ROUND(E510*P510,2)</f>
        <v>0</v>
      </c>
      <c r="R510" s="176" t="s">
        <v>993</v>
      </c>
      <c r="S510" s="176" t="s">
        <v>331</v>
      </c>
      <c r="T510" s="177" t="s">
        <v>331</v>
      </c>
      <c r="U510" s="159">
        <v>0.68628999999999996</v>
      </c>
      <c r="V510" s="159">
        <f>ROUND(E510*U510,2)</f>
        <v>98.33</v>
      </c>
      <c r="W510" s="159"/>
      <c r="X510" s="159" t="s">
        <v>422</v>
      </c>
      <c r="Y510" s="159" t="s">
        <v>334</v>
      </c>
      <c r="Z510" s="148"/>
      <c r="AA510" s="148"/>
      <c r="AB510" s="148"/>
      <c r="AC510" s="148"/>
      <c r="AD510" s="148"/>
      <c r="AE510" s="148"/>
      <c r="AF510" s="148"/>
      <c r="AG510" s="148" t="s">
        <v>423</v>
      </c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2" x14ac:dyDescent="0.2">
      <c r="A511" s="155"/>
      <c r="B511" s="156"/>
      <c r="C511" s="263" t="s">
        <v>994</v>
      </c>
      <c r="D511" s="264"/>
      <c r="E511" s="264"/>
      <c r="F511" s="264"/>
      <c r="G511" s="264"/>
      <c r="H511" s="159"/>
      <c r="I511" s="159"/>
      <c r="J511" s="159"/>
      <c r="K511" s="159"/>
      <c r="L511" s="159"/>
      <c r="M511" s="159"/>
      <c r="N511" s="158"/>
      <c r="O511" s="158"/>
      <c r="P511" s="158"/>
      <c r="Q511" s="158"/>
      <c r="R511" s="159"/>
      <c r="S511" s="159"/>
      <c r="T511" s="159"/>
      <c r="U511" s="159"/>
      <c r="V511" s="159"/>
      <c r="W511" s="159"/>
      <c r="X511" s="159"/>
      <c r="Y511" s="159"/>
      <c r="Z511" s="148"/>
      <c r="AA511" s="148"/>
      <c r="AB511" s="148"/>
      <c r="AC511" s="148"/>
      <c r="AD511" s="148"/>
      <c r="AE511" s="148"/>
      <c r="AF511" s="148"/>
      <c r="AG511" s="148" t="s">
        <v>336</v>
      </c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outlineLevel="2" x14ac:dyDescent="0.2">
      <c r="A512" s="155"/>
      <c r="B512" s="156"/>
      <c r="C512" s="188" t="s">
        <v>998</v>
      </c>
      <c r="D512" s="161"/>
      <c r="E512" s="162">
        <v>143.28</v>
      </c>
      <c r="F512" s="159"/>
      <c r="G512" s="159"/>
      <c r="H512" s="159"/>
      <c r="I512" s="159"/>
      <c r="J512" s="159"/>
      <c r="K512" s="159"/>
      <c r="L512" s="159"/>
      <c r="M512" s="159"/>
      <c r="N512" s="158"/>
      <c r="O512" s="158"/>
      <c r="P512" s="158"/>
      <c r="Q512" s="158"/>
      <c r="R512" s="159"/>
      <c r="S512" s="159"/>
      <c r="T512" s="159"/>
      <c r="U512" s="159"/>
      <c r="V512" s="159"/>
      <c r="W512" s="159"/>
      <c r="X512" s="159"/>
      <c r="Y512" s="159"/>
      <c r="Z512" s="148"/>
      <c r="AA512" s="148"/>
      <c r="AB512" s="148"/>
      <c r="AC512" s="148"/>
      <c r="AD512" s="148"/>
      <c r="AE512" s="148"/>
      <c r="AF512" s="148"/>
      <c r="AG512" s="148" t="s">
        <v>344</v>
      </c>
      <c r="AH512" s="148">
        <v>0</v>
      </c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71">
        <v>148</v>
      </c>
      <c r="B513" s="172" t="s">
        <v>999</v>
      </c>
      <c r="C513" s="187" t="s">
        <v>1000</v>
      </c>
      <c r="D513" s="173" t="s">
        <v>407</v>
      </c>
      <c r="E513" s="174">
        <v>143.28</v>
      </c>
      <c r="F513" s="175"/>
      <c r="G513" s="176">
        <f>ROUND(E513*F513,2)</f>
        <v>0</v>
      </c>
      <c r="H513" s="175"/>
      <c r="I513" s="176">
        <f>ROUND(E513*H513,2)</f>
        <v>0</v>
      </c>
      <c r="J513" s="175"/>
      <c r="K513" s="176">
        <f>ROUND(E513*J513,2)</f>
        <v>0</v>
      </c>
      <c r="L513" s="176">
        <v>21</v>
      </c>
      <c r="M513" s="176">
        <f>G513*(1+L513/100)</f>
        <v>0</v>
      </c>
      <c r="N513" s="174">
        <v>0</v>
      </c>
      <c r="O513" s="174">
        <f>ROUND(E513*N513,2)</f>
        <v>0</v>
      </c>
      <c r="P513" s="174">
        <v>0</v>
      </c>
      <c r="Q513" s="174">
        <f>ROUND(E513*P513,2)</f>
        <v>0</v>
      </c>
      <c r="R513" s="176" t="s">
        <v>993</v>
      </c>
      <c r="S513" s="176" t="s">
        <v>331</v>
      </c>
      <c r="T513" s="177" t="s">
        <v>331</v>
      </c>
      <c r="U513" s="159">
        <v>7.7049999999999993E-2</v>
      </c>
      <c r="V513" s="159">
        <f>ROUND(E513*U513,2)</f>
        <v>11.04</v>
      </c>
      <c r="W513" s="159"/>
      <c r="X513" s="159" t="s">
        <v>422</v>
      </c>
      <c r="Y513" s="159" t="s">
        <v>334</v>
      </c>
      <c r="Z513" s="148"/>
      <c r="AA513" s="148"/>
      <c r="AB513" s="148"/>
      <c r="AC513" s="148"/>
      <c r="AD513" s="148"/>
      <c r="AE513" s="148"/>
      <c r="AF513" s="148"/>
      <c r="AG513" s="148" t="s">
        <v>423</v>
      </c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2" x14ac:dyDescent="0.2">
      <c r="A514" s="155"/>
      <c r="B514" s="156"/>
      <c r="C514" s="188" t="s">
        <v>1001</v>
      </c>
      <c r="D514" s="161"/>
      <c r="E514" s="162">
        <v>143.28</v>
      </c>
      <c r="F514" s="159"/>
      <c r="G514" s="159"/>
      <c r="H514" s="159"/>
      <c r="I514" s="159"/>
      <c r="J514" s="159"/>
      <c r="K514" s="159"/>
      <c r="L514" s="159"/>
      <c r="M514" s="159"/>
      <c r="N514" s="158"/>
      <c r="O514" s="158"/>
      <c r="P514" s="158"/>
      <c r="Q514" s="158"/>
      <c r="R514" s="159"/>
      <c r="S514" s="159"/>
      <c r="T514" s="159"/>
      <c r="U514" s="159"/>
      <c r="V514" s="159"/>
      <c r="W514" s="159"/>
      <c r="X514" s="159"/>
      <c r="Y514" s="159"/>
      <c r="Z514" s="148"/>
      <c r="AA514" s="148"/>
      <c r="AB514" s="148"/>
      <c r="AC514" s="148"/>
      <c r="AD514" s="148"/>
      <c r="AE514" s="148"/>
      <c r="AF514" s="148"/>
      <c r="AG514" s="148" t="s">
        <v>344</v>
      </c>
      <c r="AH514" s="148">
        <v>0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ht="22.5" outlineLevel="1" x14ac:dyDescent="0.2">
      <c r="A515" s="171">
        <v>149</v>
      </c>
      <c r="B515" s="172" t="s">
        <v>1002</v>
      </c>
      <c r="C515" s="187" t="s">
        <v>1003</v>
      </c>
      <c r="D515" s="173" t="s">
        <v>407</v>
      </c>
      <c r="E515" s="174">
        <v>23</v>
      </c>
      <c r="F515" s="175"/>
      <c r="G515" s="176">
        <f>ROUND(E515*F515,2)</f>
        <v>0</v>
      </c>
      <c r="H515" s="175"/>
      <c r="I515" s="176">
        <f>ROUND(E515*H515,2)</f>
        <v>0</v>
      </c>
      <c r="J515" s="175"/>
      <c r="K515" s="176">
        <f>ROUND(E515*J515,2)</f>
        <v>0</v>
      </c>
      <c r="L515" s="176">
        <v>21</v>
      </c>
      <c r="M515" s="176">
        <f>G515*(1+L515/100)</f>
        <v>0</v>
      </c>
      <c r="N515" s="174">
        <v>1.49E-3</v>
      </c>
      <c r="O515" s="174">
        <f>ROUND(E515*N515,2)</f>
        <v>0.03</v>
      </c>
      <c r="P515" s="174">
        <v>0</v>
      </c>
      <c r="Q515" s="174">
        <f>ROUND(E515*P515,2)</f>
        <v>0</v>
      </c>
      <c r="R515" s="176" t="s">
        <v>993</v>
      </c>
      <c r="S515" s="176" t="s">
        <v>331</v>
      </c>
      <c r="T515" s="177" t="s">
        <v>331</v>
      </c>
      <c r="U515" s="159">
        <v>0.27589999999999998</v>
      </c>
      <c r="V515" s="159">
        <f>ROUND(E515*U515,2)</f>
        <v>6.35</v>
      </c>
      <c r="W515" s="159"/>
      <c r="X515" s="159" t="s">
        <v>422</v>
      </c>
      <c r="Y515" s="159" t="s">
        <v>334</v>
      </c>
      <c r="Z515" s="148"/>
      <c r="AA515" s="148"/>
      <c r="AB515" s="148"/>
      <c r="AC515" s="148"/>
      <c r="AD515" s="148"/>
      <c r="AE515" s="148"/>
      <c r="AF515" s="148"/>
      <c r="AG515" s="148" t="s">
        <v>423</v>
      </c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2" x14ac:dyDescent="0.2">
      <c r="A516" s="155"/>
      <c r="B516" s="156"/>
      <c r="C516" s="274" t="s">
        <v>1004</v>
      </c>
      <c r="D516" s="275"/>
      <c r="E516" s="275"/>
      <c r="F516" s="275"/>
      <c r="G516" s="275"/>
      <c r="H516" s="159"/>
      <c r="I516" s="159"/>
      <c r="J516" s="159"/>
      <c r="K516" s="159"/>
      <c r="L516" s="159"/>
      <c r="M516" s="159"/>
      <c r="N516" s="158"/>
      <c r="O516" s="158"/>
      <c r="P516" s="158"/>
      <c r="Q516" s="158"/>
      <c r="R516" s="159"/>
      <c r="S516" s="159"/>
      <c r="T516" s="159"/>
      <c r="U516" s="159"/>
      <c r="V516" s="159"/>
      <c r="W516" s="159"/>
      <c r="X516" s="159"/>
      <c r="Y516" s="159"/>
      <c r="Z516" s="148"/>
      <c r="AA516" s="148"/>
      <c r="AB516" s="148"/>
      <c r="AC516" s="148"/>
      <c r="AD516" s="148"/>
      <c r="AE516" s="148"/>
      <c r="AF516" s="148"/>
      <c r="AG516" s="148" t="s">
        <v>430</v>
      </c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2" x14ac:dyDescent="0.2">
      <c r="A517" s="155"/>
      <c r="B517" s="156"/>
      <c r="C517" s="272" t="s">
        <v>1005</v>
      </c>
      <c r="D517" s="273"/>
      <c r="E517" s="273"/>
      <c r="F517" s="273"/>
      <c r="G517" s="273"/>
      <c r="H517" s="159"/>
      <c r="I517" s="159"/>
      <c r="J517" s="159"/>
      <c r="K517" s="159"/>
      <c r="L517" s="159"/>
      <c r="M517" s="159"/>
      <c r="N517" s="158"/>
      <c r="O517" s="158"/>
      <c r="P517" s="158"/>
      <c r="Q517" s="158"/>
      <c r="R517" s="159"/>
      <c r="S517" s="159"/>
      <c r="T517" s="159"/>
      <c r="U517" s="159"/>
      <c r="V517" s="159"/>
      <c r="W517" s="159"/>
      <c r="X517" s="159"/>
      <c r="Y517" s="159"/>
      <c r="Z517" s="148"/>
      <c r="AA517" s="148"/>
      <c r="AB517" s="148"/>
      <c r="AC517" s="148"/>
      <c r="AD517" s="148"/>
      <c r="AE517" s="148"/>
      <c r="AF517" s="148"/>
      <c r="AG517" s="148" t="s">
        <v>336</v>
      </c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outlineLevel="2" x14ac:dyDescent="0.2">
      <c r="A518" s="155"/>
      <c r="B518" s="156"/>
      <c r="C518" s="188" t="s">
        <v>1006</v>
      </c>
      <c r="D518" s="161"/>
      <c r="E518" s="162"/>
      <c r="F518" s="159"/>
      <c r="G518" s="159"/>
      <c r="H518" s="159"/>
      <c r="I518" s="159"/>
      <c r="J518" s="159"/>
      <c r="K518" s="159"/>
      <c r="L518" s="159"/>
      <c r="M518" s="159"/>
      <c r="N518" s="158"/>
      <c r="O518" s="158"/>
      <c r="P518" s="158"/>
      <c r="Q518" s="158"/>
      <c r="R518" s="159"/>
      <c r="S518" s="159"/>
      <c r="T518" s="159"/>
      <c r="U518" s="159"/>
      <c r="V518" s="159"/>
      <c r="W518" s="159"/>
      <c r="X518" s="159"/>
      <c r="Y518" s="159"/>
      <c r="Z518" s="148"/>
      <c r="AA518" s="148"/>
      <c r="AB518" s="148"/>
      <c r="AC518" s="148"/>
      <c r="AD518" s="148"/>
      <c r="AE518" s="148"/>
      <c r="AF518" s="148"/>
      <c r="AG518" s="148" t="s">
        <v>344</v>
      </c>
      <c r="AH518" s="148">
        <v>0</v>
      </c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outlineLevel="3" x14ac:dyDescent="0.2">
      <c r="A519" s="155"/>
      <c r="B519" s="156"/>
      <c r="C519" s="188" t="s">
        <v>1007</v>
      </c>
      <c r="D519" s="161"/>
      <c r="E519" s="162">
        <v>4</v>
      </c>
      <c r="F519" s="159"/>
      <c r="G519" s="159"/>
      <c r="H519" s="159"/>
      <c r="I519" s="159"/>
      <c r="J519" s="159"/>
      <c r="K519" s="159"/>
      <c r="L519" s="159"/>
      <c r="M519" s="159"/>
      <c r="N519" s="158"/>
      <c r="O519" s="158"/>
      <c r="P519" s="158"/>
      <c r="Q519" s="158"/>
      <c r="R519" s="159"/>
      <c r="S519" s="159"/>
      <c r="T519" s="159"/>
      <c r="U519" s="159"/>
      <c r="V519" s="159"/>
      <c r="W519" s="159"/>
      <c r="X519" s="159"/>
      <c r="Y519" s="159"/>
      <c r="Z519" s="148"/>
      <c r="AA519" s="148"/>
      <c r="AB519" s="148"/>
      <c r="AC519" s="148"/>
      <c r="AD519" s="148"/>
      <c r="AE519" s="148"/>
      <c r="AF519" s="148"/>
      <c r="AG519" s="148" t="s">
        <v>344</v>
      </c>
      <c r="AH519" s="148">
        <v>0</v>
      </c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3" x14ac:dyDescent="0.2">
      <c r="A520" s="155"/>
      <c r="B520" s="156"/>
      <c r="C520" s="188" t="s">
        <v>1008</v>
      </c>
      <c r="D520" s="161"/>
      <c r="E520" s="162">
        <v>4.5</v>
      </c>
      <c r="F520" s="159"/>
      <c r="G520" s="159"/>
      <c r="H520" s="159"/>
      <c r="I520" s="159"/>
      <c r="J520" s="159"/>
      <c r="K520" s="159"/>
      <c r="L520" s="159"/>
      <c r="M520" s="159"/>
      <c r="N520" s="158"/>
      <c r="O520" s="158"/>
      <c r="P520" s="158"/>
      <c r="Q520" s="158"/>
      <c r="R520" s="159"/>
      <c r="S520" s="159"/>
      <c r="T520" s="159"/>
      <c r="U520" s="159"/>
      <c r="V520" s="159"/>
      <c r="W520" s="159"/>
      <c r="X520" s="159"/>
      <c r="Y520" s="159"/>
      <c r="Z520" s="148"/>
      <c r="AA520" s="148"/>
      <c r="AB520" s="148"/>
      <c r="AC520" s="148"/>
      <c r="AD520" s="148"/>
      <c r="AE520" s="148"/>
      <c r="AF520" s="148"/>
      <c r="AG520" s="148" t="s">
        <v>344</v>
      </c>
      <c r="AH520" s="148">
        <v>0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3" x14ac:dyDescent="0.2">
      <c r="A521" s="155"/>
      <c r="B521" s="156"/>
      <c r="C521" s="188" t="s">
        <v>1009</v>
      </c>
      <c r="D521" s="161"/>
      <c r="E521" s="162">
        <v>2.5</v>
      </c>
      <c r="F521" s="159"/>
      <c r="G521" s="159"/>
      <c r="H521" s="159"/>
      <c r="I521" s="159"/>
      <c r="J521" s="159"/>
      <c r="K521" s="159"/>
      <c r="L521" s="159"/>
      <c r="M521" s="159"/>
      <c r="N521" s="158"/>
      <c r="O521" s="158"/>
      <c r="P521" s="158"/>
      <c r="Q521" s="158"/>
      <c r="R521" s="159"/>
      <c r="S521" s="159"/>
      <c r="T521" s="159"/>
      <c r="U521" s="159"/>
      <c r="V521" s="159"/>
      <c r="W521" s="159"/>
      <c r="X521" s="159"/>
      <c r="Y521" s="159"/>
      <c r="Z521" s="148"/>
      <c r="AA521" s="148"/>
      <c r="AB521" s="148"/>
      <c r="AC521" s="148"/>
      <c r="AD521" s="148"/>
      <c r="AE521" s="148"/>
      <c r="AF521" s="148"/>
      <c r="AG521" s="148" t="s">
        <v>344</v>
      </c>
      <c r="AH521" s="148">
        <v>0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3" x14ac:dyDescent="0.2">
      <c r="A522" s="155"/>
      <c r="B522" s="156"/>
      <c r="C522" s="188" t="s">
        <v>1010</v>
      </c>
      <c r="D522" s="161"/>
      <c r="E522" s="162">
        <v>4</v>
      </c>
      <c r="F522" s="159"/>
      <c r="G522" s="159"/>
      <c r="H522" s="159"/>
      <c r="I522" s="159"/>
      <c r="J522" s="159"/>
      <c r="K522" s="159"/>
      <c r="L522" s="159"/>
      <c r="M522" s="159"/>
      <c r="N522" s="158"/>
      <c r="O522" s="158"/>
      <c r="P522" s="158"/>
      <c r="Q522" s="158"/>
      <c r="R522" s="159"/>
      <c r="S522" s="159"/>
      <c r="T522" s="159"/>
      <c r="U522" s="159"/>
      <c r="V522" s="159"/>
      <c r="W522" s="159"/>
      <c r="X522" s="159"/>
      <c r="Y522" s="159"/>
      <c r="Z522" s="148"/>
      <c r="AA522" s="148"/>
      <c r="AB522" s="148"/>
      <c r="AC522" s="148"/>
      <c r="AD522" s="148"/>
      <c r="AE522" s="148"/>
      <c r="AF522" s="148"/>
      <c r="AG522" s="148" t="s">
        <v>344</v>
      </c>
      <c r="AH522" s="148">
        <v>0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3" x14ac:dyDescent="0.2">
      <c r="A523" s="155"/>
      <c r="B523" s="156"/>
      <c r="C523" s="188" t="s">
        <v>1011</v>
      </c>
      <c r="D523" s="161"/>
      <c r="E523" s="162">
        <v>0.9</v>
      </c>
      <c r="F523" s="159"/>
      <c r="G523" s="159"/>
      <c r="H523" s="159"/>
      <c r="I523" s="159"/>
      <c r="J523" s="159"/>
      <c r="K523" s="159"/>
      <c r="L523" s="159"/>
      <c r="M523" s="159"/>
      <c r="N523" s="158"/>
      <c r="O523" s="158"/>
      <c r="P523" s="158"/>
      <c r="Q523" s="158"/>
      <c r="R523" s="159"/>
      <c r="S523" s="159"/>
      <c r="T523" s="159"/>
      <c r="U523" s="159"/>
      <c r="V523" s="159"/>
      <c r="W523" s="159"/>
      <c r="X523" s="159"/>
      <c r="Y523" s="159"/>
      <c r="Z523" s="148"/>
      <c r="AA523" s="148"/>
      <c r="AB523" s="148"/>
      <c r="AC523" s="148"/>
      <c r="AD523" s="148"/>
      <c r="AE523" s="148"/>
      <c r="AF523" s="148"/>
      <c r="AG523" s="148" t="s">
        <v>344</v>
      </c>
      <c r="AH523" s="148">
        <v>0</v>
      </c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3" x14ac:dyDescent="0.2">
      <c r="A524" s="155"/>
      <c r="B524" s="156"/>
      <c r="C524" s="188" t="s">
        <v>1012</v>
      </c>
      <c r="D524" s="161"/>
      <c r="E524" s="162">
        <v>1.9</v>
      </c>
      <c r="F524" s="159"/>
      <c r="G524" s="159"/>
      <c r="H524" s="159"/>
      <c r="I524" s="159"/>
      <c r="J524" s="159"/>
      <c r="K524" s="159"/>
      <c r="L524" s="159"/>
      <c r="M524" s="159"/>
      <c r="N524" s="158"/>
      <c r="O524" s="158"/>
      <c r="P524" s="158"/>
      <c r="Q524" s="158"/>
      <c r="R524" s="159"/>
      <c r="S524" s="159"/>
      <c r="T524" s="159"/>
      <c r="U524" s="159"/>
      <c r="V524" s="159"/>
      <c r="W524" s="159"/>
      <c r="X524" s="159"/>
      <c r="Y524" s="159"/>
      <c r="Z524" s="148"/>
      <c r="AA524" s="148"/>
      <c r="AB524" s="148"/>
      <c r="AC524" s="148"/>
      <c r="AD524" s="148"/>
      <c r="AE524" s="148"/>
      <c r="AF524" s="148"/>
      <c r="AG524" s="148" t="s">
        <v>344</v>
      </c>
      <c r="AH524" s="148">
        <v>0</v>
      </c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3" x14ac:dyDescent="0.2">
      <c r="A525" s="155"/>
      <c r="B525" s="156"/>
      <c r="C525" s="188" t="s">
        <v>1013</v>
      </c>
      <c r="D525" s="161"/>
      <c r="E525" s="162">
        <v>3.2</v>
      </c>
      <c r="F525" s="159"/>
      <c r="G525" s="159"/>
      <c r="H525" s="159"/>
      <c r="I525" s="159"/>
      <c r="J525" s="159"/>
      <c r="K525" s="159"/>
      <c r="L525" s="159"/>
      <c r="M525" s="159"/>
      <c r="N525" s="158"/>
      <c r="O525" s="158"/>
      <c r="P525" s="158"/>
      <c r="Q525" s="158"/>
      <c r="R525" s="159"/>
      <c r="S525" s="159"/>
      <c r="T525" s="159"/>
      <c r="U525" s="159"/>
      <c r="V525" s="159"/>
      <c r="W525" s="159"/>
      <c r="X525" s="159"/>
      <c r="Y525" s="159"/>
      <c r="Z525" s="148"/>
      <c r="AA525" s="148"/>
      <c r="AB525" s="148"/>
      <c r="AC525" s="148"/>
      <c r="AD525" s="148"/>
      <c r="AE525" s="148"/>
      <c r="AF525" s="148"/>
      <c r="AG525" s="148" t="s">
        <v>344</v>
      </c>
      <c r="AH525" s="148">
        <v>0</v>
      </c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3" x14ac:dyDescent="0.2">
      <c r="A526" s="155"/>
      <c r="B526" s="156"/>
      <c r="C526" s="188" t="s">
        <v>1014</v>
      </c>
      <c r="D526" s="161"/>
      <c r="E526" s="162">
        <v>2</v>
      </c>
      <c r="F526" s="159"/>
      <c r="G526" s="159"/>
      <c r="H526" s="159"/>
      <c r="I526" s="159"/>
      <c r="J526" s="159"/>
      <c r="K526" s="159"/>
      <c r="L526" s="159"/>
      <c r="M526" s="159"/>
      <c r="N526" s="158"/>
      <c r="O526" s="158"/>
      <c r="P526" s="158"/>
      <c r="Q526" s="158"/>
      <c r="R526" s="159"/>
      <c r="S526" s="159"/>
      <c r="T526" s="159"/>
      <c r="U526" s="159"/>
      <c r="V526" s="159"/>
      <c r="W526" s="159"/>
      <c r="X526" s="159"/>
      <c r="Y526" s="159"/>
      <c r="Z526" s="148"/>
      <c r="AA526" s="148"/>
      <c r="AB526" s="148"/>
      <c r="AC526" s="148"/>
      <c r="AD526" s="148"/>
      <c r="AE526" s="148"/>
      <c r="AF526" s="148"/>
      <c r="AG526" s="148" t="s">
        <v>344</v>
      </c>
      <c r="AH526" s="148">
        <v>0</v>
      </c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ht="22.5" outlineLevel="1" x14ac:dyDescent="0.2">
      <c r="A527" s="171">
        <v>150</v>
      </c>
      <c r="B527" s="172" t="s">
        <v>1015</v>
      </c>
      <c r="C527" s="187" t="s">
        <v>1016</v>
      </c>
      <c r="D527" s="173" t="s">
        <v>420</v>
      </c>
      <c r="E527" s="174">
        <v>56.98836</v>
      </c>
      <c r="F527" s="175"/>
      <c r="G527" s="176">
        <f>ROUND(E527*F527,2)</f>
        <v>0</v>
      </c>
      <c r="H527" s="175"/>
      <c r="I527" s="176">
        <f>ROUND(E527*H527,2)</f>
        <v>0</v>
      </c>
      <c r="J527" s="175"/>
      <c r="K527" s="176">
        <f>ROUND(E527*J527,2)</f>
        <v>0</v>
      </c>
      <c r="L527" s="176">
        <v>21</v>
      </c>
      <c r="M527" s="176">
        <f>G527*(1+L527/100)</f>
        <v>0</v>
      </c>
      <c r="N527" s="174">
        <v>4.0000000000000001E-3</v>
      </c>
      <c r="O527" s="174">
        <f>ROUND(E527*N527,2)</f>
        <v>0.23</v>
      </c>
      <c r="P527" s="174">
        <v>0</v>
      </c>
      <c r="Q527" s="174">
        <f>ROUND(E527*P527,2)</f>
        <v>0</v>
      </c>
      <c r="R527" s="176" t="s">
        <v>563</v>
      </c>
      <c r="S527" s="176" t="s">
        <v>331</v>
      </c>
      <c r="T527" s="177" t="s">
        <v>331</v>
      </c>
      <c r="U527" s="159">
        <v>0</v>
      </c>
      <c r="V527" s="159">
        <f>ROUND(E527*U527,2)</f>
        <v>0</v>
      </c>
      <c r="W527" s="159"/>
      <c r="X527" s="159" t="s">
        <v>564</v>
      </c>
      <c r="Y527" s="159" t="s">
        <v>334</v>
      </c>
      <c r="Z527" s="148"/>
      <c r="AA527" s="148"/>
      <c r="AB527" s="148"/>
      <c r="AC527" s="148"/>
      <c r="AD527" s="148"/>
      <c r="AE527" s="148"/>
      <c r="AF527" s="148"/>
      <c r="AG527" s="148" t="s">
        <v>565</v>
      </c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outlineLevel="2" x14ac:dyDescent="0.2">
      <c r="A528" s="155"/>
      <c r="B528" s="156"/>
      <c r="C528" s="188" t="s">
        <v>1017</v>
      </c>
      <c r="D528" s="161"/>
      <c r="E528" s="162">
        <v>2.6135999999999999</v>
      </c>
      <c r="F528" s="159"/>
      <c r="G528" s="159"/>
      <c r="H528" s="159"/>
      <c r="I528" s="159"/>
      <c r="J528" s="159"/>
      <c r="K528" s="159"/>
      <c r="L528" s="159"/>
      <c r="M528" s="159"/>
      <c r="N528" s="158"/>
      <c r="O528" s="158"/>
      <c r="P528" s="158"/>
      <c r="Q528" s="158"/>
      <c r="R528" s="159"/>
      <c r="S528" s="159"/>
      <c r="T528" s="159"/>
      <c r="U528" s="159"/>
      <c r="V528" s="159"/>
      <c r="W528" s="159"/>
      <c r="X528" s="159"/>
      <c r="Y528" s="159"/>
      <c r="Z528" s="148"/>
      <c r="AA528" s="148"/>
      <c r="AB528" s="148"/>
      <c r="AC528" s="148"/>
      <c r="AD528" s="148"/>
      <c r="AE528" s="148"/>
      <c r="AF528" s="148"/>
      <c r="AG528" s="148" t="s">
        <v>344</v>
      </c>
      <c r="AH528" s="148">
        <v>0</v>
      </c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3" x14ac:dyDescent="0.2">
      <c r="A529" s="155"/>
      <c r="B529" s="156"/>
      <c r="C529" s="188" t="s">
        <v>1018</v>
      </c>
      <c r="D529" s="161"/>
      <c r="E529" s="162">
        <v>54.374760000000002</v>
      </c>
      <c r="F529" s="159"/>
      <c r="G529" s="159"/>
      <c r="H529" s="159"/>
      <c r="I529" s="159"/>
      <c r="J529" s="159"/>
      <c r="K529" s="159"/>
      <c r="L529" s="159"/>
      <c r="M529" s="159"/>
      <c r="N529" s="158"/>
      <c r="O529" s="158"/>
      <c r="P529" s="158"/>
      <c r="Q529" s="158"/>
      <c r="R529" s="159"/>
      <c r="S529" s="159"/>
      <c r="T529" s="159"/>
      <c r="U529" s="159"/>
      <c r="V529" s="159"/>
      <c r="W529" s="159"/>
      <c r="X529" s="159"/>
      <c r="Y529" s="159"/>
      <c r="Z529" s="148"/>
      <c r="AA529" s="148"/>
      <c r="AB529" s="148"/>
      <c r="AC529" s="148"/>
      <c r="AD529" s="148"/>
      <c r="AE529" s="148"/>
      <c r="AF529" s="148"/>
      <c r="AG529" s="148" t="s">
        <v>344</v>
      </c>
      <c r="AH529" s="148">
        <v>0</v>
      </c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>
        <v>151</v>
      </c>
      <c r="B530" s="156" t="s">
        <v>1019</v>
      </c>
      <c r="C530" s="199" t="s">
        <v>1020</v>
      </c>
      <c r="D530" s="157" t="s">
        <v>0</v>
      </c>
      <c r="E530" s="197"/>
      <c r="F530" s="160"/>
      <c r="G530" s="159">
        <f>ROUND(E530*F530,2)</f>
        <v>0</v>
      </c>
      <c r="H530" s="160"/>
      <c r="I530" s="159">
        <f>ROUND(E530*H530,2)</f>
        <v>0</v>
      </c>
      <c r="J530" s="160"/>
      <c r="K530" s="159">
        <f>ROUND(E530*J530,2)</f>
        <v>0</v>
      </c>
      <c r="L530" s="159">
        <v>21</v>
      </c>
      <c r="M530" s="159">
        <f>G530*(1+L530/100)</f>
        <v>0</v>
      </c>
      <c r="N530" s="158">
        <v>0</v>
      </c>
      <c r="O530" s="158">
        <f>ROUND(E530*N530,2)</f>
        <v>0</v>
      </c>
      <c r="P530" s="158">
        <v>0</v>
      </c>
      <c r="Q530" s="158">
        <f>ROUND(E530*P530,2)</f>
        <v>0</v>
      </c>
      <c r="R530" s="159" t="s">
        <v>993</v>
      </c>
      <c r="S530" s="159" t="s">
        <v>331</v>
      </c>
      <c r="T530" s="159" t="s">
        <v>331</v>
      </c>
      <c r="U530" s="159">
        <v>0</v>
      </c>
      <c r="V530" s="159">
        <f>ROUND(E530*U530,2)</f>
        <v>0</v>
      </c>
      <c r="W530" s="159"/>
      <c r="X530" s="159" t="s">
        <v>767</v>
      </c>
      <c r="Y530" s="159" t="s">
        <v>334</v>
      </c>
      <c r="Z530" s="148"/>
      <c r="AA530" s="148"/>
      <c r="AB530" s="148"/>
      <c r="AC530" s="148"/>
      <c r="AD530" s="148"/>
      <c r="AE530" s="148"/>
      <c r="AF530" s="148"/>
      <c r="AG530" s="148" t="s">
        <v>768</v>
      </c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outlineLevel="2" x14ac:dyDescent="0.2">
      <c r="A531" s="155"/>
      <c r="B531" s="156"/>
      <c r="C531" s="276" t="s">
        <v>858</v>
      </c>
      <c r="D531" s="277"/>
      <c r="E531" s="277"/>
      <c r="F531" s="277"/>
      <c r="G531" s="277"/>
      <c r="H531" s="159"/>
      <c r="I531" s="159"/>
      <c r="J531" s="159"/>
      <c r="K531" s="159"/>
      <c r="L531" s="159"/>
      <c r="M531" s="159"/>
      <c r="N531" s="158"/>
      <c r="O531" s="158"/>
      <c r="P531" s="158"/>
      <c r="Q531" s="158"/>
      <c r="R531" s="159"/>
      <c r="S531" s="159"/>
      <c r="T531" s="159"/>
      <c r="U531" s="159"/>
      <c r="V531" s="159"/>
      <c r="W531" s="159"/>
      <c r="X531" s="159"/>
      <c r="Y531" s="159"/>
      <c r="Z531" s="148"/>
      <c r="AA531" s="148"/>
      <c r="AB531" s="148"/>
      <c r="AC531" s="148"/>
      <c r="AD531" s="148"/>
      <c r="AE531" s="148"/>
      <c r="AF531" s="148"/>
      <c r="AG531" s="148" t="s">
        <v>430</v>
      </c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x14ac:dyDescent="0.2">
      <c r="A532" s="164" t="s">
        <v>326</v>
      </c>
      <c r="B532" s="165" t="s">
        <v>258</v>
      </c>
      <c r="C532" s="186" t="s">
        <v>259</v>
      </c>
      <c r="D532" s="166"/>
      <c r="E532" s="167"/>
      <c r="F532" s="168"/>
      <c r="G532" s="168">
        <f>SUMIF(AG533:AG674,"&lt;&gt;NOR",G533:G674)</f>
        <v>0</v>
      </c>
      <c r="H532" s="168"/>
      <c r="I532" s="168">
        <f>SUM(I533:I674)</f>
        <v>0</v>
      </c>
      <c r="J532" s="168"/>
      <c r="K532" s="168">
        <f>SUM(K533:K674)</f>
        <v>0</v>
      </c>
      <c r="L532" s="168"/>
      <c r="M532" s="168">
        <f>SUM(M533:M674)</f>
        <v>0</v>
      </c>
      <c r="N532" s="167"/>
      <c r="O532" s="167">
        <f>SUM(O533:O674)</f>
        <v>1.1000000000000001</v>
      </c>
      <c r="P532" s="167"/>
      <c r="Q532" s="167">
        <f>SUM(Q533:Q674)</f>
        <v>0</v>
      </c>
      <c r="R532" s="168"/>
      <c r="S532" s="168"/>
      <c r="T532" s="169"/>
      <c r="U532" s="163"/>
      <c r="V532" s="163">
        <f>SUM(V533:V674)</f>
        <v>109.36000000000001</v>
      </c>
      <c r="W532" s="163"/>
      <c r="X532" s="163"/>
      <c r="Y532" s="163"/>
      <c r="AG532" t="s">
        <v>327</v>
      </c>
    </row>
    <row r="533" spans="1:60" outlineLevel="1" x14ac:dyDescent="0.2">
      <c r="A533" s="171">
        <v>152</v>
      </c>
      <c r="B533" s="172" t="s">
        <v>1021</v>
      </c>
      <c r="C533" s="187" t="s">
        <v>1022</v>
      </c>
      <c r="D533" s="173" t="s">
        <v>420</v>
      </c>
      <c r="E533" s="174">
        <v>21.98</v>
      </c>
      <c r="F533" s="175"/>
      <c r="G533" s="176">
        <f>ROUND(E533*F533,2)</f>
        <v>0</v>
      </c>
      <c r="H533" s="175"/>
      <c r="I533" s="176">
        <f>ROUND(E533*H533,2)</f>
        <v>0</v>
      </c>
      <c r="J533" s="175"/>
      <c r="K533" s="176">
        <f>ROUND(E533*J533,2)</f>
        <v>0</v>
      </c>
      <c r="L533" s="176">
        <v>21</v>
      </c>
      <c r="M533" s="176">
        <f>G533*(1+L533/100)</f>
        <v>0</v>
      </c>
      <c r="N533" s="174">
        <v>2.5000000000000001E-4</v>
      </c>
      <c r="O533" s="174">
        <f>ROUND(E533*N533,2)</f>
        <v>0.01</v>
      </c>
      <c r="P533" s="174">
        <v>0</v>
      </c>
      <c r="Q533" s="174">
        <f>ROUND(E533*P533,2)</f>
        <v>0</v>
      </c>
      <c r="R533" s="176" t="s">
        <v>1023</v>
      </c>
      <c r="S533" s="176" t="s">
        <v>331</v>
      </c>
      <c r="T533" s="177" t="s">
        <v>331</v>
      </c>
      <c r="U533" s="159">
        <v>1.32</v>
      </c>
      <c r="V533" s="159">
        <f>ROUND(E533*U533,2)</f>
        <v>29.01</v>
      </c>
      <c r="W533" s="159"/>
      <c r="X533" s="159" t="s">
        <v>422</v>
      </c>
      <c r="Y533" s="159" t="s">
        <v>334</v>
      </c>
      <c r="Z533" s="148"/>
      <c r="AA533" s="148"/>
      <c r="AB533" s="148"/>
      <c r="AC533" s="148"/>
      <c r="AD533" s="148"/>
      <c r="AE533" s="148"/>
      <c r="AF533" s="148"/>
      <c r="AG533" s="148" t="s">
        <v>423</v>
      </c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ht="22.5" outlineLevel="2" x14ac:dyDescent="0.2">
      <c r="A534" s="155"/>
      <c r="B534" s="156"/>
      <c r="C534" s="263" t="s">
        <v>1024</v>
      </c>
      <c r="D534" s="264"/>
      <c r="E534" s="264"/>
      <c r="F534" s="264"/>
      <c r="G534" s="264"/>
      <c r="H534" s="159"/>
      <c r="I534" s="159"/>
      <c r="J534" s="159"/>
      <c r="K534" s="159"/>
      <c r="L534" s="159"/>
      <c r="M534" s="159"/>
      <c r="N534" s="158"/>
      <c r="O534" s="158"/>
      <c r="P534" s="158"/>
      <c r="Q534" s="158"/>
      <c r="R534" s="159"/>
      <c r="S534" s="159"/>
      <c r="T534" s="159"/>
      <c r="U534" s="159"/>
      <c r="V534" s="159"/>
      <c r="W534" s="159"/>
      <c r="X534" s="159"/>
      <c r="Y534" s="159"/>
      <c r="Z534" s="148"/>
      <c r="AA534" s="148"/>
      <c r="AB534" s="148"/>
      <c r="AC534" s="148"/>
      <c r="AD534" s="148"/>
      <c r="AE534" s="148"/>
      <c r="AF534" s="148"/>
      <c r="AG534" s="148" t="s">
        <v>336</v>
      </c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78" t="str">
        <f>C534</f>
        <v>včetně položení podkladního roštu do štěrkového lože, nebo na rovný pevný povrch, položení palubek a upevnění nerezovými šrouby skrytým spojem. Bez povrchové úpravy nátěrem.</v>
      </c>
      <c r="BB534" s="148"/>
      <c r="BC534" s="148"/>
      <c r="BD534" s="148"/>
      <c r="BE534" s="148"/>
      <c r="BF534" s="148"/>
      <c r="BG534" s="148"/>
      <c r="BH534" s="148"/>
    </row>
    <row r="535" spans="1:60" outlineLevel="2" x14ac:dyDescent="0.2">
      <c r="A535" s="155"/>
      <c r="B535" s="156"/>
      <c r="C535" s="188" t="s">
        <v>685</v>
      </c>
      <c r="D535" s="161"/>
      <c r="E535" s="162"/>
      <c r="F535" s="159"/>
      <c r="G535" s="159"/>
      <c r="H535" s="159"/>
      <c r="I535" s="159"/>
      <c r="J535" s="159"/>
      <c r="K535" s="159"/>
      <c r="L535" s="159"/>
      <c r="M535" s="159"/>
      <c r="N535" s="158"/>
      <c r="O535" s="158"/>
      <c r="P535" s="158"/>
      <c r="Q535" s="158"/>
      <c r="R535" s="159"/>
      <c r="S535" s="159"/>
      <c r="T535" s="159"/>
      <c r="U535" s="159"/>
      <c r="V535" s="159"/>
      <c r="W535" s="159"/>
      <c r="X535" s="159"/>
      <c r="Y535" s="159"/>
      <c r="Z535" s="148"/>
      <c r="AA535" s="148"/>
      <c r="AB535" s="148"/>
      <c r="AC535" s="148"/>
      <c r="AD535" s="148"/>
      <c r="AE535" s="148"/>
      <c r="AF535" s="148"/>
      <c r="AG535" s="148" t="s">
        <v>344</v>
      </c>
      <c r="AH535" s="148">
        <v>0</v>
      </c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3" x14ac:dyDescent="0.2">
      <c r="A536" s="155"/>
      <c r="B536" s="156"/>
      <c r="C536" s="188" t="s">
        <v>686</v>
      </c>
      <c r="D536" s="161"/>
      <c r="E536" s="162">
        <v>21.98</v>
      </c>
      <c r="F536" s="159"/>
      <c r="G536" s="159"/>
      <c r="H536" s="159"/>
      <c r="I536" s="159"/>
      <c r="J536" s="159"/>
      <c r="K536" s="159"/>
      <c r="L536" s="159"/>
      <c r="M536" s="159"/>
      <c r="N536" s="158"/>
      <c r="O536" s="158"/>
      <c r="P536" s="158"/>
      <c r="Q536" s="158"/>
      <c r="R536" s="159"/>
      <c r="S536" s="159"/>
      <c r="T536" s="159"/>
      <c r="U536" s="159"/>
      <c r="V536" s="159"/>
      <c r="W536" s="159"/>
      <c r="X536" s="159"/>
      <c r="Y536" s="159"/>
      <c r="Z536" s="148"/>
      <c r="AA536" s="148"/>
      <c r="AB536" s="148"/>
      <c r="AC536" s="148"/>
      <c r="AD536" s="148"/>
      <c r="AE536" s="148"/>
      <c r="AF536" s="148"/>
      <c r="AG536" s="148" t="s">
        <v>344</v>
      </c>
      <c r="AH536" s="148">
        <v>0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ht="22.5" outlineLevel="1" x14ac:dyDescent="0.2">
      <c r="A537" s="171">
        <v>153</v>
      </c>
      <c r="B537" s="172" t="s">
        <v>1025</v>
      </c>
      <c r="C537" s="187" t="s">
        <v>1026</v>
      </c>
      <c r="D537" s="173" t="s">
        <v>434</v>
      </c>
      <c r="E537" s="174">
        <v>1</v>
      </c>
      <c r="F537" s="175"/>
      <c r="G537" s="176">
        <f>ROUND(E537*F537,2)</f>
        <v>0</v>
      </c>
      <c r="H537" s="175"/>
      <c r="I537" s="176">
        <f>ROUND(E537*H537,2)</f>
        <v>0</v>
      </c>
      <c r="J537" s="175"/>
      <c r="K537" s="176">
        <f>ROUND(E537*J537,2)</f>
        <v>0</v>
      </c>
      <c r="L537" s="176">
        <v>21</v>
      </c>
      <c r="M537" s="176">
        <f>G537*(1+L537/100)</f>
        <v>0</v>
      </c>
      <c r="N537" s="174">
        <v>0</v>
      </c>
      <c r="O537" s="174">
        <f>ROUND(E537*N537,2)</f>
        <v>0</v>
      </c>
      <c r="P537" s="174">
        <v>0</v>
      </c>
      <c r="Q537" s="174">
        <f>ROUND(E537*P537,2)</f>
        <v>0</v>
      </c>
      <c r="R537" s="176" t="s">
        <v>1023</v>
      </c>
      <c r="S537" s="176" t="s">
        <v>331</v>
      </c>
      <c r="T537" s="177" t="s">
        <v>331</v>
      </c>
      <c r="U537" s="159">
        <v>2.5099999999999998</v>
      </c>
      <c r="V537" s="159">
        <f>ROUND(E537*U537,2)</f>
        <v>2.5099999999999998</v>
      </c>
      <c r="W537" s="159"/>
      <c r="X537" s="159" t="s">
        <v>422</v>
      </c>
      <c r="Y537" s="159" t="s">
        <v>334</v>
      </c>
      <c r="Z537" s="148"/>
      <c r="AA537" s="148"/>
      <c r="AB537" s="148"/>
      <c r="AC537" s="148"/>
      <c r="AD537" s="148"/>
      <c r="AE537" s="148"/>
      <c r="AF537" s="148"/>
      <c r="AG537" s="148" t="s">
        <v>423</v>
      </c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outlineLevel="2" x14ac:dyDescent="0.2">
      <c r="A538" s="155"/>
      <c r="B538" s="156"/>
      <c r="C538" s="263" t="s">
        <v>1027</v>
      </c>
      <c r="D538" s="264"/>
      <c r="E538" s="264"/>
      <c r="F538" s="264"/>
      <c r="G538" s="264"/>
      <c r="H538" s="159"/>
      <c r="I538" s="159"/>
      <c r="J538" s="159"/>
      <c r="K538" s="159"/>
      <c r="L538" s="159"/>
      <c r="M538" s="159"/>
      <c r="N538" s="158"/>
      <c r="O538" s="158"/>
      <c r="P538" s="158"/>
      <c r="Q538" s="158"/>
      <c r="R538" s="159"/>
      <c r="S538" s="159"/>
      <c r="T538" s="159"/>
      <c r="U538" s="159"/>
      <c r="V538" s="159"/>
      <c r="W538" s="159"/>
      <c r="X538" s="159"/>
      <c r="Y538" s="159"/>
      <c r="Z538" s="148"/>
      <c r="AA538" s="148"/>
      <c r="AB538" s="148"/>
      <c r="AC538" s="148"/>
      <c r="AD538" s="148"/>
      <c r="AE538" s="148"/>
      <c r="AF538" s="148"/>
      <c r="AG538" s="148" t="s">
        <v>336</v>
      </c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outlineLevel="2" x14ac:dyDescent="0.2">
      <c r="A539" s="155"/>
      <c r="B539" s="156"/>
      <c r="C539" s="188" t="s">
        <v>1028</v>
      </c>
      <c r="D539" s="161"/>
      <c r="E539" s="162">
        <v>1</v>
      </c>
      <c r="F539" s="159"/>
      <c r="G539" s="159"/>
      <c r="H539" s="159"/>
      <c r="I539" s="159"/>
      <c r="J539" s="159"/>
      <c r="K539" s="159"/>
      <c r="L539" s="159"/>
      <c r="M539" s="159"/>
      <c r="N539" s="158"/>
      <c r="O539" s="158"/>
      <c r="P539" s="158"/>
      <c r="Q539" s="158"/>
      <c r="R539" s="159"/>
      <c r="S539" s="159"/>
      <c r="T539" s="159"/>
      <c r="U539" s="159"/>
      <c r="V539" s="159"/>
      <c r="W539" s="159"/>
      <c r="X539" s="159"/>
      <c r="Y539" s="159"/>
      <c r="Z539" s="148"/>
      <c r="AA539" s="148"/>
      <c r="AB539" s="148"/>
      <c r="AC539" s="148"/>
      <c r="AD539" s="148"/>
      <c r="AE539" s="148"/>
      <c r="AF539" s="148"/>
      <c r="AG539" s="148" t="s">
        <v>344</v>
      </c>
      <c r="AH539" s="148">
        <v>0</v>
      </c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ht="22.5" outlineLevel="1" x14ac:dyDescent="0.2">
      <c r="A540" s="171">
        <v>154</v>
      </c>
      <c r="B540" s="172" t="s">
        <v>1029</v>
      </c>
      <c r="C540" s="187" t="s">
        <v>1030</v>
      </c>
      <c r="D540" s="173" t="s">
        <v>434</v>
      </c>
      <c r="E540" s="174">
        <v>1</v>
      </c>
      <c r="F540" s="175"/>
      <c r="G540" s="176">
        <f>ROUND(E540*F540,2)</f>
        <v>0</v>
      </c>
      <c r="H540" s="175"/>
      <c r="I540" s="176">
        <f>ROUND(E540*H540,2)</f>
        <v>0</v>
      </c>
      <c r="J540" s="175"/>
      <c r="K540" s="176">
        <f>ROUND(E540*J540,2)</f>
        <v>0</v>
      </c>
      <c r="L540" s="176">
        <v>21</v>
      </c>
      <c r="M540" s="176">
        <f>G540*(1+L540/100)</f>
        <v>0</v>
      </c>
      <c r="N540" s="174">
        <v>0</v>
      </c>
      <c r="O540" s="174">
        <f>ROUND(E540*N540,2)</f>
        <v>0</v>
      </c>
      <c r="P540" s="174">
        <v>0</v>
      </c>
      <c r="Q540" s="174">
        <f>ROUND(E540*P540,2)</f>
        <v>0</v>
      </c>
      <c r="R540" s="176" t="s">
        <v>1023</v>
      </c>
      <c r="S540" s="176" t="s">
        <v>331</v>
      </c>
      <c r="T540" s="177" t="s">
        <v>331</v>
      </c>
      <c r="U540" s="159">
        <v>4.42</v>
      </c>
      <c r="V540" s="159">
        <f>ROUND(E540*U540,2)</f>
        <v>4.42</v>
      </c>
      <c r="W540" s="159"/>
      <c r="X540" s="159" t="s">
        <v>422</v>
      </c>
      <c r="Y540" s="159" t="s">
        <v>334</v>
      </c>
      <c r="Z540" s="148"/>
      <c r="AA540" s="148"/>
      <c r="AB540" s="148"/>
      <c r="AC540" s="148"/>
      <c r="AD540" s="148"/>
      <c r="AE540" s="148"/>
      <c r="AF540" s="148"/>
      <c r="AG540" s="148" t="s">
        <v>423</v>
      </c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2" x14ac:dyDescent="0.2">
      <c r="A541" s="155"/>
      <c r="B541" s="156"/>
      <c r="C541" s="263" t="s">
        <v>1027</v>
      </c>
      <c r="D541" s="264"/>
      <c r="E541" s="264"/>
      <c r="F541" s="264"/>
      <c r="G541" s="264"/>
      <c r="H541" s="159"/>
      <c r="I541" s="159"/>
      <c r="J541" s="159"/>
      <c r="K541" s="159"/>
      <c r="L541" s="159"/>
      <c r="M541" s="159"/>
      <c r="N541" s="158"/>
      <c r="O541" s="158"/>
      <c r="P541" s="158"/>
      <c r="Q541" s="158"/>
      <c r="R541" s="159"/>
      <c r="S541" s="159"/>
      <c r="T541" s="159"/>
      <c r="U541" s="159"/>
      <c r="V541" s="159"/>
      <c r="W541" s="159"/>
      <c r="X541" s="159"/>
      <c r="Y541" s="159"/>
      <c r="Z541" s="148"/>
      <c r="AA541" s="148"/>
      <c r="AB541" s="148"/>
      <c r="AC541" s="148"/>
      <c r="AD541" s="148"/>
      <c r="AE541" s="148"/>
      <c r="AF541" s="148"/>
      <c r="AG541" s="148" t="s">
        <v>336</v>
      </c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2" x14ac:dyDescent="0.2">
      <c r="A542" s="155"/>
      <c r="B542" s="156"/>
      <c r="C542" s="188" t="s">
        <v>1031</v>
      </c>
      <c r="D542" s="161"/>
      <c r="E542" s="162">
        <v>1</v>
      </c>
      <c r="F542" s="159"/>
      <c r="G542" s="159"/>
      <c r="H542" s="159"/>
      <c r="I542" s="159"/>
      <c r="J542" s="159"/>
      <c r="K542" s="159"/>
      <c r="L542" s="159"/>
      <c r="M542" s="159"/>
      <c r="N542" s="158"/>
      <c r="O542" s="158"/>
      <c r="P542" s="158"/>
      <c r="Q542" s="158"/>
      <c r="R542" s="159"/>
      <c r="S542" s="159"/>
      <c r="T542" s="159"/>
      <c r="U542" s="159"/>
      <c r="V542" s="159"/>
      <c r="W542" s="159"/>
      <c r="X542" s="159"/>
      <c r="Y542" s="159"/>
      <c r="Z542" s="148"/>
      <c r="AA542" s="148"/>
      <c r="AB542" s="148"/>
      <c r="AC542" s="148"/>
      <c r="AD542" s="148"/>
      <c r="AE542" s="148"/>
      <c r="AF542" s="148"/>
      <c r="AG542" s="148" t="s">
        <v>344</v>
      </c>
      <c r="AH542" s="148">
        <v>0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71">
        <v>155</v>
      </c>
      <c r="B543" s="172" t="s">
        <v>1032</v>
      </c>
      <c r="C543" s="187" t="s">
        <v>1033</v>
      </c>
      <c r="D543" s="173" t="s">
        <v>434</v>
      </c>
      <c r="E543" s="174">
        <v>14</v>
      </c>
      <c r="F543" s="175"/>
      <c r="G543" s="176">
        <f>ROUND(E543*F543,2)</f>
        <v>0</v>
      </c>
      <c r="H543" s="175"/>
      <c r="I543" s="176">
        <f>ROUND(E543*H543,2)</f>
        <v>0</v>
      </c>
      <c r="J543" s="175"/>
      <c r="K543" s="176">
        <f>ROUND(E543*J543,2)</f>
        <v>0</v>
      </c>
      <c r="L543" s="176">
        <v>21</v>
      </c>
      <c r="M543" s="176">
        <f>G543*(1+L543/100)</f>
        <v>0</v>
      </c>
      <c r="N543" s="174">
        <v>2.0000000000000002E-5</v>
      </c>
      <c r="O543" s="174">
        <f>ROUND(E543*N543,2)</f>
        <v>0</v>
      </c>
      <c r="P543" s="174">
        <v>0</v>
      </c>
      <c r="Q543" s="174">
        <f>ROUND(E543*P543,2)</f>
        <v>0</v>
      </c>
      <c r="R543" s="176" t="s">
        <v>1023</v>
      </c>
      <c r="S543" s="176" t="s">
        <v>331</v>
      </c>
      <c r="T543" s="177" t="s">
        <v>331</v>
      </c>
      <c r="U543" s="159">
        <v>4.0199999999999996</v>
      </c>
      <c r="V543" s="159">
        <f>ROUND(E543*U543,2)</f>
        <v>56.28</v>
      </c>
      <c r="W543" s="159"/>
      <c r="X543" s="159" t="s">
        <v>422</v>
      </c>
      <c r="Y543" s="159" t="s">
        <v>334</v>
      </c>
      <c r="Z543" s="148"/>
      <c r="AA543" s="148"/>
      <c r="AB543" s="148"/>
      <c r="AC543" s="148"/>
      <c r="AD543" s="148"/>
      <c r="AE543" s="148"/>
      <c r="AF543" s="148"/>
      <c r="AG543" s="148" t="s">
        <v>423</v>
      </c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outlineLevel="2" x14ac:dyDescent="0.2">
      <c r="A544" s="155"/>
      <c r="B544" s="156"/>
      <c r="C544" s="188" t="s">
        <v>1034</v>
      </c>
      <c r="D544" s="161"/>
      <c r="E544" s="162">
        <v>2</v>
      </c>
      <c r="F544" s="159"/>
      <c r="G544" s="159"/>
      <c r="H544" s="159"/>
      <c r="I544" s="159"/>
      <c r="J544" s="159"/>
      <c r="K544" s="159"/>
      <c r="L544" s="159"/>
      <c r="M544" s="159"/>
      <c r="N544" s="158"/>
      <c r="O544" s="158"/>
      <c r="P544" s="158"/>
      <c r="Q544" s="158"/>
      <c r="R544" s="159"/>
      <c r="S544" s="159"/>
      <c r="T544" s="159"/>
      <c r="U544" s="159"/>
      <c r="V544" s="159"/>
      <c r="W544" s="159"/>
      <c r="X544" s="159"/>
      <c r="Y544" s="159"/>
      <c r="Z544" s="148"/>
      <c r="AA544" s="148"/>
      <c r="AB544" s="148"/>
      <c r="AC544" s="148"/>
      <c r="AD544" s="148"/>
      <c r="AE544" s="148"/>
      <c r="AF544" s="148"/>
      <c r="AG544" s="148" t="s">
        <v>344</v>
      </c>
      <c r="AH544" s="148">
        <v>0</v>
      </c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outlineLevel="3" x14ac:dyDescent="0.2">
      <c r="A545" s="155"/>
      <c r="B545" s="156"/>
      <c r="C545" s="188" t="s">
        <v>1035</v>
      </c>
      <c r="D545" s="161"/>
      <c r="E545" s="162">
        <v>1</v>
      </c>
      <c r="F545" s="159"/>
      <c r="G545" s="159"/>
      <c r="H545" s="159"/>
      <c r="I545" s="159"/>
      <c r="J545" s="159"/>
      <c r="K545" s="159"/>
      <c r="L545" s="159"/>
      <c r="M545" s="159"/>
      <c r="N545" s="158"/>
      <c r="O545" s="158"/>
      <c r="P545" s="158"/>
      <c r="Q545" s="158"/>
      <c r="R545" s="159"/>
      <c r="S545" s="159"/>
      <c r="T545" s="159"/>
      <c r="U545" s="159"/>
      <c r="V545" s="159"/>
      <c r="W545" s="159"/>
      <c r="X545" s="159"/>
      <c r="Y545" s="159"/>
      <c r="Z545" s="148"/>
      <c r="AA545" s="148"/>
      <c r="AB545" s="148"/>
      <c r="AC545" s="148"/>
      <c r="AD545" s="148"/>
      <c r="AE545" s="148"/>
      <c r="AF545" s="148"/>
      <c r="AG545" s="148" t="s">
        <v>344</v>
      </c>
      <c r="AH545" s="148">
        <v>0</v>
      </c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3" x14ac:dyDescent="0.2">
      <c r="A546" s="155"/>
      <c r="B546" s="156"/>
      <c r="C546" s="188" t="s">
        <v>1036</v>
      </c>
      <c r="D546" s="161"/>
      <c r="E546" s="162">
        <v>1</v>
      </c>
      <c r="F546" s="159"/>
      <c r="G546" s="159"/>
      <c r="H546" s="159"/>
      <c r="I546" s="159"/>
      <c r="J546" s="159"/>
      <c r="K546" s="159"/>
      <c r="L546" s="159"/>
      <c r="M546" s="159"/>
      <c r="N546" s="158"/>
      <c r="O546" s="158"/>
      <c r="P546" s="158"/>
      <c r="Q546" s="158"/>
      <c r="R546" s="159"/>
      <c r="S546" s="159"/>
      <c r="T546" s="159"/>
      <c r="U546" s="159"/>
      <c r="V546" s="159"/>
      <c r="W546" s="159"/>
      <c r="X546" s="159"/>
      <c r="Y546" s="159"/>
      <c r="Z546" s="148"/>
      <c r="AA546" s="148"/>
      <c r="AB546" s="148"/>
      <c r="AC546" s="148"/>
      <c r="AD546" s="148"/>
      <c r="AE546" s="148"/>
      <c r="AF546" s="148"/>
      <c r="AG546" s="148" t="s">
        <v>344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outlineLevel="3" x14ac:dyDescent="0.2">
      <c r="A547" s="155"/>
      <c r="B547" s="156"/>
      <c r="C547" s="188" t="s">
        <v>1037</v>
      </c>
      <c r="D547" s="161"/>
      <c r="E547" s="162">
        <v>1</v>
      </c>
      <c r="F547" s="159"/>
      <c r="G547" s="159"/>
      <c r="H547" s="159"/>
      <c r="I547" s="159"/>
      <c r="J547" s="159"/>
      <c r="K547" s="159"/>
      <c r="L547" s="159"/>
      <c r="M547" s="159"/>
      <c r="N547" s="158"/>
      <c r="O547" s="158"/>
      <c r="P547" s="158"/>
      <c r="Q547" s="158"/>
      <c r="R547" s="159"/>
      <c r="S547" s="159"/>
      <c r="T547" s="159"/>
      <c r="U547" s="159"/>
      <c r="V547" s="159"/>
      <c r="W547" s="159"/>
      <c r="X547" s="159"/>
      <c r="Y547" s="159"/>
      <c r="Z547" s="148"/>
      <c r="AA547" s="148"/>
      <c r="AB547" s="148"/>
      <c r="AC547" s="148"/>
      <c r="AD547" s="148"/>
      <c r="AE547" s="148"/>
      <c r="AF547" s="148"/>
      <c r="AG547" s="148" t="s">
        <v>344</v>
      </c>
      <c r="AH547" s="148">
        <v>0</v>
      </c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3" x14ac:dyDescent="0.2">
      <c r="A548" s="155"/>
      <c r="B548" s="156"/>
      <c r="C548" s="188" t="s">
        <v>1038</v>
      </c>
      <c r="D548" s="161"/>
      <c r="E548" s="162">
        <v>1</v>
      </c>
      <c r="F548" s="159"/>
      <c r="G548" s="159"/>
      <c r="H548" s="159"/>
      <c r="I548" s="159"/>
      <c r="J548" s="159"/>
      <c r="K548" s="159"/>
      <c r="L548" s="159"/>
      <c r="M548" s="159"/>
      <c r="N548" s="158"/>
      <c r="O548" s="158"/>
      <c r="P548" s="158"/>
      <c r="Q548" s="158"/>
      <c r="R548" s="159"/>
      <c r="S548" s="159"/>
      <c r="T548" s="159"/>
      <c r="U548" s="159"/>
      <c r="V548" s="159"/>
      <c r="W548" s="159"/>
      <c r="X548" s="159"/>
      <c r="Y548" s="159"/>
      <c r="Z548" s="148"/>
      <c r="AA548" s="148"/>
      <c r="AB548" s="148"/>
      <c r="AC548" s="148"/>
      <c r="AD548" s="148"/>
      <c r="AE548" s="148"/>
      <c r="AF548" s="148"/>
      <c r="AG548" s="148" t="s">
        <v>344</v>
      </c>
      <c r="AH548" s="148">
        <v>0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outlineLevel="3" x14ac:dyDescent="0.2">
      <c r="A549" s="155"/>
      <c r="B549" s="156"/>
      <c r="C549" s="188" t="s">
        <v>1039</v>
      </c>
      <c r="D549" s="161"/>
      <c r="E549" s="162">
        <v>1</v>
      </c>
      <c r="F549" s="159"/>
      <c r="G549" s="159"/>
      <c r="H549" s="159"/>
      <c r="I549" s="159"/>
      <c r="J549" s="159"/>
      <c r="K549" s="159"/>
      <c r="L549" s="159"/>
      <c r="M549" s="159"/>
      <c r="N549" s="158"/>
      <c r="O549" s="158"/>
      <c r="P549" s="158"/>
      <c r="Q549" s="158"/>
      <c r="R549" s="159"/>
      <c r="S549" s="159"/>
      <c r="T549" s="159"/>
      <c r="U549" s="159"/>
      <c r="V549" s="159"/>
      <c r="W549" s="159"/>
      <c r="X549" s="159"/>
      <c r="Y549" s="159"/>
      <c r="Z549" s="148"/>
      <c r="AA549" s="148"/>
      <c r="AB549" s="148"/>
      <c r="AC549" s="148"/>
      <c r="AD549" s="148"/>
      <c r="AE549" s="148"/>
      <c r="AF549" s="148"/>
      <c r="AG549" s="148" t="s">
        <v>344</v>
      </c>
      <c r="AH549" s="148">
        <v>0</v>
      </c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3" x14ac:dyDescent="0.2">
      <c r="A550" s="155"/>
      <c r="B550" s="156"/>
      <c r="C550" s="188" t="s">
        <v>1040</v>
      </c>
      <c r="D550" s="161"/>
      <c r="E550" s="162">
        <v>1</v>
      </c>
      <c r="F550" s="159"/>
      <c r="G550" s="159"/>
      <c r="H550" s="159"/>
      <c r="I550" s="159"/>
      <c r="J550" s="159"/>
      <c r="K550" s="159"/>
      <c r="L550" s="159"/>
      <c r="M550" s="159"/>
      <c r="N550" s="158"/>
      <c r="O550" s="158"/>
      <c r="P550" s="158"/>
      <c r="Q550" s="158"/>
      <c r="R550" s="159"/>
      <c r="S550" s="159"/>
      <c r="T550" s="159"/>
      <c r="U550" s="159"/>
      <c r="V550" s="159"/>
      <c r="W550" s="159"/>
      <c r="X550" s="159"/>
      <c r="Y550" s="159"/>
      <c r="Z550" s="148"/>
      <c r="AA550" s="148"/>
      <c r="AB550" s="148"/>
      <c r="AC550" s="148"/>
      <c r="AD550" s="148"/>
      <c r="AE550" s="148"/>
      <c r="AF550" s="148"/>
      <c r="AG550" s="148" t="s">
        <v>344</v>
      </c>
      <c r="AH550" s="148">
        <v>0</v>
      </c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outlineLevel="3" x14ac:dyDescent="0.2">
      <c r="A551" s="155"/>
      <c r="B551" s="156"/>
      <c r="C551" s="188" t="s">
        <v>1041</v>
      </c>
      <c r="D551" s="161"/>
      <c r="E551" s="162">
        <v>3</v>
      </c>
      <c r="F551" s="159"/>
      <c r="G551" s="159"/>
      <c r="H551" s="159"/>
      <c r="I551" s="159"/>
      <c r="J551" s="159"/>
      <c r="K551" s="159"/>
      <c r="L551" s="159"/>
      <c r="M551" s="159"/>
      <c r="N551" s="158"/>
      <c r="O551" s="158"/>
      <c r="P551" s="158"/>
      <c r="Q551" s="158"/>
      <c r="R551" s="159"/>
      <c r="S551" s="159"/>
      <c r="T551" s="159"/>
      <c r="U551" s="159"/>
      <c r="V551" s="159"/>
      <c r="W551" s="159"/>
      <c r="X551" s="159"/>
      <c r="Y551" s="159"/>
      <c r="Z551" s="148"/>
      <c r="AA551" s="148"/>
      <c r="AB551" s="148"/>
      <c r="AC551" s="148"/>
      <c r="AD551" s="148"/>
      <c r="AE551" s="148"/>
      <c r="AF551" s="148"/>
      <c r="AG551" s="148" t="s">
        <v>344</v>
      </c>
      <c r="AH551" s="148">
        <v>0</v>
      </c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outlineLevel="3" x14ac:dyDescent="0.2">
      <c r="A552" s="155"/>
      <c r="B552" s="156"/>
      <c r="C552" s="188" t="s">
        <v>1042</v>
      </c>
      <c r="D552" s="161"/>
      <c r="E552" s="162">
        <v>1</v>
      </c>
      <c r="F552" s="159"/>
      <c r="G552" s="159"/>
      <c r="H552" s="159"/>
      <c r="I552" s="159"/>
      <c r="J552" s="159"/>
      <c r="K552" s="159"/>
      <c r="L552" s="159"/>
      <c r="M552" s="159"/>
      <c r="N552" s="158"/>
      <c r="O552" s="158"/>
      <c r="P552" s="158"/>
      <c r="Q552" s="158"/>
      <c r="R552" s="159"/>
      <c r="S552" s="159"/>
      <c r="T552" s="159"/>
      <c r="U552" s="159"/>
      <c r="V552" s="159"/>
      <c r="W552" s="159"/>
      <c r="X552" s="159"/>
      <c r="Y552" s="159"/>
      <c r="Z552" s="148"/>
      <c r="AA552" s="148"/>
      <c r="AB552" s="148"/>
      <c r="AC552" s="148"/>
      <c r="AD552" s="148"/>
      <c r="AE552" s="148"/>
      <c r="AF552" s="148"/>
      <c r="AG552" s="148" t="s">
        <v>344</v>
      </c>
      <c r="AH552" s="148">
        <v>0</v>
      </c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outlineLevel="3" x14ac:dyDescent="0.2">
      <c r="A553" s="155"/>
      <c r="B553" s="156"/>
      <c r="C553" s="188" t="s">
        <v>1043</v>
      </c>
      <c r="D553" s="161"/>
      <c r="E553" s="162">
        <v>1</v>
      </c>
      <c r="F553" s="159"/>
      <c r="G553" s="159"/>
      <c r="H553" s="159"/>
      <c r="I553" s="159"/>
      <c r="J553" s="159"/>
      <c r="K553" s="159"/>
      <c r="L553" s="159"/>
      <c r="M553" s="159"/>
      <c r="N553" s="158"/>
      <c r="O553" s="158"/>
      <c r="P553" s="158"/>
      <c r="Q553" s="158"/>
      <c r="R553" s="159"/>
      <c r="S553" s="159"/>
      <c r="T553" s="159"/>
      <c r="U553" s="159"/>
      <c r="V553" s="159"/>
      <c r="W553" s="159"/>
      <c r="X553" s="159"/>
      <c r="Y553" s="159"/>
      <c r="Z553" s="148"/>
      <c r="AA553" s="148"/>
      <c r="AB553" s="148"/>
      <c r="AC553" s="148"/>
      <c r="AD553" s="148"/>
      <c r="AE553" s="148"/>
      <c r="AF553" s="148"/>
      <c r="AG553" s="148" t="s">
        <v>344</v>
      </c>
      <c r="AH553" s="148">
        <v>0</v>
      </c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3" x14ac:dyDescent="0.2">
      <c r="A554" s="155"/>
      <c r="B554" s="156"/>
      <c r="C554" s="188" t="s">
        <v>1044</v>
      </c>
      <c r="D554" s="161"/>
      <c r="E554" s="162">
        <v>1</v>
      </c>
      <c r="F554" s="159"/>
      <c r="G554" s="159"/>
      <c r="H554" s="159"/>
      <c r="I554" s="159"/>
      <c r="J554" s="159"/>
      <c r="K554" s="159"/>
      <c r="L554" s="159"/>
      <c r="M554" s="159"/>
      <c r="N554" s="158"/>
      <c r="O554" s="158"/>
      <c r="P554" s="158"/>
      <c r="Q554" s="158"/>
      <c r="R554" s="159"/>
      <c r="S554" s="159"/>
      <c r="T554" s="159"/>
      <c r="U554" s="159"/>
      <c r="V554" s="159"/>
      <c r="W554" s="159"/>
      <c r="X554" s="159"/>
      <c r="Y554" s="159"/>
      <c r="Z554" s="148"/>
      <c r="AA554" s="148"/>
      <c r="AB554" s="148"/>
      <c r="AC554" s="148"/>
      <c r="AD554" s="148"/>
      <c r="AE554" s="148"/>
      <c r="AF554" s="148"/>
      <c r="AG554" s="148" t="s">
        <v>344</v>
      </c>
      <c r="AH554" s="148">
        <v>0</v>
      </c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71">
        <v>156</v>
      </c>
      <c r="B555" s="172" t="s">
        <v>1045</v>
      </c>
      <c r="C555" s="187" t="s">
        <v>1046</v>
      </c>
      <c r="D555" s="173" t="s">
        <v>434</v>
      </c>
      <c r="E555" s="174">
        <v>16</v>
      </c>
      <c r="F555" s="175"/>
      <c r="G555" s="176">
        <f>ROUND(E555*F555,2)</f>
        <v>0</v>
      </c>
      <c r="H555" s="175"/>
      <c r="I555" s="176">
        <f>ROUND(E555*H555,2)</f>
        <v>0</v>
      </c>
      <c r="J555" s="175"/>
      <c r="K555" s="176">
        <f>ROUND(E555*J555,2)</f>
        <v>0</v>
      </c>
      <c r="L555" s="176">
        <v>21</v>
      </c>
      <c r="M555" s="176">
        <f>G555*(1+L555/100)</f>
        <v>0</v>
      </c>
      <c r="N555" s="174">
        <v>0</v>
      </c>
      <c r="O555" s="174">
        <f>ROUND(E555*N555,2)</f>
        <v>0</v>
      </c>
      <c r="P555" s="174">
        <v>0</v>
      </c>
      <c r="Q555" s="174">
        <f>ROUND(E555*P555,2)</f>
        <v>0</v>
      </c>
      <c r="R555" s="176" t="s">
        <v>1023</v>
      </c>
      <c r="S555" s="176" t="s">
        <v>331</v>
      </c>
      <c r="T555" s="177" t="s">
        <v>331</v>
      </c>
      <c r="U555" s="159">
        <v>0.77500000000000002</v>
      </c>
      <c r="V555" s="159">
        <f>ROUND(E555*U555,2)</f>
        <v>12.4</v>
      </c>
      <c r="W555" s="159"/>
      <c r="X555" s="159" t="s">
        <v>422</v>
      </c>
      <c r="Y555" s="159" t="s">
        <v>334</v>
      </c>
      <c r="Z555" s="148"/>
      <c r="AA555" s="148"/>
      <c r="AB555" s="148"/>
      <c r="AC555" s="148"/>
      <c r="AD555" s="148"/>
      <c r="AE555" s="148"/>
      <c r="AF555" s="148"/>
      <c r="AG555" s="148" t="s">
        <v>423</v>
      </c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outlineLevel="2" x14ac:dyDescent="0.2">
      <c r="A556" s="155"/>
      <c r="B556" s="156"/>
      <c r="C556" s="188" t="s">
        <v>1047</v>
      </c>
      <c r="D556" s="161"/>
      <c r="E556" s="162">
        <v>16</v>
      </c>
      <c r="F556" s="159"/>
      <c r="G556" s="159"/>
      <c r="H556" s="159"/>
      <c r="I556" s="159"/>
      <c r="J556" s="159"/>
      <c r="K556" s="159"/>
      <c r="L556" s="159"/>
      <c r="M556" s="159"/>
      <c r="N556" s="158"/>
      <c r="O556" s="158"/>
      <c r="P556" s="158"/>
      <c r="Q556" s="158"/>
      <c r="R556" s="159"/>
      <c r="S556" s="159"/>
      <c r="T556" s="159"/>
      <c r="U556" s="159"/>
      <c r="V556" s="159"/>
      <c r="W556" s="159"/>
      <c r="X556" s="159"/>
      <c r="Y556" s="159"/>
      <c r="Z556" s="148"/>
      <c r="AA556" s="148"/>
      <c r="AB556" s="148"/>
      <c r="AC556" s="148"/>
      <c r="AD556" s="148"/>
      <c r="AE556" s="148"/>
      <c r="AF556" s="148"/>
      <c r="AG556" s="148" t="s">
        <v>344</v>
      </c>
      <c r="AH556" s="148">
        <v>0</v>
      </c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ht="22.5" outlineLevel="1" x14ac:dyDescent="0.2">
      <c r="A557" s="171">
        <v>157</v>
      </c>
      <c r="B557" s="172" t="s">
        <v>1048</v>
      </c>
      <c r="C557" s="187" t="s">
        <v>1049</v>
      </c>
      <c r="D557" s="173" t="s">
        <v>434</v>
      </c>
      <c r="E557" s="174">
        <v>6</v>
      </c>
      <c r="F557" s="175"/>
      <c r="G557" s="176">
        <f>ROUND(E557*F557,2)</f>
        <v>0</v>
      </c>
      <c r="H557" s="175"/>
      <c r="I557" s="176">
        <f>ROUND(E557*H557,2)</f>
        <v>0</v>
      </c>
      <c r="J557" s="175"/>
      <c r="K557" s="176">
        <f>ROUND(E557*J557,2)</f>
        <v>0</v>
      </c>
      <c r="L557" s="176">
        <v>21</v>
      </c>
      <c r="M557" s="176">
        <f>G557*(1+L557/100)</f>
        <v>0</v>
      </c>
      <c r="N557" s="174">
        <v>1.0000000000000001E-5</v>
      </c>
      <c r="O557" s="174">
        <f>ROUND(E557*N557,2)</f>
        <v>0</v>
      </c>
      <c r="P557" s="174">
        <v>0</v>
      </c>
      <c r="Q557" s="174">
        <f>ROUND(E557*P557,2)</f>
        <v>0</v>
      </c>
      <c r="R557" s="176" t="s">
        <v>1023</v>
      </c>
      <c r="S557" s="176" t="s">
        <v>331</v>
      </c>
      <c r="T557" s="177" t="s">
        <v>331</v>
      </c>
      <c r="U557" s="159">
        <v>0.40488000000000002</v>
      </c>
      <c r="V557" s="159">
        <f>ROUND(E557*U557,2)</f>
        <v>2.4300000000000002</v>
      </c>
      <c r="W557" s="159"/>
      <c r="X557" s="159" t="s">
        <v>422</v>
      </c>
      <c r="Y557" s="159" t="s">
        <v>334</v>
      </c>
      <c r="Z557" s="148"/>
      <c r="AA557" s="148"/>
      <c r="AB557" s="148"/>
      <c r="AC557" s="148"/>
      <c r="AD557" s="148"/>
      <c r="AE557" s="148"/>
      <c r="AF557" s="148"/>
      <c r="AG557" s="148" t="s">
        <v>423</v>
      </c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2" x14ac:dyDescent="0.2">
      <c r="A558" s="155"/>
      <c r="B558" s="156"/>
      <c r="C558" s="188" t="s">
        <v>1050</v>
      </c>
      <c r="D558" s="161"/>
      <c r="E558" s="162">
        <v>2</v>
      </c>
      <c r="F558" s="159"/>
      <c r="G558" s="159"/>
      <c r="H558" s="159"/>
      <c r="I558" s="159"/>
      <c r="J558" s="159"/>
      <c r="K558" s="159"/>
      <c r="L558" s="159"/>
      <c r="M558" s="159"/>
      <c r="N558" s="158"/>
      <c r="O558" s="158"/>
      <c r="P558" s="158"/>
      <c r="Q558" s="158"/>
      <c r="R558" s="159"/>
      <c r="S558" s="159"/>
      <c r="T558" s="159"/>
      <c r="U558" s="159"/>
      <c r="V558" s="159"/>
      <c r="W558" s="159"/>
      <c r="X558" s="159"/>
      <c r="Y558" s="159"/>
      <c r="Z558" s="148"/>
      <c r="AA558" s="148"/>
      <c r="AB558" s="148"/>
      <c r="AC558" s="148"/>
      <c r="AD558" s="148"/>
      <c r="AE558" s="148"/>
      <c r="AF558" s="148"/>
      <c r="AG558" s="148" t="s">
        <v>344</v>
      </c>
      <c r="AH558" s="148">
        <v>0</v>
      </c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outlineLevel="3" x14ac:dyDescent="0.2">
      <c r="A559" s="155"/>
      <c r="B559" s="156"/>
      <c r="C559" s="188" t="s">
        <v>1051</v>
      </c>
      <c r="D559" s="161"/>
      <c r="E559" s="162">
        <v>1</v>
      </c>
      <c r="F559" s="159"/>
      <c r="G559" s="159"/>
      <c r="H559" s="159"/>
      <c r="I559" s="159"/>
      <c r="J559" s="159"/>
      <c r="K559" s="159"/>
      <c r="L559" s="159"/>
      <c r="M559" s="159"/>
      <c r="N559" s="158"/>
      <c r="O559" s="158"/>
      <c r="P559" s="158"/>
      <c r="Q559" s="158"/>
      <c r="R559" s="159"/>
      <c r="S559" s="159"/>
      <c r="T559" s="159"/>
      <c r="U559" s="159"/>
      <c r="V559" s="159"/>
      <c r="W559" s="159"/>
      <c r="X559" s="159"/>
      <c r="Y559" s="159"/>
      <c r="Z559" s="148"/>
      <c r="AA559" s="148"/>
      <c r="AB559" s="148"/>
      <c r="AC559" s="148"/>
      <c r="AD559" s="148"/>
      <c r="AE559" s="148"/>
      <c r="AF559" s="148"/>
      <c r="AG559" s="148" t="s">
        <v>344</v>
      </c>
      <c r="AH559" s="148">
        <v>0</v>
      </c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3" x14ac:dyDescent="0.2">
      <c r="A560" s="155"/>
      <c r="B560" s="156"/>
      <c r="C560" s="188" t="s">
        <v>1052</v>
      </c>
      <c r="D560" s="161"/>
      <c r="E560" s="162">
        <v>3</v>
      </c>
      <c r="F560" s="159"/>
      <c r="G560" s="159"/>
      <c r="H560" s="159"/>
      <c r="I560" s="159"/>
      <c r="J560" s="159"/>
      <c r="K560" s="159"/>
      <c r="L560" s="159"/>
      <c r="M560" s="159"/>
      <c r="N560" s="158"/>
      <c r="O560" s="158"/>
      <c r="P560" s="158"/>
      <c r="Q560" s="158"/>
      <c r="R560" s="159"/>
      <c r="S560" s="159"/>
      <c r="T560" s="159"/>
      <c r="U560" s="159"/>
      <c r="V560" s="159"/>
      <c r="W560" s="159"/>
      <c r="X560" s="159"/>
      <c r="Y560" s="159"/>
      <c r="Z560" s="148"/>
      <c r="AA560" s="148"/>
      <c r="AB560" s="148"/>
      <c r="AC560" s="148"/>
      <c r="AD560" s="148"/>
      <c r="AE560" s="148"/>
      <c r="AF560" s="148"/>
      <c r="AG560" s="148" t="s">
        <v>344</v>
      </c>
      <c r="AH560" s="148">
        <v>0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ht="22.5" outlineLevel="1" x14ac:dyDescent="0.2">
      <c r="A561" s="171">
        <v>158</v>
      </c>
      <c r="B561" s="172" t="s">
        <v>1053</v>
      </c>
      <c r="C561" s="187" t="s">
        <v>1054</v>
      </c>
      <c r="D561" s="173" t="s">
        <v>434</v>
      </c>
      <c r="E561" s="174">
        <v>2</v>
      </c>
      <c r="F561" s="175"/>
      <c r="G561" s="176">
        <f>ROUND(E561*F561,2)</f>
        <v>0</v>
      </c>
      <c r="H561" s="175"/>
      <c r="I561" s="176">
        <f>ROUND(E561*H561,2)</f>
        <v>0</v>
      </c>
      <c r="J561" s="175"/>
      <c r="K561" s="176">
        <f>ROUND(E561*J561,2)</f>
        <v>0</v>
      </c>
      <c r="L561" s="176">
        <v>21</v>
      </c>
      <c r="M561" s="176">
        <f>G561*(1+L561/100)</f>
        <v>0</v>
      </c>
      <c r="N561" s="174">
        <v>2.0000000000000002E-5</v>
      </c>
      <c r="O561" s="174">
        <f>ROUND(E561*N561,2)</f>
        <v>0</v>
      </c>
      <c r="P561" s="174">
        <v>0</v>
      </c>
      <c r="Q561" s="174">
        <f>ROUND(E561*P561,2)</f>
        <v>0</v>
      </c>
      <c r="R561" s="176" t="s">
        <v>1023</v>
      </c>
      <c r="S561" s="176" t="s">
        <v>331</v>
      </c>
      <c r="T561" s="177" t="s">
        <v>331</v>
      </c>
      <c r="U561" s="159">
        <v>0.74034</v>
      </c>
      <c r="V561" s="159">
        <f>ROUND(E561*U561,2)</f>
        <v>1.48</v>
      </c>
      <c r="W561" s="159"/>
      <c r="X561" s="159" t="s">
        <v>422</v>
      </c>
      <c r="Y561" s="159" t="s">
        <v>334</v>
      </c>
      <c r="Z561" s="148"/>
      <c r="AA561" s="148"/>
      <c r="AB561" s="148"/>
      <c r="AC561" s="148"/>
      <c r="AD561" s="148"/>
      <c r="AE561" s="148"/>
      <c r="AF561" s="148"/>
      <c r="AG561" s="148" t="s">
        <v>423</v>
      </c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2" x14ac:dyDescent="0.2">
      <c r="A562" s="155"/>
      <c r="B562" s="156"/>
      <c r="C562" s="188" t="s">
        <v>1055</v>
      </c>
      <c r="D562" s="161"/>
      <c r="E562" s="162">
        <v>1</v>
      </c>
      <c r="F562" s="159"/>
      <c r="G562" s="159"/>
      <c r="H562" s="159"/>
      <c r="I562" s="159"/>
      <c r="J562" s="159"/>
      <c r="K562" s="159"/>
      <c r="L562" s="159"/>
      <c r="M562" s="159"/>
      <c r="N562" s="158"/>
      <c r="O562" s="158"/>
      <c r="P562" s="158"/>
      <c r="Q562" s="158"/>
      <c r="R562" s="159"/>
      <c r="S562" s="159"/>
      <c r="T562" s="159"/>
      <c r="U562" s="159"/>
      <c r="V562" s="159"/>
      <c r="W562" s="159"/>
      <c r="X562" s="159"/>
      <c r="Y562" s="159"/>
      <c r="Z562" s="148"/>
      <c r="AA562" s="148"/>
      <c r="AB562" s="148"/>
      <c r="AC562" s="148"/>
      <c r="AD562" s="148"/>
      <c r="AE562" s="148"/>
      <c r="AF562" s="148"/>
      <c r="AG562" s="148" t="s">
        <v>344</v>
      </c>
      <c r="AH562" s="148">
        <v>0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3" x14ac:dyDescent="0.2">
      <c r="A563" s="155"/>
      <c r="B563" s="156"/>
      <c r="C563" s="188" t="s">
        <v>1056</v>
      </c>
      <c r="D563" s="161"/>
      <c r="E563" s="162">
        <v>1</v>
      </c>
      <c r="F563" s="159"/>
      <c r="G563" s="159"/>
      <c r="H563" s="159"/>
      <c r="I563" s="159"/>
      <c r="J563" s="159"/>
      <c r="K563" s="159"/>
      <c r="L563" s="159"/>
      <c r="M563" s="159"/>
      <c r="N563" s="158"/>
      <c r="O563" s="158"/>
      <c r="P563" s="158"/>
      <c r="Q563" s="158"/>
      <c r="R563" s="159"/>
      <c r="S563" s="159"/>
      <c r="T563" s="159"/>
      <c r="U563" s="159"/>
      <c r="V563" s="159"/>
      <c r="W563" s="159"/>
      <c r="X563" s="159"/>
      <c r="Y563" s="159"/>
      <c r="Z563" s="148"/>
      <c r="AA563" s="148"/>
      <c r="AB563" s="148"/>
      <c r="AC563" s="148"/>
      <c r="AD563" s="148"/>
      <c r="AE563" s="148"/>
      <c r="AF563" s="148"/>
      <c r="AG563" s="148" t="s">
        <v>344</v>
      </c>
      <c r="AH563" s="148">
        <v>0</v>
      </c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ht="22.5" outlineLevel="1" x14ac:dyDescent="0.2">
      <c r="A564" s="171">
        <v>159</v>
      </c>
      <c r="B564" s="172" t="s">
        <v>1057</v>
      </c>
      <c r="C564" s="187" t="s">
        <v>1058</v>
      </c>
      <c r="D564" s="173" t="s">
        <v>434</v>
      </c>
      <c r="E564" s="174">
        <v>1</v>
      </c>
      <c r="F564" s="175"/>
      <c r="G564" s="176">
        <f>ROUND(E564*F564,2)</f>
        <v>0</v>
      </c>
      <c r="H564" s="175"/>
      <c r="I564" s="176">
        <f>ROUND(E564*H564,2)</f>
        <v>0</v>
      </c>
      <c r="J564" s="175"/>
      <c r="K564" s="176">
        <f>ROUND(E564*J564,2)</f>
        <v>0</v>
      </c>
      <c r="L564" s="176">
        <v>21</v>
      </c>
      <c r="M564" s="176">
        <f>G564*(1+L564/100)</f>
        <v>0</v>
      </c>
      <c r="N564" s="174">
        <v>2.0000000000000002E-5</v>
      </c>
      <c r="O564" s="174">
        <f>ROUND(E564*N564,2)</f>
        <v>0</v>
      </c>
      <c r="P564" s="174">
        <v>0</v>
      </c>
      <c r="Q564" s="174">
        <f>ROUND(E564*P564,2)</f>
        <v>0</v>
      </c>
      <c r="R564" s="176" t="s">
        <v>1023</v>
      </c>
      <c r="S564" s="176" t="s">
        <v>331</v>
      </c>
      <c r="T564" s="177" t="s">
        <v>331</v>
      </c>
      <c r="U564" s="159">
        <v>0.83213999999999999</v>
      </c>
      <c r="V564" s="159">
        <f>ROUND(E564*U564,2)</f>
        <v>0.83</v>
      </c>
      <c r="W564" s="159"/>
      <c r="X564" s="159" t="s">
        <v>422</v>
      </c>
      <c r="Y564" s="159" t="s">
        <v>334</v>
      </c>
      <c r="Z564" s="148"/>
      <c r="AA564" s="148"/>
      <c r="AB564" s="148"/>
      <c r="AC564" s="148"/>
      <c r="AD564" s="148"/>
      <c r="AE564" s="148"/>
      <c r="AF564" s="148"/>
      <c r="AG564" s="148" t="s">
        <v>423</v>
      </c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outlineLevel="2" x14ac:dyDescent="0.2">
      <c r="A565" s="155"/>
      <c r="B565" s="156"/>
      <c r="C565" s="188" t="s">
        <v>1059</v>
      </c>
      <c r="D565" s="161"/>
      <c r="E565" s="162">
        <v>1</v>
      </c>
      <c r="F565" s="159"/>
      <c r="G565" s="159"/>
      <c r="H565" s="159"/>
      <c r="I565" s="159"/>
      <c r="J565" s="159"/>
      <c r="K565" s="159"/>
      <c r="L565" s="159"/>
      <c r="M565" s="159"/>
      <c r="N565" s="158"/>
      <c r="O565" s="158"/>
      <c r="P565" s="158"/>
      <c r="Q565" s="158"/>
      <c r="R565" s="159"/>
      <c r="S565" s="159"/>
      <c r="T565" s="159"/>
      <c r="U565" s="159"/>
      <c r="V565" s="159"/>
      <c r="W565" s="159"/>
      <c r="X565" s="159"/>
      <c r="Y565" s="159"/>
      <c r="Z565" s="148"/>
      <c r="AA565" s="148"/>
      <c r="AB565" s="148"/>
      <c r="AC565" s="148"/>
      <c r="AD565" s="148"/>
      <c r="AE565" s="148"/>
      <c r="AF565" s="148"/>
      <c r="AG565" s="148" t="s">
        <v>344</v>
      </c>
      <c r="AH565" s="148">
        <v>0</v>
      </c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71">
        <v>160</v>
      </c>
      <c r="B566" s="172" t="s">
        <v>1060</v>
      </c>
      <c r="C566" s="187" t="s">
        <v>1061</v>
      </c>
      <c r="D566" s="173" t="s">
        <v>434</v>
      </c>
      <c r="E566" s="174">
        <v>6</v>
      </c>
      <c r="F566" s="175"/>
      <c r="G566" s="176">
        <f>ROUND(E566*F566,2)</f>
        <v>0</v>
      </c>
      <c r="H566" s="175"/>
      <c r="I566" s="176">
        <f>ROUND(E566*H566,2)</f>
        <v>0</v>
      </c>
      <c r="J566" s="175"/>
      <c r="K566" s="176">
        <f>ROUND(E566*J566,2)</f>
        <v>0</v>
      </c>
      <c r="L566" s="176">
        <v>21</v>
      </c>
      <c r="M566" s="176">
        <f>G566*(1+L566/100)</f>
        <v>0</v>
      </c>
      <c r="N566" s="174">
        <v>0</v>
      </c>
      <c r="O566" s="174">
        <f>ROUND(E566*N566,2)</f>
        <v>0</v>
      </c>
      <c r="P566" s="174">
        <v>0</v>
      </c>
      <c r="Q566" s="174">
        <f>ROUND(E566*P566,2)</f>
        <v>0</v>
      </c>
      <c r="R566" s="176"/>
      <c r="S566" s="176" t="s">
        <v>364</v>
      </c>
      <c r="T566" s="177" t="s">
        <v>332</v>
      </c>
      <c r="U566" s="159">
        <v>0</v>
      </c>
      <c r="V566" s="159">
        <f>ROUND(E566*U566,2)</f>
        <v>0</v>
      </c>
      <c r="W566" s="159"/>
      <c r="X566" s="159" t="s">
        <v>422</v>
      </c>
      <c r="Y566" s="159" t="s">
        <v>334</v>
      </c>
      <c r="Z566" s="148"/>
      <c r="AA566" s="148"/>
      <c r="AB566" s="148"/>
      <c r="AC566" s="148"/>
      <c r="AD566" s="148"/>
      <c r="AE566" s="148"/>
      <c r="AF566" s="148"/>
      <c r="AG566" s="148" t="s">
        <v>423</v>
      </c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outlineLevel="2" x14ac:dyDescent="0.2">
      <c r="A567" s="155"/>
      <c r="B567" s="156"/>
      <c r="C567" s="263" t="s">
        <v>1062</v>
      </c>
      <c r="D567" s="264"/>
      <c r="E567" s="264"/>
      <c r="F567" s="264"/>
      <c r="G567" s="264"/>
      <c r="H567" s="159"/>
      <c r="I567" s="159"/>
      <c r="J567" s="159"/>
      <c r="K567" s="159"/>
      <c r="L567" s="159"/>
      <c r="M567" s="159"/>
      <c r="N567" s="158"/>
      <c r="O567" s="158"/>
      <c r="P567" s="158"/>
      <c r="Q567" s="158"/>
      <c r="R567" s="159"/>
      <c r="S567" s="159"/>
      <c r="T567" s="159"/>
      <c r="U567" s="159"/>
      <c r="V567" s="159"/>
      <c r="W567" s="159"/>
      <c r="X567" s="159"/>
      <c r="Y567" s="159"/>
      <c r="Z567" s="148"/>
      <c r="AA567" s="148"/>
      <c r="AB567" s="148"/>
      <c r="AC567" s="148"/>
      <c r="AD567" s="148"/>
      <c r="AE567" s="148"/>
      <c r="AF567" s="148"/>
      <c r="AG567" s="148" t="s">
        <v>336</v>
      </c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outlineLevel="2" x14ac:dyDescent="0.2">
      <c r="A568" s="155"/>
      <c r="B568" s="156"/>
      <c r="C568" s="188" t="s">
        <v>95</v>
      </c>
      <c r="D568" s="161"/>
      <c r="E568" s="162">
        <v>6</v>
      </c>
      <c r="F568" s="159"/>
      <c r="G568" s="159"/>
      <c r="H568" s="159"/>
      <c r="I568" s="159"/>
      <c r="J568" s="159"/>
      <c r="K568" s="159"/>
      <c r="L568" s="159"/>
      <c r="M568" s="159"/>
      <c r="N568" s="158"/>
      <c r="O568" s="158"/>
      <c r="P568" s="158"/>
      <c r="Q568" s="158"/>
      <c r="R568" s="159"/>
      <c r="S568" s="159"/>
      <c r="T568" s="159"/>
      <c r="U568" s="159"/>
      <c r="V568" s="159"/>
      <c r="W568" s="159"/>
      <c r="X568" s="159"/>
      <c r="Y568" s="159"/>
      <c r="Z568" s="148"/>
      <c r="AA568" s="148"/>
      <c r="AB568" s="148"/>
      <c r="AC568" s="148"/>
      <c r="AD568" s="148"/>
      <c r="AE568" s="148"/>
      <c r="AF568" s="148"/>
      <c r="AG568" s="148" t="s">
        <v>344</v>
      </c>
      <c r="AH568" s="148">
        <v>0</v>
      </c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71">
        <v>161</v>
      </c>
      <c r="B569" s="172" t="s">
        <v>1063</v>
      </c>
      <c r="C569" s="187" t="s">
        <v>1064</v>
      </c>
      <c r="D569" s="173" t="s">
        <v>434</v>
      </c>
      <c r="E569" s="174">
        <v>7</v>
      </c>
      <c r="F569" s="175"/>
      <c r="G569" s="176">
        <f>ROUND(E569*F569,2)</f>
        <v>0</v>
      </c>
      <c r="H569" s="175"/>
      <c r="I569" s="176">
        <f>ROUND(E569*H569,2)</f>
        <v>0</v>
      </c>
      <c r="J569" s="175"/>
      <c r="K569" s="176">
        <f>ROUND(E569*J569,2)</f>
        <v>0</v>
      </c>
      <c r="L569" s="176">
        <v>21</v>
      </c>
      <c r="M569" s="176">
        <f>G569*(1+L569/100)</f>
        <v>0</v>
      </c>
      <c r="N569" s="174">
        <v>0</v>
      </c>
      <c r="O569" s="174">
        <f>ROUND(E569*N569,2)</f>
        <v>0</v>
      </c>
      <c r="P569" s="174">
        <v>0</v>
      </c>
      <c r="Q569" s="174">
        <f>ROUND(E569*P569,2)</f>
        <v>0</v>
      </c>
      <c r="R569" s="176"/>
      <c r="S569" s="176" t="s">
        <v>364</v>
      </c>
      <c r="T569" s="177" t="s">
        <v>332</v>
      </c>
      <c r="U569" s="159">
        <v>0</v>
      </c>
      <c r="V569" s="159">
        <f>ROUND(E569*U569,2)</f>
        <v>0</v>
      </c>
      <c r="W569" s="159"/>
      <c r="X569" s="159" t="s">
        <v>422</v>
      </c>
      <c r="Y569" s="159" t="s">
        <v>334</v>
      </c>
      <c r="Z569" s="148"/>
      <c r="AA569" s="148"/>
      <c r="AB569" s="148"/>
      <c r="AC569" s="148"/>
      <c r="AD569" s="148"/>
      <c r="AE569" s="148"/>
      <c r="AF569" s="148"/>
      <c r="AG569" s="148" t="s">
        <v>423</v>
      </c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2" x14ac:dyDescent="0.2">
      <c r="A570" s="155"/>
      <c r="B570" s="156"/>
      <c r="C570" s="263" t="s">
        <v>1062</v>
      </c>
      <c r="D570" s="264"/>
      <c r="E570" s="264"/>
      <c r="F570" s="264"/>
      <c r="G570" s="264"/>
      <c r="H570" s="159"/>
      <c r="I570" s="159"/>
      <c r="J570" s="159"/>
      <c r="K570" s="159"/>
      <c r="L570" s="159"/>
      <c r="M570" s="159"/>
      <c r="N570" s="158"/>
      <c r="O570" s="158"/>
      <c r="P570" s="158"/>
      <c r="Q570" s="158"/>
      <c r="R570" s="159"/>
      <c r="S570" s="159"/>
      <c r="T570" s="159"/>
      <c r="U570" s="159"/>
      <c r="V570" s="159"/>
      <c r="W570" s="159"/>
      <c r="X570" s="159"/>
      <c r="Y570" s="159"/>
      <c r="Z570" s="148"/>
      <c r="AA570" s="148"/>
      <c r="AB570" s="148"/>
      <c r="AC570" s="148"/>
      <c r="AD570" s="148"/>
      <c r="AE570" s="148"/>
      <c r="AF570" s="148"/>
      <c r="AG570" s="148" t="s">
        <v>336</v>
      </c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outlineLevel="2" x14ac:dyDescent="0.2">
      <c r="A571" s="155"/>
      <c r="B571" s="156"/>
      <c r="C571" s="188" t="s">
        <v>1065</v>
      </c>
      <c r="D571" s="161"/>
      <c r="E571" s="162"/>
      <c r="F571" s="159"/>
      <c r="G571" s="159"/>
      <c r="H571" s="159"/>
      <c r="I571" s="159"/>
      <c r="J571" s="159"/>
      <c r="K571" s="159"/>
      <c r="L571" s="159"/>
      <c r="M571" s="159"/>
      <c r="N571" s="158"/>
      <c r="O571" s="158"/>
      <c r="P571" s="158"/>
      <c r="Q571" s="158"/>
      <c r="R571" s="159"/>
      <c r="S571" s="159"/>
      <c r="T571" s="159"/>
      <c r="U571" s="159"/>
      <c r="V571" s="159"/>
      <c r="W571" s="159"/>
      <c r="X571" s="159"/>
      <c r="Y571" s="159"/>
      <c r="Z571" s="148"/>
      <c r="AA571" s="148"/>
      <c r="AB571" s="148"/>
      <c r="AC571" s="148"/>
      <c r="AD571" s="148"/>
      <c r="AE571" s="148"/>
      <c r="AF571" s="148"/>
      <c r="AG571" s="148" t="s">
        <v>344</v>
      </c>
      <c r="AH571" s="148">
        <v>0</v>
      </c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outlineLevel="3" x14ac:dyDescent="0.2">
      <c r="A572" s="155"/>
      <c r="B572" s="156"/>
      <c r="C572" s="188" t="s">
        <v>1066</v>
      </c>
      <c r="D572" s="161"/>
      <c r="E572" s="162">
        <v>1</v>
      </c>
      <c r="F572" s="159"/>
      <c r="G572" s="159"/>
      <c r="H572" s="159"/>
      <c r="I572" s="159"/>
      <c r="J572" s="159"/>
      <c r="K572" s="159"/>
      <c r="L572" s="159"/>
      <c r="M572" s="159"/>
      <c r="N572" s="158"/>
      <c r="O572" s="158"/>
      <c r="P572" s="158"/>
      <c r="Q572" s="158"/>
      <c r="R572" s="159"/>
      <c r="S572" s="159"/>
      <c r="T572" s="159"/>
      <c r="U572" s="159"/>
      <c r="V572" s="159"/>
      <c r="W572" s="159"/>
      <c r="X572" s="159"/>
      <c r="Y572" s="159"/>
      <c r="Z572" s="148"/>
      <c r="AA572" s="148"/>
      <c r="AB572" s="148"/>
      <c r="AC572" s="148"/>
      <c r="AD572" s="148"/>
      <c r="AE572" s="148"/>
      <c r="AF572" s="148"/>
      <c r="AG572" s="148" t="s">
        <v>344</v>
      </c>
      <c r="AH572" s="148">
        <v>0</v>
      </c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outlineLevel="3" x14ac:dyDescent="0.2">
      <c r="A573" s="155"/>
      <c r="B573" s="156"/>
      <c r="C573" s="188" t="s">
        <v>1035</v>
      </c>
      <c r="D573" s="161"/>
      <c r="E573" s="162">
        <v>1</v>
      </c>
      <c r="F573" s="159"/>
      <c r="G573" s="159"/>
      <c r="H573" s="159"/>
      <c r="I573" s="159"/>
      <c r="J573" s="159"/>
      <c r="K573" s="159"/>
      <c r="L573" s="159"/>
      <c r="M573" s="159"/>
      <c r="N573" s="158"/>
      <c r="O573" s="158"/>
      <c r="P573" s="158"/>
      <c r="Q573" s="158"/>
      <c r="R573" s="159"/>
      <c r="S573" s="159"/>
      <c r="T573" s="159"/>
      <c r="U573" s="159"/>
      <c r="V573" s="159"/>
      <c r="W573" s="159"/>
      <c r="X573" s="159"/>
      <c r="Y573" s="159"/>
      <c r="Z573" s="148"/>
      <c r="AA573" s="148"/>
      <c r="AB573" s="148"/>
      <c r="AC573" s="148"/>
      <c r="AD573" s="148"/>
      <c r="AE573" s="148"/>
      <c r="AF573" s="148"/>
      <c r="AG573" s="148" t="s">
        <v>344</v>
      </c>
      <c r="AH573" s="148">
        <v>0</v>
      </c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3" x14ac:dyDescent="0.2">
      <c r="A574" s="155"/>
      <c r="B574" s="156"/>
      <c r="C574" s="188" t="s">
        <v>1067</v>
      </c>
      <c r="D574" s="161"/>
      <c r="E574" s="162"/>
      <c r="F574" s="159"/>
      <c r="G574" s="159"/>
      <c r="H574" s="159"/>
      <c r="I574" s="159"/>
      <c r="J574" s="159"/>
      <c r="K574" s="159"/>
      <c r="L574" s="159"/>
      <c r="M574" s="159"/>
      <c r="N574" s="158"/>
      <c r="O574" s="158"/>
      <c r="P574" s="158"/>
      <c r="Q574" s="158"/>
      <c r="R574" s="159"/>
      <c r="S574" s="159"/>
      <c r="T574" s="159"/>
      <c r="U574" s="159"/>
      <c r="V574" s="159"/>
      <c r="W574" s="159"/>
      <c r="X574" s="159"/>
      <c r="Y574" s="159"/>
      <c r="Z574" s="148"/>
      <c r="AA574" s="148"/>
      <c r="AB574" s="148"/>
      <c r="AC574" s="148"/>
      <c r="AD574" s="148"/>
      <c r="AE574" s="148"/>
      <c r="AF574" s="148"/>
      <c r="AG574" s="148" t="s">
        <v>344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outlineLevel="3" x14ac:dyDescent="0.2">
      <c r="A575" s="155"/>
      <c r="B575" s="156"/>
      <c r="C575" s="188" t="s">
        <v>1068</v>
      </c>
      <c r="D575" s="161"/>
      <c r="E575" s="162">
        <v>1</v>
      </c>
      <c r="F575" s="159"/>
      <c r="G575" s="159"/>
      <c r="H575" s="159"/>
      <c r="I575" s="159"/>
      <c r="J575" s="159"/>
      <c r="K575" s="159"/>
      <c r="L575" s="159"/>
      <c r="M575" s="159"/>
      <c r="N575" s="158"/>
      <c r="O575" s="158"/>
      <c r="P575" s="158"/>
      <c r="Q575" s="158"/>
      <c r="R575" s="159"/>
      <c r="S575" s="159"/>
      <c r="T575" s="159"/>
      <c r="U575" s="159"/>
      <c r="V575" s="159"/>
      <c r="W575" s="159"/>
      <c r="X575" s="159"/>
      <c r="Y575" s="159"/>
      <c r="Z575" s="148"/>
      <c r="AA575" s="148"/>
      <c r="AB575" s="148"/>
      <c r="AC575" s="148"/>
      <c r="AD575" s="148"/>
      <c r="AE575" s="148"/>
      <c r="AF575" s="148"/>
      <c r="AG575" s="148" t="s">
        <v>344</v>
      </c>
      <c r="AH575" s="148">
        <v>0</v>
      </c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outlineLevel="3" x14ac:dyDescent="0.2">
      <c r="A576" s="155"/>
      <c r="B576" s="156"/>
      <c r="C576" s="188" t="s">
        <v>1069</v>
      </c>
      <c r="D576" s="161"/>
      <c r="E576" s="162">
        <v>3</v>
      </c>
      <c r="F576" s="159"/>
      <c r="G576" s="159"/>
      <c r="H576" s="159"/>
      <c r="I576" s="159"/>
      <c r="J576" s="159"/>
      <c r="K576" s="159"/>
      <c r="L576" s="159"/>
      <c r="M576" s="159"/>
      <c r="N576" s="158"/>
      <c r="O576" s="158"/>
      <c r="P576" s="158"/>
      <c r="Q576" s="158"/>
      <c r="R576" s="159"/>
      <c r="S576" s="159"/>
      <c r="T576" s="159"/>
      <c r="U576" s="159"/>
      <c r="V576" s="159"/>
      <c r="W576" s="159"/>
      <c r="X576" s="159"/>
      <c r="Y576" s="159"/>
      <c r="Z576" s="148"/>
      <c r="AA576" s="148"/>
      <c r="AB576" s="148"/>
      <c r="AC576" s="148"/>
      <c r="AD576" s="148"/>
      <c r="AE576" s="148"/>
      <c r="AF576" s="148"/>
      <c r="AG576" s="148" t="s">
        <v>344</v>
      </c>
      <c r="AH576" s="148">
        <v>0</v>
      </c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</row>
    <row r="577" spans="1:60" outlineLevel="3" x14ac:dyDescent="0.2">
      <c r="A577" s="155"/>
      <c r="B577" s="156"/>
      <c r="C577" s="188" t="s">
        <v>1070</v>
      </c>
      <c r="D577" s="161"/>
      <c r="E577" s="162">
        <v>1</v>
      </c>
      <c r="F577" s="159"/>
      <c r="G577" s="159"/>
      <c r="H577" s="159"/>
      <c r="I577" s="159"/>
      <c r="J577" s="159"/>
      <c r="K577" s="159"/>
      <c r="L577" s="159"/>
      <c r="M577" s="159"/>
      <c r="N577" s="158"/>
      <c r="O577" s="158"/>
      <c r="P577" s="158"/>
      <c r="Q577" s="158"/>
      <c r="R577" s="159"/>
      <c r="S577" s="159"/>
      <c r="T577" s="159"/>
      <c r="U577" s="159"/>
      <c r="V577" s="159"/>
      <c r="W577" s="159"/>
      <c r="X577" s="159"/>
      <c r="Y577" s="159"/>
      <c r="Z577" s="148"/>
      <c r="AA577" s="148"/>
      <c r="AB577" s="148"/>
      <c r="AC577" s="148"/>
      <c r="AD577" s="148"/>
      <c r="AE577" s="148"/>
      <c r="AF577" s="148"/>
      <c r="AG577" s="148" t="s">
        <v>344</v>
      </c>
      <c r="AH577" s="148">
        <v>0</v>
      </c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71">
        <v>162</v>
      </c>
      <c r="B578" s="172" t="s">
        <v>1071</v>
      </c>
      <c r="C578" s="187" t="s">
        <v>1072</v>
      </c>
      <c r="D578" s="173" t="s">
        <v>434</v>
      </c>
      <c r="E578" s="174">
        <v>4</v>
      </c>
      <c r="F578" s="175"/>
      <c r="G578" s="176">
        <f>ROUND(E578*F578,2)</f>
        <v>0</v>
      </c>
      <c r="H578" s="175"/>
      <c r="I578" s="176">
        <f>ROUND(E578*H578,2)</f>
        <v>0</v>
      </c>
      <c r="J578" s="175"/>
      <c r="K578" s="176">
        <f>ROUND(E578*J578,2)</f>
        <v>0</v>
      </c>
      <c r="L578" s="176">
        <v>21</v>
      </c>
      <c r="M578" s="176">
        <f>G578*(1+L578/100)</f>
        <v>0</v>
      </c>
      <c r="N578" s="174">
        <v>0</v>
      </c>
      <c r="O578" s="174">
        <f>ROUND(E578*N578,2)</f>
        <v>0</v>
      </c>
      <c r="P578" s="174">
        <v>0</v>
      </c>
      <c r="Q578" s="174">
        <f>ROUND(E578*P578,2)</f>
        <v>0</v>
      </c>
      <c r="R578" s="176"/>
      <c r="S578" s="176" t="s">
        <v>364</v>
      </c>
      <c r="T578" s="177" t="s">
        <v>332</v>
      </c>
      <c r="U578" s="159">
        <v>0</v>
      </c>
      <c r="V578" s="159">
        <f>ROUND(E578*U578,2)</f>
        <v>0</v>
      </c>
      <c r="W578" s="159"/>
      <c r="X578" s="159" t="s">
        <v>422</v>
      </c>
      <c r="Y578" s="159" t="s">
        <v>334</v>
      </c>
      <c r="Z578" s="148"/>
      <c r="AA578" s="148"/>
      <c r="AB578" s="148"/>
      <c r="AC578" s="148"/>
      <c r="AD578" s="148"/>
      <c r="AE578" s="148"/>
      <c r="AF578" s="148"/>
      <c r="AG578" s="148" t="s">
        <v>423</v>
      </c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outlineLevel="2" x14ac:dyDescent="0.2">
      <c r="A579" s="155"/>
      <c r="B579" s="156"/>
      <c r="C579" s="188" t="s">
        <v>89</v>
      </c>
      <c r="D579" s="161"/>
      <c r="E579" s="162">
        <v>4</v>
      </c>
      <c r="F579" s="159"/>
      <c r="G579" s="159"/>
      <c r="H579" s="159"/>
      <c r="I579" s="159"/>
      <c r="J579" s="159"/>
      <c r="K579" s="159"/>
      <c r="L579" s="159"/>
      <c r="M579" s="159"/>
      <c r="N579" s="158"/>
      <c r="O579" s="158"/>
      <c r="P579" s="158"/>
      <c r="Q579" s="158"/>
      <c r="R579" s="159"/>
      <c r="S579" s="159"/>
      <c r="T579" s="159"/>
      <c r="U579" s="159"/>
      <c r="V579" s="159"/>
      <c r="W579" s="159"/>
      <c r="X579" s="159"/>
      <c r="Y579" s="159"/>
      <c r="Z579" s="148"/>
      <c r="AA579" s="148"/>
      <c r="AB579" s="148"/>
      <c r="AC579" s="148"/>
      <c r="AD579" s="148"/>
      <c r="AE579" s="148"/>
      <c r="AF579" s="148"/>
      <c r="AG579" s="148" t="s">
        <v>344</v>
      </c>
      <c r="AH579" s="148">
        <v>0</v>
      </c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outlineLevel="1" x14ac:dyDescent="0.2">
      <c r="A580" s="171">
        <v>163</v>
      </c>
      <c r="B580" s="172" t="s">
        <v>1073</v>
      </c>
      <c r="C580" s="187" t="s">
        <v>1074</v>
      </c>
      <c r="D580" s="173" t="s">
        <v>434</v>
      </c>
      <c r="E580" s="174">
        <v>6</v>
      </c>
      <c r="F580" s="175"/>
      <c r="G580" s="176">
        <f>ROUND(E580*F580,2)</f>
        <v>0</v>
      </c>
      <c r="H580" s="175"/>
      <c r="I580" s="176">
        <f>ROUND(E580*H580,2)</f>
        <v>0</v>
      </c>
      <c r="J580" s="175"/>
      <c r="K580" s="176">
        <f>ROUND(E580*J580,2)</f>
        <v>0</v>
      </c>
      <c r="L580" s="176">
        <v>21</v>
      </c>
      <c r="M580" s="176">
        <f>G580*(1+L580/100)</f>
        <v>0</v>
      </c>
      <c r="N580" s="174">
        <v>0</v>
      </c>
      <c r="O580" s="174">
        <f>ROUND(E580*N580,2)</f>
        <v>0</v>
      </c>
      <c r="P580" s="174">
        <v>0</v>
      </c>
      <c r="Q580" s="174">
        <f>ROUND(E580*P580,2)</f>
        <v>0</v>
      </c>
      <c r="R580" s="176"/>
      <c r="S580" s="176" t="s">
        <v>364</v>
      </c>
      <c r="T580" s="177" t="s">
        <v>332</v>
      </c>
      <c r="U580" s="159">
        <v>0</v>
      </c>
      <c r="V580" s="159">
        <f>ROUND(E580*U580,2)</f>
        <v>0</v>
      </c>
      <c r="W580" s="159"/>
      <c r="X580" s="159" t="s">
        <v>422</v>
      </c>
      <c r="Y580" s="159" t="s">
        <v>334</v>
      </c>
      <c r="Z580" s="148"/>
      <c r="AA580" s="148"/>
      <c r="AB580" s="148"/>
      <c r="AC580" s="148"/>
      <c r="AD580" s="148"/>
      <c r="AE580" s="148"/>
      <c r="AF580" s="148"/>
      <c r="AG580" s="148" t="s">
        <v>423</v>
      </c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outlineLevel="2" x14ac:dyDescent="0.2">
      <c r="A581" s="155"/>
      <c r="B581" s="156"/>
      <c r="C581" s="188" t="s">
        <v>95</v>
      </c>
      <c r="D581" s="161"/>
      <c r="E581" s="162">
        <v>6</v>
      </c>
      <c r="F581" s="159"/>
      <c r="G581" s="159"/>
      <c r="H581" s="159"/>
      <c r="I581" s="159"/>
      <c r="J581" s="159"/>
      <c r="K581" s="159"/>
      <c r="L581" s="159"/>
      <c r="M581" s="159"/>
      <c r="N581" s="158"/>
      <c r="O581" s="158"/>
      <c r="P581" s="158"/>
      <c r="Q581" s="158"/>
      <c r="R581" s="159"/>
      <c r="S581" s="159"/>
      <c r="T581" s="159"/>
      <c r="U581" s="159"/>
      <c r="V581" s="159"/>
      <c r="W581" s="159"/>
      <c r="X581" s="159"/>
      <c r="Y581" s="159"/>
      <c r="Z581" s="148"/>
      <c r="AA581" s="148"/>
      <c r="AB581" s="148"/>
      <c r="AC581" s="148"/>
      <c r="AD581" s="148"/>
      <c r="AE581" s="148"/>
      <c r="AF581" s="148"/>
      <c r="AG581" s="148" t="s">
        <v>344</v>
      </c>
      <c r="AH581" s="148">
        <v>0</v>
      </c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71">
        <v>164</v>
      </c>
      <c r="B582" s="172" t="s">
        <v>1075</v>
      </c>
      <c r="C582" s="187" t="s">
        <v>1076</v>
      </c>
      <c r="D582" s="173" t="s">
        <v>434</v>
      </c>
      <c r="E582" s="174">
        <v>3</v>
      </c>
      <c r="F582" s="175"/>
      <c r="G582" s="176">
        <f>ROUND(E582*F582,2)</f>
        <v>0</v>
      </c>
      <c r="H582" s="175"/>
      <c r="I582" s="176">
        <f>ROUND(E582*H582,2)</f>
        <v>0</v>
      </c>
      <c r="J582" s="175"/>
      <c r="K582" s="176">
        <f>ROUND(E582*J582,2)</f>
        <v>0</v>
      </c>
      <c r="L582" s="176">
        <v>21</v>
      </c>
      <c r="M582" s="176">
        <f>G582*(1+L582/100)</f>
        <v>0</v>
      </c>
      <c r="N582" s="174">
        <v>0</v>
      </c>
      <c r="O582" s="174">
        <f>ROUND(E582*N582,2)</f>
        <v>0</v>
      </c>
      <c r="P582" s="174">
        <v>0</v>
      </c>
      <c r="Q582" s="174">
        <f>ROUND(E582*P582,2)</f>
        <v>0</v>
      </c>
      <c r="R582" s="176"/>
      <c r="S582" s="176" t="s">
        <v>364</v>
      </c>
      <c r="T582" s="177" t="s">
        <v>332</v>
      </c>
      <c r="U582" s="159">
        <v>0</v>
      </c>
      <c r="V582" s="159">
        <f>ROUND(E582*U582,2)</f>
        <v>0</v>
      </c>
      <c r="W582" s="159"/>
      <c r="X582" s="159" t="s">
        <v>422</v>
      </c>
      <c r="Y582" s="159" t="s">
        <v>334</v>
      </c>
      <c r="Z582" s="148"/>
      <c r="AA582" s="148"/>
      <c r="AB582" s="148"/>
      <c r="AC582" s="148"/>
      <c r="AD582" s="148"/>
      <c r="AE582" s="148"/>
      <c r="AF582" s="148"/>
      <c r="AG582" s="148" t="s">
        <v>423</v>
      </c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outlineLevel="2" x14ac:dyDescent="0.2">
      <c r="A583" s="155"/>
      <c r="B583" s="156"/>
      <c r="C583" s="263" t="s">
        <v>1077</v>
      </c>
      <c r="D583" s="264"/>
      <c r="E583" s="264"/>
      <c r="F583" s="264"/>
      <c r="G583" s="264"/>
      <c r="H583" s="159"/>
      <c r="I583" s="159"/>
      <c r="J583" s="159"/>
      <c r="K583" s="159"/>
      <c r="L583" s="159"/>
      <c r="M583" s="159"/>
      <c r="N583" s="158"/>
      <c r="O583" s="158"/>
      <c r="P583" s="158"/>
      <c r="Q583" s="158"/>
      <c r="R583" s="159"/>
      <c r="S583" s="159"/>
      <c r="T583" s="159"/>
      <c r="U583" s="159"/>
      <c r="V583" s="159"/>
      <c r="W583" s="159"/>
      <c r="X583" s="159"/>
      <c r="Y583" s="159"/>
      <c r="Z583" s="148"/>
      <c r="AA583" s="148"/>
      <c r="AB583" s="148"/>
      <c r="AC583" s="148"/>
      <c r="AD583" s="148"/>
      <c r="AE583" s="148"/>
      <c r="AF583" s="148"/>
      <c r="AG583" s="148" t="s">
        <v>336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outlineLevel="2" x14ac:dyDescent="0.2">
      <c r="A584" s="155"/>
      <c r="B584" s="156"/>
      <c r="C584" s="188" t="s">
        <v>86</v>
      </c>
      <c r="D584" s="161"/>
      <c r="E584" s="162">
        <v>3</v>
      </c>
      <c r="F584" s="159"/>
      <c r="G584" s="159"/>
      <c r="H584" s="159"/>
      <c r="I584" s="159"/>
      <c r="J584" s="159"/>
      <c r="K584" s="159"/>
      <c r="L584" s="159"/>
      <c r="M584" s="159"/>
      <c r="N584" s="158"/>
      <c r="O584" s="158"/>
      <c r="P584" s="158"/>
      <c r="Q584" s="158"/>
      <c r="R584" s="159"/>
      <c r="S584" s="159"/>
      <c r="T584" s="159"/>
      <c r="U584" s="159"/>
      <c r="V584" s="159"/>
      <c r="W584" s="159"/>
      <c r="X584" s="159"/>
      <c r="Y584" s="159"/>
      <c r="Z584" s="148"/>
      <c r="AA584" s="148"/>
      <c r="AB584" s="148"/>
      <c r="AC584" s="148"/>
      <c r="AD584" s="148"/>
      <c r="AE584" s="148"/>
      <c r="AF584" s="148"/>
      <c r="AG584" s="148" t="s">
        <v>344</v>
      </c>
      <c r="AH584" s="148">
        <v>0</v>
      </c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outlineLevel="1" x14ac:dyDescent="0.2">
      <c r="A585" s="171">
        <v>165</v>
      </c>
      <c r="B585" s="172" t="s">
        <v>1078</v>
      </c>
      <c r="C585" s="187" t="s">
        <v>1079</v>
      </c>
      <c r="D585" s="173" t="s">
        <v>434</v>
      </c>
      <c r="E585" s="174">
        <v>4</v>
      </c>
      <c r="F585" s="175"/>
      <c r="G585" s="176">
        <f>ROUND(E585*F585,2)</f>
        <v>0</v>
      </c>
      <c r="H585" s="175"/>
      <c r="I585" s="176">
        <f>ROUND(E585*H585,2)</f>
        <v>0</v>
      </c>
      <c r="J585" s="175"/>
      <c r="K585" s="176">
        <f>ROUND(E585*J585,2)</f>
        <v>0</v>
      </c>
      <c r="L585" s="176">
        <v>21</v>
      </c>
      <c r="M585" s="176">
        <f>G585*(1+L585/100)</f>
        <v>0</v>
      </c>
      <c r="N585" s="174">
        <v>0</v>
      </c>
      <c r="O585" s="174">
        <f>ROUND(E585*N585,2)</f>
        <v>0</v>
      </c>
      <c r="P585" s="174">
        <v>0</v>
      </c>
      <c r="Q585" s="174">
        <f>ROUND(E585*P585,2)</f>
        <v>0</v>
      </c>
      <c r="R585" s="176"/>
      <c r="S585" s="176" t="s">
        <v>364</v>
      </c>
      <c r="T585" s="177" t="s">
        <v>332</v>
      </c>
      <c r="U585" s="159">
        <v>0</v>
      </c>
      <c r="V585" s="159">
        <f>ROUND(E585*U585,2)</f>
        <v>0</v>
      </c>
      <c r="W585" s="159"/>
      <c r="X585" s="159" t="s">
        <v>422</v>
      </c>
      <c r="Y585" s="159" t="s">
        <v>334</v>
      </c>
      <c r="Z585" s="148"/>
      <c r="AA585" s="148"/>
      <c r="AB585" s="148"/>
      <c r="AC585" s="148"/>
      <c r="AD585" s="148"/>
      <c r="AE585" s="148"/>
      <c r="AF585" s="148"/>
      <c r="AG585" s="148" t="s">
        <v>423</v>
      </c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2" x14ac:dyDescent="0.2">
      <c r="A586" s="155"/>
      <c r="B586" s="156"/>
      <c r="C586" s="263" t="s">
        <v>1077</v>
      </c>
      <c r="D586" s="264"/>
      <c r="E586" s="264"/>
      <c r="F586" s="264"/>
      <c r="G586" s="264"/>
      <c r="H586" s="159"/>
      <c r="I586" s="159"/>
      <c r="J586" s="159"/>
      <c r="K586" s="159"/>
      <c r="L586" s="159"/>
      <c r="M586" s="159"/>
      <c r="N586" s="158"/>
      <c r="O586" s="158"/>
      <c r="P586" s="158"/>
      <c r="Q586" s="158"/>
      <c r="R586" s="159"/>
      <c r="S586" s="159"/>
      <c r="T586" s="159"/>
      <c r="U586" s="159"/>
      <c r="V586" s="159"/>
      <c r="W586" s="159"/>
      <c r="X586" s="159"/>
      <c r="Y586" s="159"/>
      <c r="Z586" s="148"/>
      <c r="AA586" s="148"/>
      <c r="AB586" s="148"/>
      <c r="AC586" s="148"/>
      <c r="AD586" s="148"/>
      <c r="AE586" s="148"/>
      <c r="AF586" s="148"/>
      <c r="AG586" s="148" t="s">
        <v>336</v>
      </c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outlineLevel="2" x14ac:dyDescent="0.2">
      <c r="A587" s="155"/>
      <c r="B587" s="156"/>
      <c r="C587" s="188" t="s">
        <v>89</v>
      </c>
      <c r="D587" s="161"/>
      <c r="E587" s="162">
        <v>4</v>
      </c>
      <c r="F587" s="159"/>
      <c r="G587" s="159"/>
      <c r="H587" s="159"/>
      <c r="I587" s="159"/>
      <c r="J587" s="159"/>
      <c r="K587" s="159"/>
      <c r="L587" s="159"/>
      <c r="M587" s="159"/>
      <c r="N587" s="158"/>
      <c r="O587" s="158"/>
      <c r="P587" s="158"/>
      <c r="Q587" s="158"/>
      <c r="R587" s="159"/>
      <c r="S587" s="159"/>
      <c r="T587" s="159"/>
      <c r="U587" s="159"/>
      <c r="V587" s="159"/>
      <c r="W587" s="159"/>
      <c r="X587" s="159"/>
      <c r="Y587" s="159"/>
      <c r="Z587" s="148"/>
      <c r="AA587" s="148"/>
      <c r="AB587" s="148"/>
      <c r="AC587" s="148"/>
      <c r="AD587" s="148"/>
      <c r="AE587" s="148"/>
      <c r="AF587" s="148"/>
      <c r="AG587" s="148" t="s">
        <v>344</v>
      </c>
      <c r="AH587" s="148">
        <v>0</v>
      </c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outlineLevel="1" x14ac:dyDescent="0.2">
      <c r="A588" s="171">
        <v>166</v>
      </c>
      <c r="B588" s="172" t="s">
        <v>1080</v>
      </c>
      <c r="C588" s="187" t="s">
        <v>1081</v>
      </c>
      <c r="D588" s="173" t="s">
        <v>434</v>
      </c>
      <c r="E588" s="174">
        <v>2</v>
      </c>
      <c r="F588" s="175"/>
      <c r="G588" s="176">
        <f>ROUND(E588*F588,2)</f>
        <v>0</v>
      </c>
      <c r="H588" s="175"/>
      <c r="I588" s="176">
        <f>ROUND(E588*H588,2)</f>
        <v>0</v>
      </c>
      <c r="J588" s="175"/>
      <c r="K588" s="176">
        <f>ROUND(E588*J588,2)</f>
        <v>0</v>
      </c>
      <c r="L588" s="176">
        <v>21</v>
      </c>
      <c r="M588" s="176">
        <f>G588*(1+L588/100)</f>
        <v>0</v>
      </c>
      <c r="N588" s="174">
        <v>0</v>
      </c>
      <c r="O588" s="174">
        <f>ROUND(E588*N588,2)</f>
        <v>0</v>
      </c>
      <c r="P588" s="174">
        <v>0</v>
      </c>
      <c r="Q588" s="174">
        <f>ROUND(E588*P588,2)</f>
        <v>0</v>
      </c>
      <c r="R588" s="176"/>
      <c r="S588" s="176" t="s">
        <v>364</v>
      </c>
      <c r="T588" s="177" t="s">
        <v>332</v>
      </c>
      <c r="U588" s="159">
        <v>0</v>
      </c>
      <c r="V588" s="159">
        <f>ROUND(E588*U588,2)</f>
        <v>0</v>
      </c>
      <c r="W588" s="159"/>
      <c r="X588" s="159" t="s">
        <v>422</v>
      </c>
      <c r="Y588" s="159" t="s">
        <v>334</v>
      </c>
      <c r="Z588" s="148"/>
      <c r="AA588" s="148"/>
      <c r="AB588" s="148"/>
      <c r="AC588" s="148"/>
      <c r="AD588" s="148"/>
      <c r="AE588" s="148"/>
      <c r="AF588" s="148"/>
      <c r="AG588" s="148" t="s">
        <v>423</v>
      </c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outlineLevel="2" x14ac:dyDescent="0.2">
      <c r="A589" s="155"/>
      <c r="B589" s="156"/>
      <c r="C589" s="263" t="s">
        <v>1077</v>
      </c>
      <c r="D589" s="264"/>
      <c r="E589" s="264"/>
      <c r="F589" s="264"/>
      <c r="G589" s="264"/>
      <c r="H589" s="159"/>
      <c r="I589" s="159"/>
      <c r="J589" s="159"/>
      <c r="K589" s="159"/>
      <c r="L589" s="159"/>
      <c r="M589" s="159"/>
      <c r="N589" s="158"/>
      <c r="O589" s="158"/>
      <c r="P589" s="158"/>
      <c r="Q589" s="158"/>
      <c r="R589" s="159"/>
      <c r="S589" s="159"/>
      <c r="T589" s="159"/>
      <c r="U589" s="159"/>
      <c r="V589" s="159"/>
      <c r="W589" s="159"/>
      <c r="X589" s="159"/>
      <c r="Y589" s="159"/>
      <c r="Z589" s="148"/>
      <c r="AA589" s="148"/>
      <c r="AB589" s="148"/>
      <c r="AC589" s="148"/>
      <c r="AD589" s="148"/>
      <c r="AE589" s="148"/>
      <c r="AF589" s="148"/>
      <c r="AG589" s="148" t="s">
        <v>336</v>
      </c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2" x14ac:dyDescent="0.2">
      <c r="A590" s="155"/>
      <c r="B590" s="156"/>
      <c r="C590" s="188" t="s">
        <v>80</v>
      </c>
      <c r="D590" s="161"/>
      <c r="E590" s="162">
        <v>2</v>
      </c>
      <c r="F590" s="159"/>
      <c r="G590" s="159"/>
      <c r="H590" s="159"/>
      <c r="I590" s="159"/>
      <c r="J590" s="159"/>
      <c r="K590" s="159"/>
      <c r="L590" s="159"/>
      <c r="M590" s="159"/>
      <c r="N590" s="158"/>
      <c r="O590" s="158"/>
      <c r="P590" s="158"/>
      <c r="Q590" s="158"/>
      <c r="R590" s="159"/>
      <c r="S590" s="159"/>
      <c r="T590" s="159"/>
      <c r="U590" s="159"/>
      <c r="V590" s="159"/>
      <c r="W590" s="159"/>
      <c r="X590" s="159"/>
      <c r="Y590" s="159"/>
      <c r="Z590" s="148"/>
      <c r="AA590" s="148"/>
      <c r="AB590" s="148"/>
      <c r="AC590" s="148"/>
      <c r="AD590" s="148"/>
      <c r="AE590" s="148"/>
      <c r="AF590" s="148"/>
      <c r="AG590" s="148" t="s">
        <v>344</v>
      </c>
      <c r="AH590" s="148">
        <v>0</v>
      </c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outlineLevel="1" x14ac:dyDescent="0.2">
      <c r="A591" s="171">
        <v>167</v>
      </c>
      <c r="B591" s="172" t="s">
        <v>1082</v>
      </c>
      <c r="C591" s="187" t="s">
        <v>1083</v>
      </c>
      <c r="D591" s="173" t="s">
        <v>434</v>
      </c>
      <c r="E591" s="174">
        <v>1</v>
      </c>
      <c r="F591" s="175"/>
      <c r="G591" s="176">
        <f>ROUND(E591*F591,2)</f>
        <v>0</v>
      </c>
      <c r="H591" s="175"/>
      <c r="I591" s="176">
        <f>ROUND(E591*H591,2)</f>
        <v>0</v>
      </c>
      <c r="J591" s="175"/>
      <c r="K591" s="176">
        <f>ROUND(E591*J591,2)</f>
        <v>0</v>
      </c>
      <c r="L591" s="176">
        <v>21</v>
      </c>
      <c r="M591" s="176">
        <f>G591*(1+L591/100)</f>
        <v>0</v>
      </c>
      <c r="N591" s="174">
        <v>0</v>
      </c>
      <c r="O591" s="174">
        <f>ROUND(E591*N591,2)</f>
        <v>0</v>
      </c>
      <c r="P591" s="174">
        <v>0</v>
      </c>
      <c r="Q591" s="174">
        <f>ROUND(E591*P591,2)</f>
        <v>0</v>
      </c>
      <c r="R591" s="176"/>
      <c r="S591" s="176" t="s">
        <v>364</v>
      </c>
      <c r="T591" s="177" t="s">
        <v>332</v>
      </c>
      <c r="U591" s="159">
        <v>0</v>
      </c>
      <c r="V591" s="159">
        <f>ROUND(E591*U591,2)</f>
        <v>0</v>
      </c>
      <c r="W591" s="159"/>
      <c r="X591" s="159" t="s">
        <v>422</v>
      </c>
      <c r="Y591" s="159" t="s">
        <v>334</v>
      </c>
      <c r="Z591" s="148"/>
      <c r="AA591" s="148"/>
      <c r="AB591" s="148"/>
      <c r="AC591" s="148"/>
      <c r="AD591" s="148"/>
      <c r="AE591" s="148"/>
      <c r="AF591" s="148"/>
      <c r="AG591" s="148" t="s">
        <v>423</v>
      </c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outlineLevel="2" x14ac:dyDescent="0.2">
      <c r="A592" s="155"/>
      <c r="B592" s="156"/>
      <c r="C592" s="263" t="s">
        <v>1077</v>
      </c>
      <c r="D592" s="264"/>
      <c r="E592" s="264"/>
      <c r="F592" s="264"/>
      <c r="G592" s="264"/>
      <c r="H592" s="159"/>
      <c r="I592" s="159"/>
      <c r="J592" s="159"/>
      <c r="K592" s="159"/>
      <c r="L592" s="159"/>
      <c r="M592" s="159"/>
      <c r="N592" s="158"/>
      <c r="O592" s="158"/>
      <c r="P592" s="158"/>
      <c r="Q592" s="158"/>
      <c r="R592" s="159"/>
      <c r="S592" s="159"/>
      <c r="T592" s="159"/>
      <c r="U592" s="159"/>
      <c r="V592" s="159"/>
      <c r="W592" s="159"/>
      <c r="X592" s="159"/>
      <c r="Y592" s="159"/>
      <c r="Z592" s="148"/>
      <c r="AA592" s="148"/>
      <c r="AB592" s="148"/>
      <c r="AC592" s="148"/>
      <c r="AD592" s="148"/>
      <c r="AE592" s="148"/>
      <c r="AF592" s="148"/>
      <c r="AG592" s="148" t="s">
        <v>336</v>
      </c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outlineLevel="2" x14ac:dyDescent="0.2">
      <c r="A593" s="155"/>
      <c r="B593" s="156"/>
      <c r="C593" s="188" t="s">
        <v>58</v>
      </c>
      <c r="D593" s="161"/>
      <c r="E593" s="162">
        <v>1</v>
      </c>
      <c r="F593" s="159"/>
      <c r="G593" s="159"/>
      <c r="H593" s="159"/>
      <c r="I593" s="159"/>
      <c r="J593" s="159"/>
      <c r="K593" s="159"/>
      <c r="L593" s="159"/>
      <c r="M593" s="159"/>
      <c r="N593" s="158"/>
      <c r="O593" s="158"/>
      <c r="P593" s="158"/>
      <c r="Q593" s="158"/>
      <c r="R593" s="159"/>
      <c r="S593" s="159"/>
      <c r="T593" s="159"/>
      <c r="U593" s="159"/>
      <c r="V593" s="159"/>
      <c r="W593" s="159"/>
      <c r="X593" s="159"/>
      <c r="Y593" s="159"/>
      <c r="Z593" s="148"/>
      <c r="AA593" s="148"/>
      <c r="AB593" s="148"/>
      <c r="AC593" s="148"/>
      <c r="AD593" s="148"/>
      <c r="AE593" s="148"/>
      <c r="AF593" s="148"/>
      <c r="AG593" s="148" t="s">
        <v>344</v>
      </c>
      <c r="AH593" s="148">
        <v>0</v>
      </c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outlineLevel="1" x14ac:dyDescent="0.2">
      <c r="A594" s="171">
        <v>168</v>
      </c>
      <c r="B594" s="172" t="s">
        <v>1084</v>
      </c>
      <c r="C594" s="187" t="s">
        <v>1085</v>
      </c>
      <c r="D594" s="173" t="s">
        <v>434</v>
      </c>
      <c r="E594" s="174">
        <v>1</v>
      </c>
      <c r="F594" s="175"/>
      <c r="G594" s="176">
        <f>ROUND(E594*F594,2)</f>
        <v>0</v>
      </c>
      <c r="H594" s="175"/>
      <c r="I594" s="176">
        <f>ROUND(E594*H594,2)</f>
        <v>0</v>
      </c>
      <c r="J594" s="175"/>
      <c r="K594" s="176">
        <f>ROUND(E594*J594,2)</f>
        <v>0</v>
      </c>
      <c r="L594" s="176">
        <v>21</v>
      </c>
      <c r="M594" s="176">
        <f>G594*(1+L594/100)</f>
        <v>0</v>
      </c>
      <c r="N594" s="174">
        <v>0</v>
      </c>
      <c r="O594" s="174">
        <f>ROUND(E594*N594,2)</f>
        <v>0</v>
      </c>
      <c r="P594" s="174">
        <v>0</v>
      </c>
      <c r="Q594" s="174">
        <f>ROUND(E594*P594,2)</f>
        <v>0</v>
      </c>
      <c r="R594" s="176"/>
      <c r="S594" s="176" t="s">
        <v>364</v>
      </c>
      <c r="T594" s="177" t="s">
        <v>332</v>
      </c>
      <c r="U594" s="159">
        <v>0</v>
      </c>
      <c r="V594" s="159">
        <f>ROUND(E594*U594,2)</f>
        <v>0</v>
      </c>
      <c r="W594" s="159"/>
      <c r="X594" s="159" t="s">
        <v>422</v>
      </c>
      <c r="Y594" s="159" t="s">
        <v>334</v>
      </c>
      <c r="Z594" s="148"/>
      <c r="AA594" s="148"/>
      <c r="AB594" s="148"/>
      <c r="AC594" s="148"/>
      <c r="AD594" s="148"/>
      <c r="AE594" s="148"/>
      <c r="AF594" s="148"/>
      <c r="AG594" s="148" t="s">
        <v>423</v>
      </c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outlineLevel="2" x14ac:dyDescent="0.2">
      <c r="A595" s="155"/>
      <c r="B595" s="156"/>
      <c r="C595" s="263" t="s">
        <v>1077</v>
      </c>
      <c r="D595" s="264"/>
      <c r="E595" s="264"/>
      <c r="F595" s="264"/>
      <c r="G595" s="264"/>
      <c r="H595" s="159"/>
      <c r="I595" s="159"/>
      <c r="J595" s="159"/>
      <c r="K595" s="159"/>
      <c r="L595" s="159"/>
      <c r="M595" s="159"/>
      <c r="N595" s="158"/>
      <c r="O595" s="158"/>
      <c r="P595" s="158"/>
      <c r="Q595" s="158"/>
      <c r="R595" s="159"/>
      <c r="S595" s="159"/>
      <c r="T595" s="159"/>
      <c r="U595" s="159"/>
      <c r="V595" s="159"/>
      <c r="W595" s="159"/>
      <c r="X595" s="159"/>
      <c r="Y595" s="159"/>
      <c r="Z595" s="148"/>
      <c r="AA595" s="148"/>
      <c r="AB595" s="148"/>
      <c r="AC595" s="148"/>
      <c r="AD595" s="148"/>
      <c r="AE595" s="148"/>
      <c r="AF595" s="148"/>
      <c r="AG595" s="148" t="s">
        <v>336</v>
      </c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outlineLevel="2" x14ac:dyDescent="0.2">
      <c r="A596" s="155"/>
      <c r="B596" s="156"/>
      <c r="C596" s="188" t="s">
        <v>58</v>
      </c>
      <c r="D596" s="161"/>
      <c r="E596" s="162">
        <v>1</v>
      </c>
      <c r="F596" s="159"/>
      <c r="G596" s="159"/>
      <c r="H596" s="159"/>
      <c r="I596" s="159"/>
      <c r="J596" s="159"/>
      <c r="K596" s="159"/>
      <c r="L596" s="159"/>
      <c r="M596" s="159"/>
      <c r="N596" s="158"/>
      <c r="O596" s="158"/>
      <c r="P596" s="158"/>
      <c r="Q596" s="158"/>
      <c r="R596" s="159"/>
      <c r="S596" s="159"/>
      <c r="T596" s="159"/>
      <c r="U596" s="159"/>
      <c r="V596" s="159"/>
      <c r="W596" s="159"/>
      <c r="X596" s="159"/>
      <c r="Y596" s="159"/>
      <c r="Z596" s="148"/>
      <c r="AA596" s="148"/>
      <c r="AB596" s="148"/>
      <c r="AC596" s="148"/>
      <c r="AD596" s="148"/>
      <c r="AE596" s="148"/>
      <c r="AF596" s="148"/>
      <c r="AG596" s="148" t="s">
        <v>344</v>
      </c>
      <c r="AH596" s="148">
        <v>0</v>
      </c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outlineLevel="1" x14ac:dyDescent="0.2">
      <c r="A597" s="171">
        <v>169</v>
      </c>
      <c r="B597" s="172" t="s">
        <v>1086</v>
      </c>
      <c r="C597" s="187" t="s">
        <v>1087</v>
      </c>
      <c r="D597" s="173" t="s">
        <v>434</v>
      </c>
      <c r="E597" s="174">
        <v>2</v>
      </c>
      <c r="F597" s="175"/>
      <c r="G597" s="176">
        <f>ROUND(E597*F597,2)</f>
        <v>0</v>
      </c>
      <c r="H597" s="175"/>
      <c r="I597" s="176">
        <f>ROUND(E597*H597,2)</f>
        <v>0</v>
      </c>
      <c r="J597" s="175"/>
      <c r="K597" s="176">
        <f>ROUND(E597*J597,2)</f>
        <v>0</v>
      </c>
      <c r="L597" s="176">
        <v>21</v>
      </c>
      <c r="M597" s="176">
        <f>G597*(1+L597/100)</f>
        <v>0</v>
      </c>
      <c r="N597" s="174">
        <v>0</v>
      </c>
      <c r="O597" s="174">
        <f>ROUND(E597*N597,2)</f>
        <v>0</v>
      </c>
      <c r="P597" s="174">
        <v>0</v>
      </c>
      <c r="Q597" s="174">
        <f>ROUND(E597*P597,2)</f>
        <v>0</v>
      </c>
      <c r="R597" s="176"/>
      <c r="S597" s="176" t="s">
        <v>364</v>
      </c>
      <c r="T597" s="177" t="s">
        <v>332</v>
      </c>
      <c r="U597" s="159">
        <v>0</v>
      </c>
      <c r="V597" s="159">
        <f>ROUND(E597*U597,2)</f>
        <v>0</v>
      </c>
      <c r="W597" s="159"/>
      <c r="X597" s="159" t="s">
        <v>422</v>
      </c>
      <c r="Y597" s="159" t="s">
        <v>334</v>
      </c>
      <c r="Z597" s="148"/>
      <c r="AA597" s="148"/>
      <c r="AB597" s="148"/>
      <c r="AC597" s="148"/>
      <c r="AD597" s="148"/>
      <c r="AE597" s="148"/>
      <c r="AF597" s="148"/>
      <c r="AG597" s="148" t="s">
        <v>423</v>
      </c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outlineLevel="2" x14ac:dyDescent="0.2">
      <c r="A598" s="155"/>
      <c r="B598" s="156"/>
      <c r="C598" s="263" t="s">
        <v>1077</v>
      </c>
      <c r="D598" s="264"/>
      <c r="E598" s="264"/>
      <c r="F598" s="264"/>
      <c r="G598" s="264"/>
      <c r="H598" s="159"/>
      <c r="I598" s="159"/>
      <c r="J598" s="159"/>
      <c r="K598" s="159"/>
      <c r="L598" s="159"/>
      <c r="M598" s="159"/>
      <c r="N598" s="158"/>
      <c r="O598" s="158"/>
      <c r="P598" s="158"/>
      <c r="Q598" s="158"/>
      <c r="R598" s="159"/>
      <c r="S598" s="159"/>
      <c r="T598" s="159"/>
      <c r="U598" s="159"/>
      <c r="V598" s="159"/>
      <c r="W598" s="159"/>
      <c r="X598" s="159"/>
      <c r="Y598" s="159"/>
      <c r="Z598" s="148"/>
      <c r="AA598" s="148"/>
      <c r="AB598" s="148"/>
      <c r="AC598" s="148"/>
      <c r="AD598" s="148"/>
      <c r="AE598" s="148"/>
      <c r="AF598" s="148"/>
      <c r="AG598" s="148" t="s">
        <v>336</v>
      </c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</row>
    <row r="599" spans="1:60" outlineLevel="2" x14ac:dyDescent="0.2">
      <c r="A599" s="155"/>
      <c r="B599" s="156"/>
      <c r="C599" s="188" t="s">
        <v>80</v>
      </c>
      <c r="D599" s="161"/>
      <c r="E599" s="162">
        <v>2</v>
      </c>
      <c r="F599" s="159"/>
      <c r="G599" s="159"/>
      <c r="H599" s="159"/>
      <c r="I599" s="159"/>
      <c r="J599" s="159"/>
      <c r="K599" s="159"/>
      <c r="L599" s="159"/>
      <c r="M599" s="159"/>
      <c r="N599" s="158"/>
      <c r="O599" s="158"/>
      <c r="P599" s="158"/>
      <c r="Q599" s="158"/>
      <c r="R599" s="159"/>
      <c r="S599" s="159"/>
      <c r="T599" s="159"/>
      <c r="U599" s="159"/>
      <c r="V599" s="159"/>
      <c r="W599" s="159"/>
      <c r="X599" s="159"/>
      <c r="Y599" s="159"/>
      <c r="Z599" s="148"/>
      <c r="AA599" s="148"/>
      <c r="AB599" s="148"/>
      <c r="AC599" s="148"/>
      <c r="AD599" s="148"/>
      <c r="AE599" s="148"/>
      <c r="AF599" s="148"/>
      <c r="AG599" s="148" t="s">
        <v>344</v>
      </c>
      <c r="AH599" s="148">
        <v>0</v>
      </c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outlineLevel="1" x14ac:dyDescent="0.2">
      <c r="A600" s="171">
        <v>170</v>
      </c>
      <c r="B600" s="172" t="s">
        <v>1088</v>
      </c>
      <c r="C600" s="187" t="s">
        <v>1089</v>
      </c>
      <c r="D600" s="173" t="s">
        <v>434</v>
      </c>
      <c r="E600" s="174">
        <v>1</v>
      </c>
      <c r="F600" s="175"/>
      <c r="G600" s="176">
        <f>ROUND(E600*F600,2)</f>
        <v>0</v>
      </c>
      <c r="H600" s="175"/>
      <c r="I600" s="176">
        <f>ROUND(E600*H600,2)</f>
        <v>0</v>
      </c>
      <c r="J600" s="175"/>
      <c r="K600" s="176">
        <f>ROUND(E600*J600,2)</f>
        <v>0</v>
      </c>
      <c r="L600" s="176">
        <v>21</v>
      </c>
      <c r="M600" s="176">
        <f>G600*(1+L600/100)</f>
        <v>0</v>
      </c>
      <c r="N600" s="174">
        <v>0</v>
      </c>
      <c r="O600" s="174">
        <f>ROUND(E600*N600,2)</f>
        <v>0</v>
      </c>
      <c r="P600" s="174">
        <v>0</v>
      </c>
      <c r="Q600" s="174">
        <f>ROUND(E600*P600,2)</f>
        <v>0</v>
      </c>
      <c r="R600" s="176"/>
      <c r="S600" s="176" t="s">
        <v>364</v>
      </c>
      <c r="T600" s="177" t="s">
        <v>332</v>
      </c>
      <c r="U600" s="159">
        <v>0</v>
      </c>
      <c r="V600" s="159">
        <f>ROUND(E600*U600,2)</f>
        <v>0</v>
      </c>
      <c r="W600" s="159"/>
      <c r="X600" s="159" t="s">
        <v>422</v>
      </c>
      <c r="Y600" s="159" t="s">
        <v>334</v>
      </c>
      <c r="Z600" s="148"/>
      <c r="AA600" s="148"/>
      <c r="AB600" s="148"/>
      <c r="AC600" s="148"/>
      <c r="AD600" s="148"/>
      <c r="AE600" s="148"/>
      <c r="AF600" s="148"/>
      <c r="AG600" s="148" t="s">
        <v>423</v>
      </c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outlineLevel="2" x14ac:dyDescent="0.2">
      <c r="A601" s="155"/>
      <c r="B601" s="156"/>
      <c r="C601" s="263" t="s">
        <v>1077</v>
      </c>
      <c r="D601" s="264"/>
      <c r="E601" s="264"/>
      <c r="F601" s="264"/>
      <c r="G601" s="264"/>
      <c r="H601" s="159"/>
      <c r="I601" s="159"/>
      <c r="J601" s="159"/>
      <c r="K601" s="159"/>
      <c r="L601" s="159"/>
      <c r="M601" s="159"/>
      <c r="N601" s="158"/>
      <c r="O601" s="158"/>
      <c r="P601" s="158"/>
      <c r="Q601" s="158"/>
      <c r="R601" s="159"/>
      <c r="S601" s="159"/>
      <c r="T601" s="159"/>
      <c r="U601" s="159"/>
      <c r="V601" s="159"/>
      <c r="W601" s="159"/>
      <c r="X601" s="159"/>
      <c r="Y601" s="159"/>
      <c r="Z601" s="148"/>
      <c r="AA601" s="148"/>
      <c r="AB601" s="148"/>
      <c r="AC601" s="148"/>
      <c r="AD601" s="148"/>
      <c r="AE601" s="148"/>
      <c r="AF601" s="148"/>
      <c r="AG601" s="148" t="s">
        <v>336</v>
      </c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</row>
    <row r="602" spans="1:60" outlineLevel="2" x14ac:dyDescent="0.2">
      <c r="A602" s="155"/>
      <c r="B602" s="156"/>
      <c r="C602" s="188" t="s">
        <v>58</v>
      </c>
      <c r="D602" s="161"/>
      <c r="E602" s="162">
        <v>1</v>
      </c>
      <c r="F602" s="159"/>
      <c r="G602" s="159"/>
      <c r="H602" s="159"/>
      <c r="I602" s="159"/>
      <c r="J602" s="159"/>
      <c r="K602" s="159"/>
      <c r="L602" s="159"/>
      <c r="M602" s="159"/>
      <c r="N602" s="158"/>
      <c r="O602" s="158"/>
      <c r="P602" s="158"/>
      <c r="Q602" s="158"/>
      <c r="R602" s="159"/>
      <c r="S602" s="159"/>
      <c r="T602" s="159"/>
      <c r="U602" s="159"/>
      <c r="V602" s="159"/>
      <c r="W602" s="159"/>
      <c r="X602" s="159"/>
      <c r="Y602" s="159"/>
      <c r="Z602" s="148"/>
      <c r="AA602" s="148"/>
      <c r="AB602" s="148"/>
      <c r="AC602" s="148"/>
      <c r="AD602" s="148"/>
      <c r="AE602" s="148"/>
      <c r="AF602" s="148"/>
      <c r="AG602" s="148" t="s">
        <v>344</v>
      </c>
      <c r="AH602" s="148">
        <v>0</v>
      </c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</row>
    <row r="603" spans="1:60" outlineLevel="1" x14ac:dyDescent="0.2">
      <c r="A603" s="171">
        <v>171</v>
      </c>
      <c r="B603" s="172" t="s">
        <v>1090</v>
      </c>
      <c r="C603" s="187" t="s">
        <v>1091</v>
      </c>
      <c r="D603" s="173" t="s">
        <v>434</v>
      </c>
      <c r="E603" s="174">
        <v>1</v>
      </c>
      <c r="F603" s="175"/>
      <c r="G603" s="176">
        <f>ROUND(E603*F603,2)</f>
        <v>0</v>
      </c>
      <c r="H603" s="175"/>
      <c r="I603" s="176">
        <f>ROUND(E603*H603,2)</f>
        <v>0</v>
      </c>
      <c r="J603" s="175"/>
      <c r="K603" s="176">
        <f>ROUND(E603*J603,2)</f>
        <v>0</v>
      </c>
      <c r="L603" s="176">
        <v>21</v>
      </c>
      <c r="M603" s="176">
        <f>G603*(1+L603/100)</f>
        <v>0</v>
      </c>
      <c r="N603" s="174">
        <v>0</v>
      </c>
      <c r="O603" s="174">
        <f>ROUND(E603*N603,2)</f>
        <v>0</v>
      </c>
      <c r="P603" s="174">
        <v>0</v>
      </c>
      <c r="Q603" s="174">
        <f>ROUND(E603*P603,2)</f>
        <v>0</v>
      </c>
      <c r="R603" s="176"/>
      <c r="S603" s="176" t="s">
        <v>364</v>
      </c>
      <c r="T603" s="177" t="s">
        <v>332</v>
      </c>
      <c r="U603" s="159">
        <v>0</v>
      </c>
      <c r="V603" s="159">
        <f>ROUND(E603*U603,2)</f>
        <v>0</v>
      </c>
      <c r="W603" s="159"/>
      <c r="X603" s="159" t="s">
        <v>422</v>
      </c>
      <c r="Y603" s="159" t="s">
        <v>334</v>
      </c>
      <c r="Z603" s="148"/>
      <c r="AA603" s="148"/>
      <c r="AB603" s="148"/>
      <c r="AC603" s="148"/>
      <c r="AD603" s="148"/>
      <c r="AE603" s="148"/>
      <c r="AF603" s="148"/>
      <c r="AG603" s="148" t="s">
        <v>423</v>
      </c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outlineLevel="2" x14ac:dyDescent="0.2">
      <c r="A604" s="155"/>
      <c r="B604" s="156"/>
      <c r="C604" s="263" t="s">
        <v>1077</v>
      </c>
      <c r="D604" s="264"/>
      <c r="E604" s="264"/>
      <c r="F604" s="264"/>
      <c r="G604" s="264"/>
      <c r="H604" s="159"/>
      <c r="I604" s="159"/>
      <c r="J604" s="159"/>
      <c r="K604" s="159"/>
      <c r="L604" s="159"/>
      <c r="M604" s="159"/>
      <c r="N604" s="158"/>
      <c r="O604" s="158"/>
      <c r="P604" s="158"/>
      <c r="Q604" s="158"/>
      <c r="R604" s="159"/>
      <c r="S604" s="159"/>
      <c r="T604" s="159"/>
      <c r="U604" s="159"/>
      <c r="V604" s="159"/>
      <c r="W604" s="159"/>
      <c r="X604" s="159"/>
      <c r="Y604" s="159"/>
      <c r="Z604" s="148"/>
      <c r="AA604" s="148"/>
      <c r="AB604" s="148"/>
      <c r="AC604" s="148"/>
      <c r="AD604" s="148"/>
      <c r="AE604" s="148"/>
      <c r="AF604" s="148"/>
      <c r="AG604" s="148" t="s">
        <v>336</v>
      </c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outlineLevel="2" x14ac:dyDescent="0.2">
      <c r="A605" s="155"/>
      <c r="B605" s="156"/>
      <c r="C605" s="188" t="s">
        <v>58</v>
      </c>
      <c r="D605" s="161"/>
      <c r="E605" s="162">
        <v>1</v>
      </c>
      <c r="F605" s="159"/>
      <c r="G605" s="159"/>
      <c r="H605" s="159"/>
      <c r="I605" s="159"/>
      <c r="J605" s="159"/>
      <c r="K605" s="159"/>
      <c r="L605" s="159"/>
      <c r="M605" s="159"/>
      <c r="N605" s="158"/>
      <c r="O605" s="158"/>
      <c r="P605" s="158"/>
      <c r="Q605" s="158"/>
      <c r="R605" s="159"/>
      <c r="S605" s="159"/>
      <c r="T605" s="159"/>
      <c r="U605" s="159"/>
      <c r="V605" s="159"/>
      <c r="W605" s="159"/>
      <c r="X605" s="159"/>
      <c r="Y605" s="159"/>
      <c r="Z605" s="148"/>
      <c r="AA605" s="148"/>
      <c r="AB605" s="148"/>
      <c r="AC605" s="148"/>
      <c r="AD605" s="148"/>
      <c r="AE605" s="148"/>
      <c r="AF605" s="148"/>
      <c r="AG605" s="148" t="s">
        <v>344</v>
      </c>
      <c r="AH605" s="148">
        <v>0</v>
      </c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outlineLevel="1" x14ac:dyDescent="0.2">
      <c r="A606" s="171">
        <v>172</v>
      </c>
      <c r="B606" s="172" t="s">
        <v>1092</v>
      </c>
      <c r="C606" s="187" t="s">
        <v>1093</v>
      </c>
      <c r="D606" s="173" t="s">
        <v>434</v>
      </c>
      <c r="E606" s="174">
        <v>1</v>
      </c>
      <c r="F606" s="175"/>
      <c r="G606" s="176">
        <f>ROUND(E606*F606,2)</f>
        <v>0</v>
      </c>
      <c r="H606" s="175"/>
      <c r="I606" s="176">
        <f>ROUND(E606*H606,2)</f>
        <v>0</v>
      </c>
      <c r="J606" s="175"/>
      <c r="K606" s="176">
        <f>ROUND(E606*J606,2)</f>
        <v>0</v>
      </c>
      <c r="L606" s="176">
        <v>21</v>
      </c>
      <c r="M606" s="176">
        <f>G606*(1+L606/100)</f>
        <v>0</v>
      </c>
      <c r="N606" s="174">
        <v>0</v>
      </c>
      <c r="O606" s="174">
        <f>ROUND(E606*N606,2)</f>
        <v>0</v>
      </c>
      <c r="P606" s="174">
        <v>0</v>
      </c>
      <c r="Q606" s="174">
        <f>ROUND(E606*P606,2)</f>
        <v>0</v>
      </c>
      <c r="R606" s="176"/>
      <c r="S606" s="176" t="s">
        <v>364</v>
      </c>
      <c r="T606" s="177" t="s">
        <v>332</v>
      </c>
      <c r="U606" s="159">
        <v>0</v>
      </c>
      <c r="V606" s="159">
        <f>ROUND(E606*U606,2)</f>
        <v>0</v>
      </c>
      <c r="W606" s="159"/>
      <c r="X606" s="159" t="s">
        <v>422</v>
      </c>
      <c r="Y606" s="159" t="s">
        <v>334</v>
      </c>
      <c r="Z606" s="148"/>
      <c r="AA606" s="148"/>
      <c r="AB606" s="148"/>
      <c r="AC606" s="148"/>
      <c r="AD606" s="148"/>
      <c r="AE606" s="148"/>
      <c r="AF606" s="148"/>
      <c r="AG606" s="148" t="s">
        <v>423</v>
      </c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outlineLevel="2" x14ac:dyDescent="0.2">
      <c r="A607" s="155"/>
      <c r="B607" s="156"/>
      <c r="C607" s="263" t="s">
        <v>1077</v>
      </c>
      <c r="D607" s="264"/>
      <c r="E607" s="264"/>
      <c r="F607" s="264"/>
      <c r="G607" s="264"/>
      <c r="H607" s="159"/>
      <c r="I607" s="159"/>
      <c r="J607" s="159"/>
      <c r="K607" s="159"/>
      <c r="L607" s="159"/>
      <c r="M607" s="159"/>
      <c r="N607" s="158"/>
      <c r="O607" s="158"/>
      <c r="P607" s="158"/>
      <c r="Q607" s="158"/>
      <c r="R607" s="159"/>
      <c r="S607" s="159"/>
      <c r="T607" s="159"/>
      <c r="U607" s="159"/>
      <c r="V607" s="159"/>
      <c r="W607" s="159"/>
      <c r="X607" s="159"/>
      <c r="Y607" s="159"/>
      <c r="Z607" s="148"/>
      <c r="AA607" s="148"/>
      <c r="AB607" s="148"/>
      <c r="AC607" s="148"/>
      <c r="AD607" s="148"/>
      <c r="AE607" s="148"/>
      <c r="AF607" s="148"/>
      <c r="AG607" s="148" t="s">
        <v>336</v>
      </c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</row>
    <row r="608" spans="1:60" outlineLevel="2" x14ac:dyDescent="0.2">
      <c r="A608" s="155"/>
      <c r="B608" s="156"/>
      <c r="C608" s="188" t="s">
        <v>58</v>
      </c>
      <c r="D608" s="161"/>
      <c r="E608" s="162">
        <v>1</v>
      </c>
      <c r="F608" s="159"/>
      <c r="G608" s="159"/>
      <c r="H608" s="159"/>
      <c r="I608" s="159"/>
      <c r="J608" s="159"/>
      <c r="K608" s="159"/>
      <c r="L608" s="159"/>
      <c r="M608" s="159"/>
      <c r="N608" s="158"/>
      <c r="O608" s="158"/>
      <c r="P608" s="158"/>
      <c r="Q608" s="158"/>
      <c r="R608" s="159"/>
      <c r="S608" s="159"/>
      <c r="T608" s="159"/>
      <c r="U608" s="159"/>
      <c r="V608" s="159"/>
      <c r="W608" s="159"/>
      <c r="X608" s="159"/>
      <c r="Y608" s="159"/>
      <c r="Z608" s="148"/>
      <c r="AA608" s="148"/>
      <c r="AB608" s="148"/>
      <c r="AC608" s="148"/>
      <c r="AD608" s="148"/>
      <c r="AE608" s="148"/>
      <c r="AF608" s="148"/>
      <c r="AG608" s="148" t="s">
        <v>344</v>
      </c>
      <c r="AH608" s="148">
        <v>0</v>
      </c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</row>
    <row r="609" spans="1:60" outlineLevel="1" x14ac:dyDescent="0.2">
      <c r="A609" s="171">
        <v>173</v>
      </c>
      <c r="B609" s="172" t="s">
        <v>1094</v>
      </c>
      <c r="C609" s="187" t="s">
        <v>1095</v>
      </c>
      <c r="D609" s="173" t="s">
        <v>434</v>
      </c>
      <c r="E609" s="174">
        <v>1</v>
      </c>
      <c r="F609" s="175"/>
      <c r="G609" s="176">
        <f>ROUND(E609*F609,2)</f>
        <v>0</v>
      </c>
      <c r="H609" s="175"/>
      <c r="I609" s="176">
        <f>ROUND(E609*H609,2)</f>
        <v>0</v>
      </c>
      <c r="J609" s="175"/>
      <c r="K609" s="176">
        <f>ROUND(E609*J609,2)</f>
        <v>0</v>
      </c>
      <c r="L609" s="176">
        <v>21</v>
      </c>
      <c r="M609" s="176">
        <f>G609*(1+L609/100)</f>
        <v>0</v>
      </c>
      <c r="N609" s="174">
        <v>0</v>
      </c>
      <c r="O609" s="174">
        <f>ROUND(E609*N609,2)</f>
        <v>0</v>
      </c>
      <c r="P609" s="174">
        <v>0</v>
      </c>
      <c r="Q609" s="174">
        <f>ROUND(E609*P609,2)</f>
        <v>0</v>
      </c>
      <c r="R609" s="176"/>
      <c r="S609" s="176" t="s">
        <v>364</v>
      </c>
      <c r="T609" s="177" t="s">
        <v>332</v>
      </c>
      <c r="U609" s="159">
        <v>0</v>
      </c>
      <c r="V609" s="159">
        <f>ROUND(E609*U609,2)</f>
        <v>0</v>
      </c>
      <c r="W609" s="159"/>
      <c r="X609" s="159" t="s">
        <v>422</v>
      </c>
      <c r="Y609" s="159" t="s">
        <v>334</v>
      </c>
      <c r="Z609" s="148"/>
      <c r="AA609" s="148"/>
      <c r="AB609" s="148"/>
      <c r="AC609" s="148"/>
      <c r="AD609" s="148"/>
      <c r="AE609" s="148"/>
      <c r="AF609" s="148"/>
      <c r="AG609" s="148" t="s">
        <v>423</v>
      </c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outlineLevel="2" x14ac:dyDescent="0.2">
      <c r="A610" s="155"/>
      <c r="B610" s="156"/>
      <c r="C610" s="263" t="s">
        <v>1077</v>
      </c>
      <c r="D610" s="264"/>
      <c r="E610" s="264"/>
      <c r="F610" s="264"/>
      <c r="G610" s="264"/>
      <c r="H610" s="159"/>
      <c r="I610" s="159"/>
      <c r="J610" s="159"/>
      <c r="K610" s="159"/>
      <c r="L610" s="159"/>
      <c r="M610" s="159"/>
      <c r="N610" s="158"/>
      <c r="O610" s="158"/>
      <c r="P610" s="158"/>
      <c r="Q610" s="158"/>
      <c r="R610" s="159"/>
      <c r="S610" s="159"/>
      <c r="T610" s="159"/>
      <c r="U610" s="159"/>
      <c r="V610" s="159"/>
      <c r="W610" s="159"/>
      <c r="X610" s="159"/>
      <c r="Y610" s="159"/>
      <c r="Z610" s="148"/>
      <c r="AA610" s="148"/>
      <c r="AB610" s="148"/>
      <c r="AC610" s="148"/>
      <c r="AD610" s="148"/>
      <c r="AE610" s="148"/>
      <c r="AF610" s="148"/>
      <c r="AG610" s="148" t="s">
        <v>336</v>
      </c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outlineLevel="2" x14ac:dyDescent="0.2">
      <c r="A611" s="155"/>
      <c r="B611" s="156"/>
      <c r="C611" s="188" t="s">
        <v>58</v>
      </c>
      <c r="D611" s="161"/>
      <c r="E611" s="162">
        <v>1</v>
      </c>
      <c r="F611" s="159"/>
      <c r="G611" s="159"/>
      <c r="H611" s="159"/>
      <c r="I611" s="159"/>
      <c r="J611" s="159"/>
      <c r="K611" s="159"/>
      <c r="L611" s="159"/>
      <c r="M611" s="159"/>
      <c r="N611" s="158"/>
      <c r="O611" s="158"/>
      <c r="P611" s="158"/>
      <c r="Q611" s="158"/>
      <c r="R611" s="159"/>
      <c r="S611" s="159"/>
      <c r="T611" s="159"/>
      <c r="U611" s="159"/>
      <c r="V611" s="159"/>
      <c r="W611" s="159"/>
      <c r="X611" s="159"/>
      <c r="Y611" s="159"/>
      <c r="Z611" s="148"/>
      <c r="AA611" s="148"/>
      <c r="AB611" s="148"/>
      <c r="AC611" s="148"/>
      <c r="AD611" s="148"/>
      <c r="AE611" s="148"/>
      <c r="AF611" s="148"/>
      <c r="AG611" s="148" t="s">
        <v>344</v>
      </c>
      <c r="AH611" s="148">
        <v>0</v>
      </c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</row>
    <row r="612" spans="1:60" outlineLevel="1" x14ac:dyDescent="0.2">
      <c r="A612" s="171">
        <v>174</v>
      </c>
      <c r="B612" s="172" t="s">
        <v>1096</v>
      </c>
      <c r="C612" s="187" t="s">
        <v>1097</v>
      </c>
      <c r="D612" s="173" t="s">
        <v>434</v>
      </c>
      <c r="E612" s="174">
        <v>1</v>
      </c>
      <c r="F612" s="175"/>
      <c r="G612" s="176">
        <f>ROUND(E612*F612,2)</f>
        <v>0</v>
      </c>
      <c r="H612" s="175"/>
      <c r="I612" s="176">
        <f>ROUND(E612*H612,2)</f>
        <v>0</v>
      </c>
      <c r="J612" s="175"/>
      <c r="K612" s="176">
        <f>ROUND(E612*J612,2)</f>
        <v>0</v>
      </c>
      <c r="L612" s="176">
        <v>21</v>
      </c>
      <c r="M612" s="176">
        <f>G612*(1+L612/100)</f>
        <v>0</v>
      </c>
      <c r="N612" s="174">
        <v>0</v>
      </c>
      <c r="O612" s="174">
        <f>ROUND(E612*N612,2)</f>
        <v>0</v>
      </c>
      <c r="P612" s="174">
        <v>0</v>
      </c>
      <c r="Q612" s="174">
        <f>ROUND(E612*P612,2)</f>
        <v>0</v>
      </c>
      <c r="R612" s="176"/>
      <c r="S612" s="176" t="s">
        <v>364</v>
      </c>
      <c r="T612" s="177" t="s">
        <v>332</v>
      </c>
      <c r="U612" s="159">
        <v>0</v>
      </c>
      <c r="V612" s="159">
        <f>ROUND(E612*U612,2)</f>
        <v>0</v>
      </c>
      <c r="W612" s="159"/>
      <c r="X612" s="159" t="s">
        <v>422</v>
      </c>
      <c r="Y612" s="159" t="s">
        <v>334</v>
      </c>
      <c r="Z612" s="148"/>
      <c r="AA612" s="148"/>
      <c r="AB612" s="148"/>
      <c r="AC612" s="148"/>
      <c r="AD612" s="148"/>
      <c r="AE612" s="148"/>
      <c r="AF612" s="148"/>
      <c r="AG612" s="148" t="s">
        <v>423</v>
      </c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2" x14ac:dyDescent="0.2">
      <c r="A613" s="155"/>
      <c r="B613" s="156"/>
      <c r="C613" s="263" t="s">
        <v>1077</v>
      </c>
      <c r="D613" s="264"/>
      <c r="E613" s="264"/>
      <c r="F613" s="264"/>
      <c r="G613" s="264"/>
      <c r="H613" s="159"/>
      <c r="I613" s="159"/>
      <c r="J613" s="159"/>
      <c r="K613" s="159"/>
      <c r="L613" s="159"/>
      <c r="M613" s="159"/>
      <c r="N613" s="158"/>
      <c r="O613" s="158"/>
      <c r="P613" s="158"/>
      <c r="Q613" s="158"/>
      <c r="R613" s="159"/>
      <c r="S613" s="159"/>
      <c r="T613" s="159"/>
      <c r="U613" s="159"/>
      <c r="V613" s="159"/>
      <c r="W613" s="159"/>
      <c r="X613" s="159"/>
      <c r="Y613" s="159"/>
      <c r="Z613" s="148"/>
      <c r="AA613" s="148"/>
      <c r="AB613" s="148"/>
      <c r="AC613" s="148"/>
      <c r="AD613" s="148"/>
      <c r="AE613" s="148"/>
      <c r="AF613" s="148"/>
      <c r="AG613" s="148" t="s">
        <v>336</v>
      </c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outlineLevel="2" x14ac:dyDescent="0.2">
      <c r="A614" s="155"/>
      <c r="B614" s="156"/>
      <c r="C614" s="188" t="s">
        <v>58</v>
      </c>
      <c r="D614" s="161"/>
      <c r="E614" s="162">
        <v>1</v>
      </c>
      <c r="F614" s="159"/>
      <c r="G614" s="159"/>
      <c r="H614" s="159"/>
      <c r="I614" s="159"/>
      <c r="J614" s="159"/>
      <c r="K614" s="159"/>
      <c r="L614" s="159"/>
      <c r="M614" s="159"/>
      <c r="N614" s="158"/>
      <c r="O614" s="158"/>
      <c r="P614" s="158"/>
      <c r="Q614" s="158"/>
      <c r="R614" s="159"/>
      <c r="S614" s="159"/>
      <c r="T614" s="159"/>
      <c r="U614" s="159"/>
      <c r="V614" s="159"/>
      <c r="W614" s="159"/>
      <c r="X614" s="159"/>
      <c r="Y614" s="159"/>
      <c r="Z614" s="148"/>
      <c r="AA614" s="148"/>
      <c r="AB614" s="148"/>
      <c r="AC614" s="148"/>
      <c r="AD614" s="148"/>
      <c r="AE614" s="148"/>
      <c r="AF614" s="148"/>
      <c r="AG614" s="148" t="s">
        <v>344</v>
      </c>
      <c r="AH614" s="148">
        <v>0</v>
      </c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71">
        <v>175</v>
      </c>
      <c r="B615" s="172" t="s">
        <v>1098</v>
      </c>
      <c r="C615" s="187" t="s">
        <v>1099</v>
      </c>
      <c r="D615" s="173" t="s">
        <v>434</v>
      </c>
      <c r="E615" s="174">
        <v>1</v>
      </c>
      <c r="F615" s="175"/>
      <c r="G615" s="176">
        <f>ROUND(E615*F615,2)</f>
        <v>0</v>
      </c>
      <c r="H615" s="175"/>
      <c r="I615" s="176">
        <f>ROUND(E615*H615,2)</f>
        <v>0</v>
      </c>
      <c r="J615" s="175"/>
      <c r="K615" s="176">
        <f>ROUND(E615*J615,2)</f>
        <v>0</v>
      </c>
      <c r="L615" s="176">
        <v>21</v>
      </c>
      <c r="M615" s="176">
        <f>G615*(1+L615/100)</f>
        <v>0</v>
      </c>
      <c r="N615" s="174">
        <v>0</v>
      </c>
      <c r="O615" s="174">
        <f>ROUND(E615*N615,2)</f>
        <v>0</v>
      </c>
      <c r="P615" s="174">
        <v>0</v>
      </c>
      <c r="Q615" s="174">
        <f>ROUND(E615*P615,2)</f>
        <v>0</v>
      </c>
      <c r="R615" s="176"/>
      <c r="S615" s="176" t="s">
        <v>364</v>
      </c>
      <c r="T615" s="177" t="s">
        <v>332</v>
      </c>
      <c r="U615" s="159">
        <v>0</v>
      </c>
      <c r="V615" s="159">
        <f>ROUND(E615*U615,2)</f>
        <v>0</v>
      </c>
      <c r="W615" s="159"/>
      <c r="X615" s="159" t="s">
        <v>422</v>
      </c>
      <c r="Y615" s="159" t="s">
        <v>334</v>
      </c>
      <c r="Z615" s="148"/>
      <c r="AA615" s="148"/>
      <c r="AB615" s="148"/>
      <c r="AC615" s="148"/>
      <c r="AD615" s="148"/>
      <c r="AE615" s="148"/>
      <c r="AF615" s="148"/>
      <c r="AG615" s="148" t="s">
        <v>423</v>
      </c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outlineLevel="2" x14ac:dyDescent="0.2">
      <c r="A616" s="155"/>
      <c r="B616" s="156"/>
      <c r="C616" s="263" t="s">
        <v>1077</v>
      </c>
      <c r="D616" s="264"/>
      <c r="E616" s="264"/>
      <c r="F616" s="264"/>
      <c r="G616" s="264"/>
      <c r="H616" s="159"/>
      <c r="I616" s="159"/>
      <c r="J616" s="159"/>
      <c r="K616" s="159"/>
      <c r="L616" s="159"/>
      <c r="M616" s="159"/>
      <c r="N616" s="158"/>
      <c r="O616" s="158"/>
      <c r="P616" s="158"/>
      <c r="Q616" s="158"/>
      <c r="R616" s="159"/>
      <c r="S616" s="159"/>
      <c r="T616" s="159"/>
      <c r="U616" s="159"/>
      <c r="V616" s="159"/>
      <c r="W616" s="159"/>
      <c r="X616" s="159"/>
      <c r="Y616" s="159"/>
      <c r="Z616" s="148"/>
      <c r="AA616" s="148"/>
      <c r="AB616" s="148"/>
      <c r="AC616" s="148"/>
      <c r="AD616" s="148"/>
      <c r="AE616" s="148"/>
      <c r="AF616" s="148"/>
      <c r="AG616" s="148" t="s">
        <v>336</v>
      </c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outlineLevel="2" x14ac:dyDescent="0.2">
      <c r="A617" s="155"/>
      <c r="B617" s="156"/>
      <c r="C617" s="188" t="s">
        <v>58</v>
      </c>
      <c r="D617" s="161"/>
      <c r="E617" s="162">
        <v>1</v>
      </c>
      <c r="F617" s="159"/>
      <c r="G617" s="159"/>
      <c r="H617" s="159"/>
      <c r="I617" s="159"/>
      <c r="J617" s="159"/>
      <c r="K617" s="159"/>
      <c r="L617" s="159"/>
      <c r="M617" s="159"/>
      <c r="N617" s="158"/>
      <c r="O617" s="158"/>
      <c r="P617" s="158"/>
      <c r="Q617" s="158"/>
      <c r="R617" s="159"/>
      <c r="S617" s="159"/>
      <c r="T617" s="159"/>
      <c r="U617" s="159"/>
      <c r="V617" s="159"/>
      <c r="W617" s="159"/>
      <c r="X617" s="159"/>
      <c r="Y617" s="159"/>
      <c r="Z617" s="148"/>
      <c r="AA617" s="148"/>
      <c r="AB617" s="148"/>
      <c r="AC617" s="148"/>
      <c r="AD617" s="148"/>
      <c r="AE617" s="148"/>
      <c r="AF617" s="148"/>
      <c r="AG617" s="148" t="s">
        <v>344</v>
      </c>
      <c r="AH617" s="148">
        <v>0</v>
      </c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</row>
    <row r="618" spans="1:60" ht="22.5" outlineLevel="1" x14ac:dyDescent="0.2">
      <c r="A618" s="171">
        <v>176</v>
      </c>
      <c r="B618" s="172" t="s">
        <v>1100</v>
      </c>
      <c r="C618" s="187" t="s">
        <v>1101</v>
      </c>
      <c r="D618" s="173" t="s">
        <v>434</v>
      </c>
      <c r="E618" s="174">
        <v>1</v>
      </c>
      <c r="F618" s="175"/>
      <c r="G618" s="176">
        <f>ROUND(E618*F618,2)</f>
        <v>0</v>
      </c>
      <c r="H618" s="175"/>
      <c r="I618" s="176">
        <f>ROUND(E618*H618,2)</f>
        <v>0</v>
      </c>
      <c r="J618" s="175"/>
      <c r="K618" s="176">
        <f>ROUND(E618*J618,2)</f>
        <v>0</v>
      </c>
      <c r="L618" s="176">
        <v>21</v>
      </c>
      <c r="M618" s="176">
        <f>G618*(1+L618/100)</f>
        <v>0</v>
      </c>
      <c r="N618" s="174">
        <v>0</v>
      </c>
      <c r="O618" s="174">
        <f>ROUND(E618*N618,2)</f>
        <v>0</v>
      </c>
      <c r="P618" s="174">
        <v>0</v>
      </c>
      <c r="Q618" s="174">
        <f>ROUND(E618*P618,2)</f>
        <v>0</v>
      </c>
      <c r="R618" s="176"/>
      <c r="S618" s="176" t="s">
        <v>364</v>
      </c>
      <c r="T618" s="177" t="s">
        <v>332</v>
      </c>
      <c r="U618" s="159">
        <v>0</v>
      </c>
      <c r="V618" s="159">
        <f>ROUND(E618*U618,2)</f>
        <v>0</v>
      </c>
      <c r="W618" s="159"/>
      <c r="X618" s="159" t="s">
        <v>422</v>
      </c>
      <c r="Y618" s="159" t="s">
        <v>334</v>
      </c>
      <c r="Z618" s="148"/>
      <c r="AA618" s="148"/>
      <c r="AB618" s="148"/>
      <c r="AC618" s="148"/>
      <c r="AD618" s="148"/>
      <c r="AE618" s="148"/>
      <c r="AF618" s="148"/>
      <c r="AG618" s="148" t="s">
        <v>423</v>
      </c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</row>
    <row r="619" spans="1:60" outlineLevel="2" x14ac:dyDescent="0.2">
      <c r="A619" s="155"/>
      <c r="B619" s="156"/>
      <c r="C619" s="263" t="s">
        <v>1077</v>
      </c>
      <c r="D619" s="264"/>
      <c r="E619" s="264"/>
      <c r="F619" s="264"/>
      <c r="G619" s="264"/>
      <c r="H619" s="159"/>
      <c r="I619" s="159"/>
      <c r="J619" s="159"/>
      <c r="K619" s="159"/>
      <c r="L619" s="159"/>
      <c r="M619" s="159"/>
      <c r="N619" s="158"/>
      <c r="O619" s="158"/>
      <c r="P619" s="158"/>
      <c r="Q619" s="158"/>
      <c r="R619" s="159"/>
      <c r="S619" s="159"/>
      <c r="T619" s="159"/>
      <c r="U619" s="159"/>
      <c r="V619" s="159"/>
      <c r="W619" s="159"/>
      <c r="X619" s="159"/>
      <c r="Y619" s="159"/>
      <c r="Z619" s="148"/>
      <c r="AA619" s="148"/>
      <c r="AB619" s="148"/>
      <c r="AC619" s="148"/>
      <c r="AD619" s="148"/>
      <c r="AE619" s="148"/>
      <c r="AF619" s="148"/>
      <c r="AG619" s="148" t="s">
        <v>336</v>
      </c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</row>
    <row r="620" spans="1:60" outlineLevel="2" x14ac:dyDescent="0.2">
      <c r="A620" s="155"/>
      <c r="B620" s="156"/>
      <c r="C620" s="188" t="s">
        <v>58</v>
      </c>
      <c r="D620" s="161"/>
      <c r="E620" s="162">
        <v>1</v>
      </c>
      <c r="F620" s="159"/>
      <c r="G620" s="159"/>
      <c r="H620" s="159"/>
      <c r="I620" s="159"/>
      <c r="J620" s="159"/>
      <c r="K620" s="159"/>
      <c r="L620" s="159"/>
      <c r="M620" s="159"/>
      <c r="N620" s="158"/>
      <c r="O620" s="158"/>
      <c r="P620" s="158"/>
      <c r="Q620" s="158"/>
      <c r="R620" s="159"/>
      <c r="S620" s="159"/>
      <c r="T620" s="159"/>
      <c r="U620" s="159"/>
      <c r="V620" s="159"/>
      <c r="W620" s="159"/>
      <c r="X620" s="159"/>
      <c r="Y620" s="159"/>
      <c r="Z620" s="148"/>
      <c r="AA620" s="148"/>
      <c r="AB620" s="148"/>
      <c r="AC620" s="148"/>
      <c r="AD620" s="148"/>
      <c r="AE620" s="148"/>
      <c r="AF620" s="148"/>
      <c r="AG620" s="148" t="s">
        <v>344</v>
      </c>
      <c r="AH620" s="148">
        <v>0</v>
      </c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outlineLevel="1" x14ac:dyDescent="0.2">
      <c r="A621" s="171">
        <v>177</v>
      </c>
      <c r="B621" s="172" t="s">
        <v>1102</v>
      </c>
      <c r="C621" s="187" t="s">
        <v>1103</v>
      </c>
      <c r="D621" s="173" t="s">
        <v>434</v>
      </c>
      <c r="E621" s="174">
        <v>3</v>
      </c>
      <c r="F621" s="175"/>
      <c r="G621" s="176">
        <f>ROUND(E621*F621,2)</f>
        <v>0</v>
      </c>
      <c r="H621" s="175"/>
      <c r="I621" s="176">
        <f>ROUND(E621*H621,2)</f>
        <v>0</v>
      </c>
      <c r="J621" s="175"/>
      <c r="K621" s="176">
        <f>ROUND(E621*J621,2)</f>
        <v>0</v>
      </c>
      <c r="L621" s="176">
        <v>21</v>
      </c>
      <c r="M621" s="176">
        <f>G621*(1+L621/100)</f>
        <v>0</v>
      </c>
      <c r="N621" s="174">
        <v>0</v>
      </c>
      <c r="O621" s="174">
        <f>ROUND(E621*N621,2)</f>
        <v>0</v>
      </c>
      <c r="P621" s="174">
        <v>0</v>
      </c>
      <c r="Q621" s="174">
        <f>ROUND(E621*P621,2)</f>
        <v>0</v>
      </c>
      <c r="R621" s="176"/>
      <c r="S621" s="176" t="s">
        <v>364</v>
      </c>
      <c r="T621" s="177" t="s">
        <v>332</v>
      </c>
      <c r="U621" s="159">
        <v>0</v>
      </c>
      <c r="V621" s="159">
        <f>ROUND(E621*U621,2)</f>
        <v>0</v>
      </c>
      <c r="W621" s="159"/>
      <c r="X621" s="159" t="s">
        <v>422</v>
      </c>
      <c r="Y621" s="159" t="s">
        <v>334</v>
      </c>
      <c r="Z621" s="148"/>
      <c r="AA621" s="148"/>
      <c r="AB621" s="148"/>
      <c r="AC621" s="148"/>
      <c r="AD621" s="148"/>
      <c r="AE621" s="148"/>
      <c r="AF621" s="148"/>
      <c r="AG621" s="148" t="s">
        <v>423</v>
      </c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</row>
    <row r="622" spans="1:60" outlineLevel="2" x14ac:dyDescent="0.2">
      <c r="A622" s="155"/>
      <c r="B622" s="156"/>
      <c r="C622" s="263" t="s">
        <v>1077</v>
      </c>
      <c r="D622" s="264"/>
      <c r="E622" s="264"/>
      <c r="F622" s="264"/>
      <c r="G622" s="264"/>
      <c r="H622" s="159"/>
      <c r="I622" s="159"/>
      <c r="J622" s="159"/>
      <c r="K622" s="159"/>
      <c r="L622" s="159"/>
      <c r="M622" s="159"/>
      <c r="N622" s="158"/>
      <c r="O622" s="158"/>
      <c r="P622" s="158"/>
      <c r="Q622" s="158"/>
      <c r="R622" s="159"/>
      <c r="S622" s="159"/>
      <c r="T622" s="159"/>
      <c r="U622" s="159"/>
      <c r="V622" s="159"/>
      <c r="W622" s="159"/>
      <c r="X622" s="159"/>
      <c r="Y622" s="159"/>
      <c r="Z622" s="148"/>
      <c r="AA622" s="148"/>
      <c r="AB622" s="148"/>
      <c r="AC622" s="148"/>
      <c r="AD622" s="148"/>
      <c r="AE622" s="148"/>
      <c r="AF622" s="148"/>
      <c r="AG622" s="148" t="s">
        <v>336</v>
      </c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</row>
    <row r="623" spans="1:60" outlineLevel="2" x14ac:dyDescent="0.2">
      <c r="A623" s="155"/>
      <c r="B623" s="156"/>
      <c r="C623" s="188" t="s">
        <v>86</v>
      </c>
      <c r="D623" s="161"/>
      <c r="E623" s="162">
        <v>3</v>
      </c>
      <c r="F623" s="159"/>
      <c r="G623" s="159"/>
      <c r="H623" s="159"/>
      <c r="I623" s="159"/>
      <c r="J623" s="159"/>
      <c r="K623" s="159"/>
      <c r="L623" s="159"/>
      <c r="M623" s="159"/>
      <c r="N623" s="158"/>
      <c r="O623" s="158"/>
      <c r="P623" s="158"/>
      <c r="Q623" s="158"/>
      <c r="R623" s="159"/>
      <c r="S623" s="159"/>
      <c r="T623" s="159"/>
      <c r="U623" s="159"/>
      <c r="V623" s="159"/>
      <c r="W623" s="159"/>
      <c r="X623" s="159"/>
      <c r="Y623" s="159"/>
      <c r="Z623" s="148"/>
      <c r="AA623" s="148"/>
      <c r="AB623" s="148"/>
      <c r="AC623" s="148"/>
      <c r="AD623" s="148"/>
      <c r="AE623" s="148"/>
      <c r="AF623" s="148"/>
      <c r="AG623" s="148" t="s">
        <v>344</v>
      </c>
      <c r="AH623" s="148">
        <v>0</v>
      </c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ht="22.5" outlineLevel="1" x14ac:dyDescent="0.2">
      <c r="A624" s="171">
        <v>178</v>
      </c>
      <c r="B624" s="172" t="s">
        <v>1104</v>
      </c>
      <c r="C624" s="187" t="s">
        <v>1105</v>
      </c>
      <c r="D624" s="173" t="s">
        <v>434</v>
      </c>
      <c r="E624" s="174">
        <v>1</v>
      </c>
      <c r="F624" s="175"/>
      <c r="G624" s="176">
        <f>ROUND(E624*F624,2)</f>
        <v>0</v>
      </c>
      <c r="H624" s="175"/>
      <c r="I624" s="176">
        <f>ROUND(E624*H624,2)</f>
        <v>0</v>
      </c>
      <c r="J624" s="175"/>
      <c r="K624" s="176">
        <f>ROUND(E624*J624,2)</f>
        <v>0</v>
      </c>
      <c r="L624" s="176">
        <v>21</v>
      </c>
      <c r="M624" s="176">
        <f>G624*(1+L624/100)</f>
        <v>0</v>
      </c>
      <c r="N624" s="174">
        <v>0</v>
      </c>
      <c r="O624" s="174">
        <f>ROUND(E624*N624,2)</f>
        <v>0</v>
      </c>
      <c r="P624" s="174">
        <v>0</v>
      </c>
      <c r="Q624" s="174">
        <f>ROUND(E624*P624,2)</f>
        <v>0</v>
      </c>
      <c r="R624" s="176"/>
      <c r="S624" s="176" t="s">
        <v>364</v>
      </c>
      <c r="T624" s="177" t="s">
        <v>332</v>
      </c>
      <c r="U624" s="159">
        <v>0</v>
      </c>
      <c r="V624" s="159">
        <f>ROUND(E624*U624,2)</f>
        <v>0</v>
      </c>
      <c r="W624" s="159"/>
      <c r="X624" s="159" t="s">
        <v>422</v>
      </c>
      <c r="Y624" s="159" t="s">
        <v>334</v>
      </c>
      <c r="Z624" s="148"/>
      <c r="AA624" s="148"/>
      <c r="AB624" s="148"/>
      <c r="AC624" s="148"/>
      <c r="AD624" s="148"/>
      <c r="AE624" s="148"/>
      <c r="AF624" s="148"/>
      <c r="AG624" s="148" t="s">
        <v>423</v>
      </c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outlineLevel="2" x14ac:dyDescent="0.2">
      <c r="A625" s="155"/>
      <c r="B625" s="156"/>
      <c r="C625" s="263" t="s">
        <v>1077</v>
      </c>
      <c r="D625" s="264"/>
      <c r="E625" s="264"/>
      <c r="F625" s="264"/>
      <c r="G625" s="264"/>
      <c r="H625" s="159"/>
      <c r="I625" s="159"/>
      <c r="J625" s="159"/>
      <c r="K625" s="159"/>
      <c r="L625" s="159"/>
      <c r="M625" s="159"/>
      <c r="N625" s="158"/>
      <c r="O625" s="158"/>
      <c r="P625" s="158"/>
      <c r="Q625" s="158"/>
      <c r="R625" s="159"/>
      <c r="S625" s="159"/>
      <c r="T625" s="159"/>
      <c r="U625" s="159"/>
      <c r="V625" s="159"/>
      <c r="W625" s="159"/>
      <c r="X625" s="159"/>
      <c r="Y625" s="159"/>
      <c r="Z625" s="148"/>
      <c r="AA625" s="148"/>
      <c r="AB625" s="148"/>
      <c r="AC625" s="148"/>
      <c r="AD625" s="148"/>
      <c r="AE625" s="148"/>
      <c r="AF625" s="148"/>
      <c r="AG625" s="148" t="s">
        <v>336</v>
      </c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outlineLevel="2" x14ac:dyDescent="0.2">
      <c r="A626" s="155"/>
      <c r="B626" s="156"/>
      <c r="C626" s="188" t="s">
        <v>58</v>
      </c>
      <c r="D626" s="161"/>
      <c r="E626" s="162">
        <v>1</v>
      </c>
      <c r="F626" s="159"/>
      <c r="G626" s="159"/>
      <c r="H626" s="159"/>
      <c r="I626" s="159"/>
      <c r="J626" s="159"/>
      <c r="K626" s="159"/>
      <c r="L626" s="159"/>
      <c r="M626" s="159"/>
      <c r="N626" s="158"/>
      <c r="O626" s="158"/>
      <c r="P626" s="158"/>
      <c r="Q626" s="158"/>
      <c r="R626" s="159"/>
      <c r="S626" s="159"/>
      <c r="T626" s="159"/>
      <c r="U626" s="159"/>
      <c r="V626" s="159"/>
      <c r="W626" s="159"/>
      <c r="X626" s="159"/>
      <c r="Y626" s="159"/>
      <c r="Z626" s="148"/>
      <c r="AA626" s="148"/>
      <c r="AB626" s="148"/>
      <c r="AC626" s="148"/>
      <c r="AD626" s="148"/>
      <c r="AE626" s="148"/>
      <c r="AF626" s="148"/>
      <c r="AG626" s="148" t="s">
        <v>344</v>
      </c>
      <c r="AH626" s="148">
        <v>0</v>
      </c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</row>
    <row r="627" spans="1:60" outlineLevel="1" x14ac:dyDescent="0.2">
      <c r="A627" s="171">
        <v>179</v>
      </c>
      <c r="B627" s="172" t="s">
        <v>1106</v>
      </c>
      <c r="C627" s="187" t="s">
        <v>1107</v>
      </c>
      <c r="D627" s="173" t="s">
        <v>434</v>
      </c>
      <c r="E627" s="174">
        <v>2</v>
      </c>
      <c r="F627" s="175"/>
      <c r="G627" s="176">
        <f>ROUND(E627*F627,2)</f>
        <v>0</v>
      </c>
      <c r="H627" s="175"/>
      <c r="I627" s="176">
        <f>ROUND(E627*H627,2)</f>
        <v>0</v>
      </c>
      <c r="J627" s="175"/>
      <c r="K627" s="176">
        <f>ROUND(E627*J627,2)</f>
        <v>0</v>
      </c>
      <c r="L627" s="176">
        <v>21</v>
      </c>
      <c r="M627" s="176">
        <f>G627*(1+L627/100)</f>
        <v>0</v>
      </c>
      <c r="N627" s="174">
        <v>0</v>
      </c>
      <c r="O627" s="174">
        <f>ROUND(E627*N627,2)</f>
        <v>0</v>
      </c>
      <c r="P627" s="174">
        <v>0</v>
      </c>
      <c r="Q627" s="174">
        <f>ROUND(E627*P627,2)</f>
        <v>0</v>
      </c>
      <c r="R627" s="176"/>
      <c r="S627" s="176" t="s">
        <v>364</v>
      </c>
      <c r="T627" s="177" t="s">
        <v>332</v>
      </c>
      <c r="U627" s="159">
        <v>0</v>
      </c>
      <c r="V627" s="159">
        <f>ROUND(E627*U627,2)</f>
        <v>0</v>
      </c>
      <c r="W627" s="159"/>
      <c r="X627" s="159" t="s">
        <v>422</v>
      </c>
      <c r="Y627" s="159" t="s">
        <v>334</v>
      </c>
      <c r="Z627" s="148"/>
      <c r="AA627" s="148"/>
      <c r="AB627" s="148"/>
      <c r="AC627" s="148"/>
      <c r="AD627" s="148"/>
      <c r="AE627" s="148"/>
      <c r="AF627" s="148"/>
      <c r="AG627" s="148" t="s">
        <v>423</v>
      </c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outlineLevel="2" x14ac:dyDescent="0.2">
      <c r="A628" s="155"/>
      <c r="B628" s="156"/>
      <c r="C628" s="188" t="s">
        <v>80</v>
      </c>
      <c r="D628" s="161"/>
      <c r="E628" s="162">
        <v>2</v>
      </c>
      <c r="F628" s="159"/>
      <c r="G628" s="159"/>
      <c r="H628" s="159"/>
      <c r="I628" s="159"/>
      <c r="J628" s="159"/>
      <c r="K628" s="159"/>
      <c r="L628" s="159"/>
      <c r="M628" s="159"/>
      <c r="N628" s="158"/>
      <c r="O628" s="158"/>
      <c r="P628" s="158"/>
      <c r="Q628" s="158"/>
      <c r="R628" s="159"/>
      <c r="S628" s="159"/>
      <c r="T628" s="159"/>
      <c r="U628" s="159"/>
      <c r="V628" s="159"/>
      <c r="W628" s="159"/>
      <c r="X628" s="159"/>
      <c r="Y628" s="159"/>
      <c r="Z628" s="148"/>
      <c r="AA628" s="148"/>
      <c r="AB628" s="148"/>
      <c r="AC628" s="148"/>
      <c r="AD628" s="148"/>
      <c r="AE628" s="148"/>
      <c r="AF628" s="148"/>
      <c r="AG628" s="148" t="s">
        <v>344</v>
      </c>
      <c r="AH628" s="148">
        <v>0</v>
      </c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</row>
    <row r="629" spans="1:60" ht="22.5" outlineLevel="1" x14ac:dyDescent="0.2">
      <c r="A629" s="171">
        <v>180</v>
      </c>
      <c r="B629" s="172" t="s">
        <v>1108</v>
      </c>
      <c r="C629" s="187" t="s">
        <v>1109</v>
      </c>
      <c r="D629" s="173" t="s">
        <v>407</v>
      </c>
      <c r="E629" s="174">
        <v>38.06</v>
      </c>
      <c r="F629" s="175"/>
      <c r="G629" s="176">
        <f>ROUND(E629*F629,2)</f>
        <v>0</v>
      </c>
      <c r="H629" s="175"/>
      <c r="I629" s="176">
        <f>ROUND(E629*H629,2)</f>
        <v>0</v>
      </c>
      <c r="J629" s="175"/>
      <c r="K629" s="176">
        <f>ROUND(E629*J629,2)</f>
        <v>0</v>
      </c>
      <c r="L629" s="176">
        <v>21</v>
      </c>
      <c r="M629" s="176">
        <f>G629*(1+L629/100)</f>
        <v>0</v>
      </c>
      <c r="N629" s="174">
        <v>0</v>
      </c>
      <c r="O629" s="174">
        <f>ROUND(E629*N629,2)</f>
        <v>0</v>
      </c>
      <c r="P629" s="174">
        <v>0</v>
      </c>
      <c r="Q629" s="174">
        <f>ROUND(E629*P629,2)</f>
        <v>0</v>
      </c>
      <c r="R629" s="176"/>
      <c r="S629" s="176" t="s">
        <v>364</v>
      </c>
      <c r="T629" s="177" t="s">
        <v>332</v>
      </c>
      <c r="U629" s="159">
        <v>0</v>
      </c>
      <c r="V629" s="159">
        <f>ROUND(E629*U629,2)</f>
        <v>0</v>
      </c>
      <c r="W629" s="159"/>
      <c r="X629" s="159" t="s">
        <v>422</v>
      </c>
      <c r="Y629" s="159" t="s">
        <v>334</v>
      </c>
      <c r="Z629" s="148"/>
      <c r="AA629" s="148"/>
      <c r="AB629" s="148"/>
      <c r="AC629" s="148"/>
      <c r="AD629" s="148"/>
      <c r="AE629" s="148"/>
      <c r="AF629" s="148"/>
      <c r="AG629" s="148" t="s">
        <v>423</v>
      </c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outlineLevel="2" x14ac:dyDescent="0.2">
      <c r="A630" s="155"/>
      <c r="B630" s="156"/>
      <c r="C630" s="188" t="s">
        <v>1110</v>
      </c>
      <c r="D630" s="161"/>
      <c r="E630" s="162">
        <v>38.06</v>
      </c>
      <c r="F630" s="159"/>
      <c r="G630" s="159"/>
      <c r="H630" s="159"/>
      <c r="I630" s="159"/>
      <c r="J630" s="159"/>
      <c r="K630" s="159"/>
      <c r="L630" s="159"/>
      <c r="M630" s="159"/>
      <c r="N630" s="158"/>
      <c r="O630" s="158"/>
      <c r="P630" s="158"/>
      <c r="Q630" s="158"/>
      <c r="R630" s="159"/>
      <c r="S630" s="159"/>
      <c r="T630" s="159"/>
      <c r="U630" s="159"/>
      <c r="V630" s="159"/>
      <c r="W630" s="159"/>
      <c r="X630" s="159"/>
      <c r="Y630" s="159"/>
      <c r="Z630" s="148"/>
      <c r="AA630" s="148"/>
      <c r="AB630" s="148"/>
      <c r="AC630" s="148"/>
      <c r="AD630" s="148"/>
      <c r="AE630" s="148"/>
      <c r="AF630" s="148"/>
      <c r="AG630" s="148" t="s">
        <v>344</v>
      </c>
      <c r="AH630" s="148">
        <v>0</v>
      </c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ht="22.5" outlineLevel="1" x14ac:dyDescent="0.2">
      <c r="A631" s="171">
        <v>181</v>
      </c>
      <c r="B631" s="172" t="s">
        <v>1111</v>
      </c>
      <c r="C631" s="187" t="s">
        <v>1112</v>
      </c>
      <c r="D631" s="173" t="s">
        <v>434</v>
      </c>
      <c r="E631" s="174">
        <v>14</v>
      </c>
      <c r="F631" s="175"/>
      <c r="G631" s="176">
        <f>ROUND(E631*F631,2)</f>
        <v>0</v>
      </c>
      <c r="H631" s="175"/>
      <c r="I631" s="176">
        <f>ROUND(E631*H631,2)</f>
        <v>0</v>
      </c>
      <c r="J631" s="175"/>
      <c r="K631" s="176">
        <f>ROUND(E631*J631,2)</f>
        <v>0</v>
      </c>
      <c r="L631" s="176">
        <v>21</v>
      </c>
      <c r="M631" s="176">
        <f>G631*(1+L631/100)</f>
        <v>0</v>
      </c>
      <c r="N631" s="174">
        <v>8.0000000000000004E-4</v>
      </c>
      <c r="O631" s="174">
        <f>ROUND(E631*N631,2)</f>
        <v>0.01</v>
      </c>
      <c r="P631" s="174">
        <v>0</v>
      </c>
      <c r="Q631" s="174">
        <f>ROUND(E631*P631,2)</f>
        <v>0</v>
      </c>
      <c r="R631" s="176" t="s">
        <v>563</v>
      </c>
      <c r="S631" s="176" t="s">
        <v>331</v>
      </c>
      <c r="T631" s="177" t="s">
        <v>331</v>
      </c>
      <c r="U631" s="159">
        <v>0</v>
      </c>
      <c r="V631" s="159">
        <f>ROUND(E631*U631,2)</f>
        <v>0</v>
      </c>
      <c r="W631" s="159"/>
      <c r="X631" s="159" t="s">
        <v>564</v>
      </c>
      <c r="Y631" s="159" t="s">
        <v>334</v>
      </c>
      <c r="Z631" s="148"/>
      <c r="AA631" s="148"/>
      <c r="AB631" s="148"/>
      <c r="AC631" s="148"/>
      <c r="AD631" s="148"/>
      <c r="AE631" s="148"/>
      <c r="AF631" s="148"/>
      <c r="AG631" s="148" t="s">
        <v>565</v>
      </c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2" x14ac:dyDescent="0.2">
      <c r="A632" s="155"/>
      <c r="B632" s="156"/>
      <c r="C632" s="188" t="s">
        <v>1113</v>
      </c>
      <c r="D632" s="161"/>
      <c r="E632" s="162">
        <v>6</v>
      </c>
      <c r="F632" s="159"/>
      <c r="G632" s="159"/>
      <c r="H632" s="159"/>
      <c r="I632" s="159"/>
      <c r="J632" s="159"/>
      <c r="K632" s="159"/>
      <c r="L632" s="159"/>
      <c r="M632" s="159"/>
      <c r="N632" s="158"/>
      <c r="O632" s="158"/>
      <c r="P632" s="158"/>
      <c r="Q632" s="158"/>
      <c r="R632" s="159"/>
      <c r="S632" s="159"/>
      <c r="T632" s="159"/>
      <c r="U632" s="159"/>
      <c r="V632" s="159"/>
      <c r="W632" s="159"/>
      <c r="X632" s="159"/>
      <c r="Y632" s="159"/>
      <c r="Z632" s="148"/>
      <c r="AA632" s="148"/>
      <c r="AB632" s="148"/>
      <c r="AC632" s="148"/>
      <c r="AD632" s="148"/>
      <c r="AE632" s="148"/>
      <c r="AF632" s="148"/>
      <c r="AG632" s="148" t="s">
        <v>344</v>
      </c>
      <c r="AH632" s="148">
        <v>0</v>
      </c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outlineLevel="3" x14ac:dyDescent="0.2">
      <c r="A633" s="155"/>
      <c r="B633" s="156"/>
      <c r="C633" s="188" t="s">
        <v>1114</v>
      </c>
      <c r="D633" s="161"/>
      <c r="E633" s="162">
        <v>2</v>
      </c>
      <c r="F633" s="159"/>
      <c r="G633" s="159"/>
      <c r="H633" s="159"/>
      <c r="I633" s="159"/>
      <c r="J633" s="159"/>
      <c r="K633" s="159"/>
      <c r="L633" s="159"/>
      <c r="M633" s="159"/>
      <c r="N633" s="158"/>
      <c r="O633" s="158"/>
      <c r="P633" s="158"/>
      <c r="Q633" s="158"/>
      <c r="R633" s="159"/>
      <c r="S633" s="159"/>
      <c r="T633" s="159"/>
      <c r="U633" s="159"/>
      <c r="V633" s="159"/>
      <c r="W633" s="159"/>
      <c r="X633" s="159"/>
      <c r="Y633" s="159"/>
      <c r="Z633" s="148"/>
      <c r="AA633" s="148"/>
      <c r="AB633" s="148"/>
      <c r="AC633" s="148"/>
      <c r="AD633" s="148"/>
      <c r="AE633" s="148"/>
      <c r="AF633" s="148"/>
      <c r="AG633" s="148" t="s">
        <v>344</v>
      </c>
      <c r="AH633" s="148">
        <v>0</v>
      </c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outlineLevel="3" x14ac:dyDescent="0.2">
      <c r="A634" s="155"/>
      <c r="B634" s="156"/>
      <c r="C634" s="188" t="s">
        <v>1115</v>
      </c>
      <c r="D634" s="161"/>
      <c r="E634" s="162">
        <v>4</v>
      </c>
      <c r="F634" s="159"/>
      <c r="G634" s="159"/>
      <c r="H634" s="159"/>
      <c r="I634" s="159"/>
      <c r="J634" s="159"/>
      <c r="K634" s="159"/>
      <c r="L634" s="159"/>
      <c r="M634" s="159"/>
      <c r="N634" s="158"/>
      <c r="O634" s="158"/>
      <c r="P634" s="158"/>
      <c r="Q634" s="158"/>
      <c r="R634" s="159"/>
      <c r="S634" s="159"/>
      <c r="T634" s="159"/>
      <c r="U634" s="159"/>
      <c r="V634" s="159"/>
      <c r="W634" s="159"/>
      <c r="X634" s="159"/>
      <c r="Y634" s="159"/>
      <c r="Z634" s="148"/>
      <c r="AA634" s="148"/>
      <c r="AB634" s="148"/>
      <c r="AC634" s="148"/>
      <c r="AD634" s="148"/>
      <c r="AE634" s="148"/>
      <c r="AF634" s="148"/>
      <c r="AG634" s="148" t="s">
        <v>344</v>
      </c>
      <c r="AH634" s="148">
        <v>0</v>
      </c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</row>
    <row r="635" spans="1:60" outlineLevel="3" x14ac:dyDescent="0.2">
      <c r="A635" s="155"/>
      <c r="B635" s="156"/>
      <c r="C635" s="188" t="s">
        <v>1114</v>
      </c>
      <c r="D635" s="161"/>
      <c r="E635" s="162">
        <v>2</v>
      </c>
      <c r="F635" s="159"/>
      <c r="G635" s="159"/>
      <c r="H635" s="159"/>
      <c r="I635" s="159"/>
      <c r="J635" s="159"/>
      <c r="K635" s="159"/>
      <c r="L635" s="159"/>
      <c r="M635" s="159"/>
      <c r="N635" s="158"/>
      <c r="O635" s="158"/>
      <c r="P635" s="158"/>
      <c r="Q635" s="158"/>
      <c r="R635" s="159"/>
      <c r="S635" s="159"/>
      <c r="T635" s="159"/>
      <c r="U635" s="159"/>
      <c r="V635" s="159"/>
      <c r="W635" s="159"/>
      <c r="X635" s="159"/>
      <c r="Y635" s="159"/>
      <c r="Z635" s="148"/>
      <c r="AA635" s="148"/>
      <c r="AB635" s="148"/>
      <c r="AC635" s="148"/>
      <c r="AD635" s="148"/>
      <c r="AE635" s="148"/>
      <c r="AF635" s="148"/>
      <c r="AG635" s="148" t="s">
        <v>344</v>
      </c>
      <c r="AH635" s="148">
        <v>0</v>
      </c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71">
        <v>182</v>
      </c>
      <c r="B636" s="172" t="s">
        <v>1116</v>
      </c>
      <c r="C636" s="187" t="s">
        <v>1117</v>
      </c>
      <c r="D636" s="173" t="s">
        <v>434</v>
      </c>
      <c r="E636" s="174">
        <v>2</v>
      </c>
      <c r="F636" s="175"/>
      <c r="G636" s="176">
        <f>ROUND(E636*F636,2)</f>
        <v>0</v>
      </c>
      <c r="H636" s="175"/>
      <c r="I636" s="176">
        <f>ROUND(E636*H636,2)</f>
        <v>0</v>
      </c>
      <c r="J636" s="175"/>
      <c r="K636" s="176">
        <f>ROUND(E636*J636,2)</f>
        <v>0</v>
      </c>
      <c r="L636" s="176">
        <v>21</v>
      </c>
      <c r="M636" s="176">
        <f>G636*(1+L636/100)</f>
        <v>0</v>
      </c>
      <c r="N636" s="174">
        <v>8.0000000000000004E-4</v>
      </c>
      <c r="O636" s="174">
        <f>ROUND(E636*N636,2)</f>
        <v>0</v>
      </c>
      <c r="P636" s="174">
        <v>0</v>
      </c>
      <c r="Q636" s="174">
        <f>ROUND(E636*P636,2)</f>
        <v>0</v>
      </c>
      <c r="R636" s="176"/>
      <c r="S636" s="176" t="s">
        <v>364</v>
      </c>
      <c r="T636" s="177" t="s">
        <v>332</v>
      </c>
      <c r="U636" s="159">
        <v>0</v>
      </c>
      <c r="V636" s="159">
        <f>ROUND(E636*U636,2)</f>
        <v>0</v>
      </c>
      <c r="W636" s="159"/>
      <c r="X636" s="159" t="s">
        <v>564</v>
      </c>
      <c r="Y636" s="159" t="s">
        <v>334</v>
      </c>
      <c r="Z636" s="148"/>
      <c r="AA636" s="148"/>
      <c r="AB636" s="148"/>
      <c r="AC636" s="148"/>
      <c r="AD636" s="148"/>
      <c r="AE636" s="148"/>
      <c r="AF636" s="148"/>
      <c r="AG636" s="148" t="s">
        <v>565</v>
      </c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outlineLevel="2" x14ac:dyDescent="0.2">
      <c r="A637" s="155"/>
      <c r="B637" s="156"/>
      <c r="C637" s="188" t="s">
        <v>80</v>
      </c>
      <c r="D637" s="161"/>
      <c r="E637" s="162">
        <v>2</v>
      </c>
      <c r="F637" s="159"/>
      <c r="G637" s="159"/>
      <c r="H637" s="159"/>
      <c r="I637" s="159"/>
      <c r="J637" s="159"/>
      <c r="K637" s="159"/>
      <c r="L637" s="159"/>
      <c r="M637" s="159"/>
      <c r="N637" s="158"/>
      <c r="O637" s="158"/>
      <c r="P637" s="158"/>
      <c r="Q637" s="158"/>
      <c r="R637" s="159"/>
      <c r="S637" s="159"/>
      <c r="T637" s="159"/>
      <c r="U637" s="159"/>
      <c r="V637" s="159"/>
      <c r="W637" s="159"/>
      <c r="X637" s="159"/>
      <c r="Y637" s="159"/>
      <c r="Z637" s="148"/>
      <c r="AA637" s="148"/>
      <c r="AB637" s="148"/>
      <c r="AC637" s="148"/>
      <c r="AD637" s="148"/>
      <c r="AE637" s="148"/>
      <c r="AF637" s="148"/>
      <c r="AG637" s="148" t="s">
        <v>344</v>
      </c>
      <c r="AH637" s="148">
        <v>0</v>
      </c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ht="22.5" outlineLevel="1" x14ac:dyDescent="0.2">
      <c r="A638" s="171">
        <v>183</v>
      </c>
      <c r="B638" s="172" t="s">
        <v>1118</v>
      </c>
      <c r="C638" s="187" t="s">
        <v>1119</v>
      </c>
      <c r="D638" s="173" t="s">
        <v>407</v>
      </c>
      <c r="E638" s="174">
        <v>13.2</v>
      </c>
      <c r="F638" s="175"/>
      <c r="G638" s="176">
        <f>ROUND(E638*F638,2)</f>
        <v>0</v>
      </c>
      <c r="H638" s="175"/>
      <c r="I638" s="176">
        <f>ROUND(E638*H638,2)</f>
        <v>0</v>
      </c>
      <c r="J638" s="175"/>
      <c r="K638" s="176">
        <f>ROUND(E638*J638,2)</f>
        <v>0</v>
      </c>
      <c r="L638" s="176">
        <v>21</v>
      </c>
      <c r="M638" s="176">
        <f>G638*(1+L638/100)</f>
        <v>0</v>
      </c>
      <c r="N638" s="174">
        <v>1.82E-3</v>
      </c>
      <c r="O638" s="174">
        <f>ROUND(E638*N638,2)</f>
        <v>0.02</v>
      </c>
      <c r="P638" s="174">
        <v>0</v>
      </c>
      <c r="Q638" s="174">
        <f>ROUND(E638*P638,2)</f>
        <v>0</v>
      </c>
      <c r="R638" s="176" t="s">
        <v>563</v>
      </c>
      <c r="S638" s="176" t="s">
        <v>331</v>
      </c>
      <c r="T638" s="177" t="s">
        <v>331</v>
      </c>
      <c r="U638" s="159">
        <v>0</v>
      </c>
      <c r="V638" s="159">
        <f>ROUND(E638*U638,2)</f>
        <v>0</v>
      </c>
      <c r="W638" s="159"/>
      <c r="X638" s="159" t="s">
        <v>564</v>
      </c>
      <c r="Y638" s="159" t="s">
        <v>334</v>
      </c>
      <c r="Z638" s="148"/>
      <c r="AA638" s="148"/>
      <c r="AB638" s="148"/>
      <c r="AC638" s="148"/>
      <c r="AD638" s="148"/>
      <c r="AE638" s="148"/>
      <c r="AF638" s="148"/>
      <c r="AG638" s="148" t="s">
        <v>565</v>
      </c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outlineLevel="2" x14ac:dyDescent="0.2">
      <c r="A639" s="155"/>
      <c r="B639" s="156"/>
      <c r="C639" s="188" t="s">
        <v>1050</v>
      </c>
      <c r="D639" s="161"/>
      <c r="E639" s="162">
        <v>2</v>
      </c>
      <c r="F639" s="159"/>
      <c r="G639" s="159"/>
      <c r="H639" s="159"/>
      <c r="I639" s="159"/>
      <c r="J639" s="159"/>
      <c r="K639" s="159"/>
      <c r="L639" s="159"/>
      <c r="M639" s="159"/>
      <c r="N639" s="158"/>
      <c r="O639" s="158"/>
      <c r="P639" s="158"/>
      <c r="Q639" s="158"/>
      <c r="R639" s="159"/>
      <c r="S639" s="159"/>
      <c r="T639" s="159"/>
      <c r="U639" s="159"/>
      <c r="V639" s="159"/>
      <c r="W639" s="159"/>
      <c r="X639" s="159"/>
      <c r="Y639" s="159"/>
      <c r="Z639" s="148"/>
      <c r="AA639" s="148"/>
      <c r="AB639" s="148"/>
      <c r="AC639" s="148"/>
      <c r="AD639" s="148"/>
      <c r="AE639" s="148"/>
      <c r="AF639" s="148"/>
      <c r="AG639" s="148" t="s">
        <v>344</v>
      </c>
      <c r="AH639" s="148">
        <v>0</v>
      </c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3" x14ac:dyDescent="0.2">
      <c r="A640" s="155"/>
      <c r="B640" s="156"/>
      <c r="C640" s="188" t="s">
        <v>1120</v>
      </c>
      <c r="D640" s="161"/>
      <c r="E640" s="162">
        <v>4</v>
      </c>
      <c r="F640" s="159"/>
      <c r="G640" s="159"/>
      <c r="H640" s="159"/>
      <c r="I640" s="159"/>
      <c r="J640" s="159"/>
      <c r="K640" s="159"/>
      <c r="L640" s="159"/>
      <c r="M640" s="159"/>
      <c r="N640" s="158"/>
      <c r="O640" s="158"/>
      <c r="P640" s="158"/>
      <c r="Q640" s="158"/>
      <c r="R640" s="159"/>
      <c r="S640" s="159"/>
      <c r="T640" s="159"/>
      <c r="U640" s="159"/>
      <c r="V640" s="159"/>
      <c r="W640" s="159"/>
      <c r="X640" s="159"/>
      <c r="Y640" s="159"/>
      <c r="Z640" s="148"/>
      <c r="AA640" s="148"/>
      <c r="AB640" s="148"/>
      <c r="AC640" s="148"/>
      <c r="AD640" s="148"/>
      <c r="AE640" s="148"/>
      <c r="AF640" s="148"/>
      <c r="AG640" s="148" t="s">
        <v>344</v>
      </c>
      <c r="AH640" s="148">
        <v>0</v>
      </c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outlineLevel="3" x14ac:dyDescent="0.2">
      <c r="A641" s="155"/>
      <c r="B641" s="156"/>
      <c r="C641" s="188" t="s">
        <v>1121</v>
      </c>
      <c r="D641" s="161"/>
      <c r="E641" s="162">
        <v>0.9</v>
      </c>
      <c r="F641" s="159"/>
      <c r="G641" s="159"/>
      <c r="H641" s="159"/>
      <c r="I641" s="159"/>
      <c r="J641" s="159"/>
      <c r="K641" s="159"/>
      <c r="L641" s="159"/>
      <c r="M641" s="159"/>
      <c r="N641" s="158"/>
      <c r="O641" s="158"/>
      <c r="P641" s="158"/>
      <c r="Q641" s="158"/>
      <c r="R641" s="159"/>
      <c r="S641" s="159"/>
      <c r="T641" s="159"/>
      <c r="U641" s="159"/>
      <c r="V641" s="159"/>
      <c r="W641" s="159"/>
      <c r="X641" s="159"/>
      <c r="Y641" s="159"/>
      <c r="Z641" s="148"/>
      <c r="AA641" s="148"/>
      <c r="AB641" s="148"/>
      <c r="AC641" s="148"/>
      <c r="AD641" s="148"/>
      <c r="AE641" s="148"/>
      <c r="AF641" s="148"/>
      <c r="AG641" s="148" t="s">
        <v>344</v>
      </c>
      <c r="AH641" s="148">
        <v>0</v>
      </c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</row>
    <row r="642" spans="1:60" outlineLevel="3" x14ac:dyDescent="0.2">
      <c r="A642" s="155"/>
      <c r="B642" s="156"/>
      <c r="C642" s="188" t="s">
        <v>1122</v>
      </c>
      <c r="D642" s="161"/>
      <c r="E642" s="162">
        <v>1.9</v>
      </c>
      <c r="F642" s="159"/>
      <c r="G642" s="159"/>
      <c r="H642" s="159"/>
      <c r="I642" s="159"/>
      <c r="J642" s="159"/>
      <c r="K642" s="159"/>
      <c r="L642" s="159"/>
      <c r="M642" s="159"/>
      <c r="N642" s="158"/>
      <c r="O642" s="158"/>
      <c r="P642" s="158"/>
      <c r="Q642" s="158"/>
      <c r="R642" s="159"/>
      <c r="S642" s="159"/>
      <c r="T642" s="159"/>
      <c r="U642" s="159"/>
      <c r="V642" s="159"/>
      <c r="W642" s="159"/>
      <c r="X642" s="159"/>
      <c r="Y642" s="159"/>
      <c r="Z642" s="148"/>
      <c r="AA642" s="148"/>
      <c r="AB642" s="148"/>
      <c r="AC642" s="148"/>
      <c r="AD642" s="148"/>
      <c r="AE642" s="148"/>
      <c r="AF642" s="148"/>
      <c r="AG642" s="148" t="s">
        <v>344</v>
      </c>
      <c r="AH642" s="148">
        <v>0</v>
      </c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outlineLevel="3" x14ac:dyDescent="0.2">
      <c r="A643" s="155"/>
      <c r="B643" s="156"/>
      <c r="C643" s="188" t="s">
        <v>1123</v>
      </c>
      <c r="D643" s="161"/>
      <c r="E643" s="162">
        <v>2.4</v>
      </c>
      <c r="F643" s="159"/>
      <c r="G643" s="159"/>
      <c r="H643" s="159"/>
      <c r="I643" s="159"/>
      <c r="J643" s="159"/>
      <c r="K643" s="159"/>
      <c r="L643" s="159"/>
      <c r="M643" s="159"/>
      <c r="N643" s="158"/>
      <c r="O643" s="158"/>
      <c r="P643" s="158"/>
      <c r="Q643" s="158"/>
      <c r="R643" s="159"/>
      <c r="S643" s="159"/>
      <c r="T643" s="159"/>
      <c r="U643" s="159"/>
      <c r="V643" s="159"/>
      <c r="W643" s="159"/>
      <c r="X643" s="159"/>
      <c r="Y643" s="159"/>
      <c r="Z643" s="148"/>
      <c r="AA643" s="148"/>
      <c r="AB643" s="148"/>
      <c r="AC643" s="148"/>
      <c r="AD643" s="148"/>
      <c r="AE643" s="148"/>
      <c r="AF643" s="148"/>
      <c r="AG643" s="148" t="s">
        <v>344</v>
      </c>
      <c r="AH643" s="148">
        <v>0</v>
      </c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outlineLevel="3" x14ac:dyDescent="0.2">
      <c r="A644" s="155"/>
      <c r="B644" s="156"/>
      <c r="C644" s="188" t="s">
        <v>1124</v>
      </c>
      <c r="D644" s="161"/>
      <c r="E644" s="162">
        <v>2</v>
      </c>
      <c r="F644" s="159"/>
      <c r="G644" s="159"/>
      <c r="H644" s="159"/>
      <c r="I644" s="159"/>
      <c r="J644" s="159"/>
      <c r="K644" s="159"/>
      <c r="L644" s="159"/>
      <c r="M644" s="159"/>
      <c r="N644" s="158"/>
      <c r="O644" s="158"/>
      <c r="P644" s="158"/>
      <c r="Q644" s="158"/>
      <c r="R644" s="159"/>
      <c r="S644" s="159"/>
      <c r="T644" s="159"/>
      <c r="U644" s="159"/>
      <c r="V644" s="159"/>
      <c r="W644" s="159"/>
      <c r="X644" s="159"/>
      <c r="Y644" s="159"/>
      <c r="Z644" s="148"/>
      <c r="AA644" s="148"/>
      <c r="AB644" s="148"/>
      <c r="AC644" s="148"/>
      <c r="AD644" s="148"/>
      <c r="AE644" s="148"/>
      <c r="AF644" s="148"/>
      <c r="AG644" s="148" t="s">
        <v>344</v>
      </c>
      <c r="AH644" s="148">
        <v>0</v>
      </c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ht="33.75" outlineLevel="1" x14ac:dyDescent="0.2">
      <c r="A645" s="171">
        <v>184</v>
      </c>
      <c r="B645" s="172" t="s">
        <v>1125</v>
      </c>
      <c r="C645" s="187" t="s">
        <v>1126</v>
      </c>
      <c r="D645" s="173" t="s">
        <v>434</v>
      </c>
      <c r="E645" s="174">
        <v>4</v>
      </c>
      <c r="F645" s="175"/>
      <c r="G645" s="176">
        <f>ROUND(E645*F645,2)</f>
        <v>0</v>
      </c>
      <c r="H645" s="175"/>
      <c r="I645" s="176">
        <f>ROUND(E645*H645,2)</f>
        <v>0</v>
      </c>
      <c r="J645" s="175"/>
      <c r="K645" s="176">
        <f>ROUND(E645*J645,2)</f>
        <v>0</v>
      </c>
      <c r="L645" s="176">
        <v>21</v>
      </c>
      <c r="M645" s="176">
        <f>G645*(1+L645/100)</f>
        <v>0</v>
      </c>
      <c r="N645" s="174">
        <v>1.7000000000000001E-2</v>
      </c>
      <c r="O645" s="174">
        <f>ROUND(E645*N645,2)</f>
        <v>7.0000000000000007E-2</v>
      </c>
      <c r="P645" s="174">
        <v>0</v>
      </c>
      <c r="Q645" s="174">
        <f>ROUND(E645*P645,2)</f>
        <v>0</v>
      </c>
      <c r="R645" s="176" t="s">
        <v>563</v>
      </c>
      <c r="S645" s="176" t="s">
        <v>331</v>
      </c>
      <c r="T645" s="177" t="s">
        <v>331</v>
      </c>
      <c r="U645" s="159">
        <v>0</v>
      </c>
      <c r="V645" s="159">
        <f>ROUND(E645*U645,2)</f>
        <v>0</v>
      </c>
      <c r="W645" s="159"/>
      <c r="X645" s="159" t="s">
        <v>564</v>
      </c>
      <c r="Y645" s="159" t="s">
        <v>334</v>
      </c>
      <c r="Z645" s="148"/>
      <c r="AA645" s="148"/>
      <c r="AB645" s="148"/>
      <c r="AC645" s="148"/>
      <c r="AD645" s="148"/>
      <c r="AE645" s="148"/>
      <c r="AF645" s="148"/>
      <c r="AG645" s="148" t="s">
        <v>565</v>
      </c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outlineLevel="2" x14ac:dyDescent="0.2">
      <c r="A646" s="155"/>
      <c r="B646" s="156"/>
      <c r="C646" s="188" t="s">
        <v>1115</v>
      </c>
      <c r="D646" s="161"/>
      <c r="E646" s="162">
        <v>4</v>
      </c>
      <c r="F646" s="159"/>
      <c r="G646" s="159"/>
      <c r="H646" s="159"/>
      <c r="I646" s="159"/>
      <c r="J646" s="159"/>
      <c r="K646" s="159"/>
      <c r="L646" s="159"/>
      <c r="M646" s="159"/>
      <c r="N646" s="158"/>
      <c r="O646" s="158"/>
      <c r="P646" s="158"/>
      <c r="Q646" s="158"/>
      <c r="R646" s="159"/>
      <c r="S646" s="159"/>
      <c r="T646" s="159"/>
      <c r="U646" s="159"/>
      <c r="V646" s="159"/>
      <c r="W646" s="159"/>
      <c r="X646" s="159"/>
      <c r="Y646" s="159"/>
      <c r="Z646" s="148"/>
      <c r="AA646" s="148"/>
      <c r="AB646" s="148"/>
      <c r="AC646" s="148"/>
      <c r="AD646" s="148"/>
      <c r="AE646" s="148"/>
      <c r="AF646" s="148"/>
      <c r="AG646" s="148" t="s">
        <v>344</v>
      </c>
      <c r="AH646" s="148">
        <v>0</v>
      </c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</row>
    <row r="647" spans="1:60" ht="33.75" outlineLevel="1" x14ac:dyDescent="0.2">
      <c r="A647" s="171">
        <v>185</v>
      </c>
      <c r="B647" s="172" t="s">
        <v>1127</v>
      </c>
      <c r="C647" s="187" t="s">
        <v>1128</v>
      </c>
      <c r="D647" s="173" t="s">
        <v>434</v>
      </c>
      <c r="E647" s="174">
        <v>8</v>
      </c>
      <c r="F647" s="175"/>
      <c r="G647" s="176">
        <f>ROUND(E647*F647,2)</f>
        <v>0</v>
      </c>
      <c r="H647" s="175"/>
      <c r="I647" s="176">
        <f>ROUND(E647*H647,2)</f>
        <v>0</v>
      </c>
      <c r="J647" s="175"/>
      <c r="K647" s="176">
        <f>ROUND(E647*J647,2)</f>
        <v>0</v>
      </c>
      <c r="L647" s="176">
        <v>21</v>
      </c>
      <c r="M647" s="176">
        <f>G647*(1+L647/100)</f>
        <v>0</v>
      </c>
      <c r="N647" s="174">
        <v>1.9E-2</v>
      </c>
      <c r="O647" s="174">
        <f>ROUND(E647*N647,2)</f>
        <v>0.15</v>
      </c>
      <c r="P647" s="174">
        <v>0</v>
      </c>
      <c r="Q647" s="174">
        <f>ROUND(E647*P647,2)</f>
        <v>0</v>
      </c>
      <c r="R647" s="176" t="s">
        <v>563</v>
      </c>
      <c r="S647" s="176" t="s">
        <v>331</v>
      </c>
      <c r="T647" s="177" t="s">
        <v>331</v>
      </c>
      <c r="U647" s="159">
        <v>0</v>
      </c>
      <c r="V647" s="159">
        <f>ROUND(E647*U647,2)</f>
        <v>0</v>
      </c>
      <c r="W647" s="159"/>
      <c r="X647" s="159" t="s">
        <v>564</v>
      </c>
      <c r="Y647" s="159" t="s">
        <v>334</v>
      </c>
      <c r="Z647" s="148"/>
      <c r="AA647" s="148"/>
      <c r="AB647" s="148"/>
      <c r="AC647" s="148"/>
      <c r="AD647" s="148"/>
      <c r="AE647" s="148"/>
      <c r="AF647" s="148"/>
      <c r="AG647" s="148" t="s">
        <v>565</v>
      </c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2" x14ac:dyDescent="0.2">
      <c r="A648" s="155"/>
      <c r="B648" s="156"/>
      <c r="C648" s="188" t="s">
        <v>1113</v>
      </c>
      <c r="D648" s="161"/>
      <c r="E648" s="162">
        <v>6</v>
      </c>
      <c r="F648" s="159"/>
      <c r="G648" s="159"/>
      <c r="H648" s="159"/>
      <c r="I648" s="159"/>
      <c r="J648" s="159"/>
      <c r="K648" s="159"/>
      <c r="L648" s="159"/>
      <c r="M648" s="159"/>
      <c r="N648" s="158"/>
      <c r="O648" s="158"/>
      <c r="P648" s="158"/>
      <c r="Q648" s="158"/>
      <c r="R648" s="159"/>
      <c r="S648" s="159"/>
      <c r="T648" s="159"/>
      <c r="U648" s="159"/>
      <c r="V648" s="159"/>
      <c r="W648" s="159"/>
      <c r="X648" s="159"/>
      <c r="Y648" s="159"/>
      <c r="Z648" s="148"/>
      <c r="AA648" s="148"/>
      <c r="AB648" s="148"/>
      <c r="AC648" s="148"/>
      <c r="AD648" s="148"/>
      <c r="AE648" s="148"/>
      <c r="AF648" s="148"/>
      <c r="AG648" s="148" t="s">
        <v>344</v>
      </c>
      <c r="AH648" s="148">
        <v>0</v>
      </c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outlineLevel="3" x14ac:dyDescent="0.2">
      <c r="A649" s="155"/>
      <c r="B649" s="156"/>
      <c r="C649" s="188" t="s">
        <v>1114</v>
      </c>
      <c r="D649" s="161"/>
      <c r="E649" s="162">
        <v>2</v>
      </c>
      <c r="F649" s="159"/>
      <c r="G649" s="159"/>
      <c r="H649" s="159"/>
      <c r="I649" s="159"/>
      <c r="J649" s="159"/>
      <c r="K649" s="159"/>
      <c r="L649" s="159"/>
      <c r="M649" s="159"/>
      <c r="N649" s="158"/>
      <c r="O649" s="158"/>
      <c r="P649" s="158"/>
      <c r="Q649" s="158"/>
      <c r="R649" s="159"/>
      <c r="S649" s="159"/>
      <c r="T649" s="159"/>
      <c r="U649" s="159"/>
      <c r="V649" s="159"/>
      <c r="W649" s="159"/>
      <c r="X649" s="159"/>
      <c r="Y649" s="159"/>
      <c r="Z649" s="148"/>
      <c r="AA649" s="148"/>
      <c r="AB649" s="148"/>
      <c r="AC649" s="148"/>
      <c r="AD649" s="148"/>
      <c r="AE649" s="148"/>
      <c r="AF649" s="148"/>
      <c r="AG649" s="148" t="s">
        <v>344</v>
      </c>
      <c r="AH649" s="148">
        <v>0</v>
      </c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ht="33.75" outlineLevel="1" x14ac:dyDescent="0.2">
      <c r="A650" s="171">
        <v>186</v>
      </c>
      <c r="B650" s="172" t="s">
        <v>1129</v>
      </c>
      <c r="C650" s="187" t="s">
        <v>1130</v>
      </c>
      <c r="D650" s="173" t="s">
        <v>434</v>
      </c>
      <c r="E650" s="174">
        <v>2</v>
      </c>
      <c r="F650" s="175"/>
      <c r="G650" s="176">
        <f>ROUND(E650*F650,2)</f>
        <v>0</v>
      </c>
      <c r="H650" s="175"/>
      <c r="I650" s="176">
        <f>ROUND(E650*H650,2)</f>
        <v>0</v>
      </c>
      <c r="J650" s="175"/>
      <c r="K650" s="176">
        <f>ROUND(E650*J650,2)</f>
        <v>0</v>
      </c>
      <c r="L650" s="176">
        <v>21</v>
      </c>
      <c r="M650" s="176">
        <f>G650*(1+L650/100)</f>
        <v>0</v>
      </c>
      <c r="N650" s="174">
        <v>2.1000000000000001E-2</v>
      </c>
      <c r="O650" s="174">
        <f>ROUND(E650*N650,2)</f>
        <v>0.04</v>
      </c>
      <c r="P650" s="174">
        <v>0</v>
      </c>
      <c r="Q650" s="174">
        <f>ROUND(E650*P650,2)</f>
        <v>0</v>
      </c>
      <c r="R650" s="176" t="s">
        <v>563</v>
      </c>
      <c r="S650" s="176" t="s">
        <v>331</v>
      </c>
      <c r="T650" s="177" t="s">
        <v>331</v>
      </c>
      <c r="U650" s="159">
        <v>0</v>
      </c>
      <c r="V650" s="159">
        <f>ROUND(E650*U650,2)</f>
        <v>0</v>
      </c>
      <c r="W650" s="159"/>
      <c r="X650" s="159" t="s">
        <v>564</v>
      </c>
      <c r="Y650" s="159" t="s">
        <v>334</v>
      </c>
      <c r="Z650" s="148"/>
      <c r="AA650" s="148"/>
      <c r="AB650" s="148"/>
      <c r="AC650" s="148"/>
      <c r="AD650" s="148"/>
      <c r="AE650" s="148"/>
      <c r="AF650" s="148"/>
      <c r="AG650" s="148" t="s">
        <v>565</v>
      </c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outlineLevel="2" x14ac:dyDescent="0.2">
      <c r="A651" s="155"/>
      <c r="B651" s="156"/>
      <c r="C651" s="188" t="s">
        <v>1114</v>
      </c>
      <c r="D651" s="161"/>
      <c r="E651" s="162">
        <v>2</v>
      </c>
      <c r="F651" s="159"/>
      <c r="G651" s="159"/>
      <c r="H651" s="159"/>
      <c r="I651" s="159"/>
      <c r="J651" s="159"/>
      <c r="K651" s="159"/>
      <c r="L651" s="159"/>
      <c r="M651" s="159"/>
      <c r="N651" s="158"/>
      <c r="O651" s="158"/>
      <c r="P651" s="158"/>
      <c r="Q651" s="158"/>
      <c r="R651" s="159"/>
      <c r="S651" s="159"/>
      <c r="T651" s="159"/>
      <c r="U651" s="159"/>
      <c r="V651" s="159"/>
      <c r="W651" s="159"/>
      <c r="X651" s="159"/>
      <c r="Y651" s="159"/>
      <c r="Z651" s="148"/>
      <c r="AA651" s="148"/>
      <c r="AB651" s="148"/>
      <c r="AC651" s="148"/>
      <c r="AD651" s="148"/>
      <c r="AE651" s="148"/>
      <c r="AF651" s="148"/>
      <c r="AG651" s="148" t="s">
        <v>344</v>
      </c>
      <c r="AH651" s="148">
        <v>0</v>
      </c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ht="33.75" outlineLevel="1" x14ac:dyDescent="0.2">
      <c r="A652" s="171">
        <v>187</v>
      </c>
      <c r="B652" s="172" t="s">
        <v>1131</v>
      </c>
      <c r="C652" s="187" t="s">
        <v>1132</v>
      </c>
      <c r="D652" s="173" t="s">
        <v>434</v>
      </c>
      <c r="E652" s="174">
        <v>1</v>
      </c>
      <c r="F652" s="175"/>
      <c r="G652" s="176">
        <f>ROUND(E652*F652,2)</f>
        <v>0</v>
      </c>
      <c r="H652" s="175"/>
      <c r="I652" s="176">
        <f>ROUND(E652*H652,2)</f>
        <v>0</v>
      </c>
      <c r="J652" s="175"/>
      <c r="K652" s="176">
        <f>ROUND(E652*J652,2)</f>
        <v>0</v>
      </c>
      <c r="L652" s="176">
        <v>21</v>
      </c>
      <c r="M652" s="176">
        <f>G652*(1+L652/100)</f>
        <v>0</v>
      </c>
      <c r="N652" s="174">
        <v>0.05</v>
      </c>
      <c r="O652" s="174">
        <f>ROUND(E652*N652,2)</f>
        <v>0.05</v>
      </c>
      <c r="P652" s="174">
        <v>0</v>
      </c>
      <c r="Q652" s="174">
        <f>ROUND(E652*P652,2)</f>
        <v>0</v>
      </c>
      <c r="R652" s="176" t="s">
        <v>563</v>
      </c>
      <c r="S652" s="176" t="s">
        <v>331</v>
      </c>
      <c r="T652" s="177" t="s">
        <v>331</v>
      </c>
      <c r="U652" s="159">
        <v>0</v>
      </c>
      <c r="V652" s="159">
        <f>ROUND(E652*U652,2)</f>
        <v>0</v>
      </c>
      <c r="W652" s="159"/>
      <c r="X652" s="159" t="s">
        <v>564</v>
      </c>
      <c r="Y652" s="159" t="s">
        <v>334</v>
      </c>
      <c r="Z652" s="148"/>
      <c r="AA652" s="148"/>
      <c r="AB652" s="148"/>
      <c r="AC652" s="148"/>
      <c r="AD652" s="148"/>
      <c r="AE652" s="148"/>
      <c r="AF652" s="148"/>
      <c r="AG652" s="148" t="s">
        <v>565</v>
      </c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</row>
    <row r="653" spans="1:60" outlineLevel="2" x14ac:dyDescent="0.2">
      <c r="A653" s="155"/>
      <c r="B653" s="156"/>
      <c r="C653" s="188" t="s">
        <v>58</v>
      </c>
      <c r="D653" s="161"/>
      <c r="E653" s="162">
        <v>1</v>
      </c>
      <c r="F653" s="159"/>
      <c r="G653" s="159"/>
      <c r="H653" s="159"/>
      <c r="I653" s="159"/>
      <c r="J653" s="159"/>
      <c r="K653" s="159"/>
      <c r="L653" s="159"/>
      <c r="M653" s="159"/>
      <c r="N653" s="158"/>
      <c r="O653" s="158"/>
      <c r="P653" s="158"/>
      <c r="Q653" s="158"/>
      <c r="R653" s="159"/>
      <c r="S653" s="159"/>
      <c r="T653" s="159"/>
      <c r="U653" s="159"/>
      <c r="V653" s="159"/>
      <c r="W653" s="159"/>
      <c r="X653" s="159"/>
      <c r="Y653" s="159"/>
      <c r="Z653" s="148"/>
      <c r="AA653" s="148"/>
      <c r="AB653" s="148"/>
      <c r="AC653" s="148"/>
      <c r="AD653" s="148"/>
      <c r="AE653" s="148"/>
      <c r="AF653" s="148"/>
      <c r="AG653" s="148" t="s">
        <v>344</v>
      </c>
      <c r="AH653" s="148">
        <v>0</v>
      </c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outlineLevel="1" x14ac:dyDescent="0.2">
      <c r="A654" s="171">
        <v>188</v>
      </c>
      <c r="B654" s="172" t="s">
        <v>1133</v>
      </c>
      <c r="C654" s="187" t="s">
        <v>1134</v>
      </c>
      <c r="D654" s="173" t="s">
        <v>434</v>
      </c>
      <c r="E654" s="174">
        <v>1</v>
      </c>
      <c r="F654" s="175"/>
      <c r="G654" s="176">
        <f>ROUND(E654*F654,2)</f>
        <v>0</v>
      </c>
      <c r="H654" s="175"/>
      <c r="I654" s="176">
        <f>ROUND(E654*H654,2)</f>
        <v>0</v>
      </c>
      <c r="J654" s="175"/>
      <c r="K654" s="176">
        <f>ROUND(E654*J654,2)</f>
        <v>0</v>
      </c>
      <c r="L654" s="176">
        <v>21</v>
      </c>
      <c r="M654" s="176">
        <f>G654*(1+L654/100)</f>
        <v>0</v>
      </c>
      <c r="N654" s="174">
        <v>0.05</v>
      </c>
      <c r="O654" s="174">
        <f>ROUND(E654*N654,2)</f>
        <v>0.05</v>
      </c>
      <c r="P654" s="174">
        <v>0</v>
      </c>
      <c r="Q654" s="174">
        <f>ROUND(E654*P654,2)</f>
        <v>0</v>
      </c>
      <c r="R654" s="176"/>
      <c r="S654" s="176" t="s">
        <v>364</v>
      </c>
      <c r="T654" s="177" t="s">
        <v>332</v>
      </c>
      <c r="U654" s="159">
        <v>0</v>
      </c>
      <c r="V654" s="159">
        <f>ROUND(E654*U654,2)</f>
        <v>0</v>
      </c>
      <c r="W654" s="159"/>
      <c r="X654" s="159" t="s">
        <v>564</v>
      </c>
      <c r="Y654" s="159" t="s">
        <v>334</v>
      </c>
      <c r="Z654" s="148"/>
      <c r="AA654" s="148"/>
      <c r="AB654" s="148"/>
      <c r="AC654" s="148"/>
      <c r="AD654" s="148"/>
      <c r="AE654" s="148"/>
      <c r="AF654" s="148"/>
      <c r="AG654" s="148" t="s">
        <v>565</v>
      </c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</row>
    <row r="655" spans="1:60" outlineLevel="2" x14ac:dyDescent="0.2">
      <c r="A655" s="155"/>
      <c r="B655" s="156"/>
      <c r="C655" s="188" t="s">
        <v>58</v>
      </c>
      <c r="D655" s="161"/>
      <c r="E655" s="162">
        <v>1</v>
      </c>
      <c r="F655" s="159"/>
      <c r="G655" s="159"/>
      <c r="H655" s="159"/>
      <c r="I655" s="159"/>
      <c r="J655" s="159"/>
      <c r="K655" s="159"/>
      <c r="L655" s="159"/>
      <c r="M655" s="159"/>
      <c r="N655" s="158"/>
      <c r="O655" s="158"/>
      <c r="P655" s="158"/>
      <c r="Q655" s="158"/>
      <c r="R655" s="159"/>
      <c r="S655" s="159"/>
      <c r="T655" s="159"/>
      <c r="U655" s="159"/>
      <c r="V655" s="159"/>
      <c r="W655" s="159"/>
      <c r="X655" s="159"/>
      <c r="Y655" s="159"/>
      <c r="Z655" s="148"/>
      <c r="AA655" s="148"/>
      <c r="AB655" s="148"/>
      <c r="AC655" s="148"/>
      <c r="AD655" s="148"/>
      <c r="AE655" s="148"/>
      <c r="AF655" s="148"/>
      <c r="AG655" s="148" t="s">
        <v>344</v>
      </c>
      <c r="AH655" s="148">
        <v>0</v>
      </c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ht="22.5" outlineLevel="1" x14ac:dyDescent="0.2">
      <c r="A656" s="171">
        <v>189</v>
      </c>
      <c r="B656" s="172" t="s">
        <v>1135</v>
      </c>
      <c r="C656" s="187" t="s">
        <v>1136</v>
      </c>
      <c r="D656" s="173" t="s">
        <v>434</v>
      </c>
      <c r="E656" s="174">
        <v>4</v>
      </c>
      <c r="F656" s="175"/>
      <c r="G656" s="176">
        <f>ROUND(E656*F656,2)</f>
        <v>0</v>
      </c>
      <c r="H656" s="175"/>
      <c r="I656" s="176">
        <f>ROUND(E656*H656,2)</f>
        <v>0</v>
      </c>
      <c r="J656" s="175"/>
      <c r="K656" s="176">
        <f>ROUND(E656*J656,2)</f>
        <v>0</v>
      </c>
      <c r="L656" s="176">
        <v>21</v>
      </c>
      <c r="M656" s="176">
        <f>G656*(1+L656/100)</f>
        <v>0</v>
      </c>
      <c r="N656" s="174">
        <v>1.6E-2</v>
      </c>
      <c r="O656" s="174">
        <f>ROUND(E656*N656,2)</f>
        <v>0.06</v>
      </c>
      <c r="P656" s="174">
        <v>0</v>
      </c>
      <c r="Q656" s="174">
        <f>ROUND(E656*P656,2)</f>
        <v>0</v>
      </c>
      <c r="R656" s="176" t="s">
        <v>563</v>
      </c>
      <c r="S656" s="176" t="s">
        <v>331</v>
      </c>
      <c r="T656" s="177" t="s">
        <v>331</v>
      </c>
      <c r="U656" s="159">
        <v>0</v>
      </c>
      <c r="V656" s="159">
        <f>ROUND(E656*U656,2)</f>
        <v>0</v>
      </c>
      <c r="W656" s="159"/>
      <c r="X656" s="159" t="s">
        <v>564</v>
      </c>
      <c r="Y656" s="159" t="s">
        <v>334</v>
      </c>
      <c r="Z656" s="148"/>
      <c r="AA656" s="148"/>
      <c r="AB656" s="148"/>
      <c r="AC656" s="148"/>
      <c r="AD656" s="148"/>
      <c r="AE656" s="148"/>
      <c r="AF656" s="148"/>
      <c r="AG656" s="148" t="s">
        <v>565</v>
      </c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outlineLevel="2" x14ac:dyDescent="0.2">
      <c r="A657" s="155"/>
      <c r="B657" s="156"/>
      <c r="C657" s="188" t="s">
        <v>1137</v>
      </c>
      <c r="D657" s="161"/>
      <c r="E657" s="162">
        <v>3</v>
      </c>
      <c r="F657" s="159"/>
      <c r="G657" s="159"/>
      <c r="H657" s="159"/>
      <c r="I657" s="159"/>
      <c r="J657" s="159"/>
      <c r="K657" s="159"/>
      <c r="L657" s="159"/>
      <c r="M657" s="159"/>
      <c r="N657" s="158"/>
      <c r="O657" s="158"/>
      <c r="P657" s="158"/>
      <c r="Q657" s="158"/>
      <c r="R657" s="159"/>
      <c r="S657" s="159"/>
      <c r="T657" s="159"/>
      <c r="U657" s="159"/>
      <c r="V657" s="159"/>
      <c r="W657" s="159"/>
      <c r="X657" s="159"/>
      <c r="Y657" s="159"/>
      <c r="Z657" s="148"/>
      <c r="AA657" s="148"/>
      <c r="AB657" s="148"/>
      <c r="AC657" s="148"/>
      <c r="AD657" s="148"/>
      <c r="AE657" s="148"/>
      <c r="AF657" s="148"/>
      <c r="AG657" s="148" t="s">
        <v>344</v>
      </c>
      <c r="AH657" s="148">
        <v>0</v>
      </c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3" x14ac:dyDescent="0.2">
      <c r="A658" s="155"/>
      <c r="B658" s="156"/>
      <c r="C658" s="188" t="s">
        <v>1138</v>
      </c>
      <c r="D658" s="161"/>
      <c r="E658" s="162">
        <v>1</v>
      </c>
      <c r="F658" s="159"/>
      <c r="G658" s="159"/>
      <c r="H658" s="159"/>
      <c r="I658" s="159"/>
      <c r="J658" s="159"/>
      <c r="K658" s="159"/>
      <c r="L658" s="159"/>
      <c r="M658" s="159"/>
      <c r="N658" s="158"/>
      <c r="O658" s="158"/>
      <c r="P658" s="158"/>
      <c r="Q658" s="158"/>
      <c r="R658" s="159"/>
      <c r="S658" s="159"/>
      <c r="T658" s="159"/>
      <c r="U658" s="159"/>
      <c r="V658" s="159"/>
      <c r="W658" s="159"/>
      <c r="X658" s="159"/>
      <c r="Y658" s="159"/>
      <c r="Z658" s="148"/>
      <c r="AA658" s="148"/>
      <c r="AB658" s="148"/>
      <c r="AC658" s="148"/>
      <c r="AD658" s="148"/>
      <c r="AE658" s="148"/>
      <c r="AF658" s="148"/>
      <c r="AG658" s="148" t="s">
        <v>344</v>
      </c>
      <c r="AH658" s="148">
        <v>0</v>
      </c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ht="22.5" outlineLevel="1" x14ac:dyDescent="0.2">
      <c r="A659" s="171">
        <v>190</v>
      </c>
      <c r="B659" s="172" t="s">
        <v>1139</v>
      </c>
      <c r="C659" s="187" t="s">
        <v>1140</v>
      </c>
      <c r="D659" s="173" t="s">
        <v>434</v>
      </c>
      <c r="E659" s="174">
        <v>2</v>
      </c>
      <c r="F659" s="175"/>
      <c r="G659" s="176">
        <f>ROUND(E659*F659,2)</f>
        <v>0</v>
      </c>
      <c r="H659" s="175"/>
      <c r="I659" s="176">
        <f>ROUND(E659*H659,2)</f>
        <v>0</v>
      </c>
      <c r="J659" s="175"/>
      <c r="K659" s="176">
        <f>ROUND(E659*J659,2)</f>
        <v>0</v>
      </c>
      <c r="L659" s="176">
        <v>21</v>
      </c>
      <c r="M659" s="176">
        <f>G659*(1+L659/100)</f>
        <v>0</v>
      </c>
      <c r="N659" s="174">
        <v>1.6E-2</v>
      </c>
      <c r="O659" s="174">
        <f>ROUND(E659*N659,2)</f>
        <v>0.03</v>
      </c>
      <c r="P659" s="174">
        <v>0</v>
      </c>
      <c r="Q659" s="174">
        <f>ROUND(E659*P659,2)</f>
        <v>0</v>
      </c>
      <c r="R659" s="176" t="s">
        <v>563</v>
      </c>
      <c r="S659" s="176" t="s">
        <v>331</v>
      </c>
      <c r="T659" s="177" t="s">
        <v>331</v>
      </c>
      <c r="U659" s="159">
        <v>0</v>
      </c>
      <c r="V659" s="159">
        <f>ROUND(E659*U659,2)</f>
        <v>0</v>
      </c>
      <c r="W659" s="159"/>
      <c r="X659" s="159" t="s">
        <v>564</v>
      </c>
      <c r="Y659" s="159" t="s">
        <v>334</v>
      </c>
      <c r="Z659" s="148"/>
      <c r="AA659" s="148"/>
      <c r="AB659" s="148"/>
      <c r="AC659" s="148"/>
      <c r="AD659" s="148"/>
      <c r="AE659" s="148"/>
      <c r="AF659" s="148"/>
      <c r="AG659" s="148" t="s">
        <v>565</v>
      </c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outlineLevel="2" x14ac:dyDescent="0.2">
      <c r="A660" s="155"/>
      <c r="B660" s="156"/>
      <c r="C660" s="188" t="s">
        <v>1141</v>
      </c>
      <c r="D660" s="161"/>
      <c r="E660" s="162">
        <v>1</v>
      </c>
      <c r="F660" s="159"/>
      <c r="G660" s="159"/>
      <c r="H660" s="159"/>
      <c r="I660" s="159"/>
      <c r="J660" s="159"/>
      <c r="K660" s="159"/>
      <c r="L660" s="159"/>
      <c r="M660" s="159"/>
      <c r="N660" s="158"/>
      <c r="O660" s="158"/>
      <c r="P660" s="158"/>
      <c r="Q660" s="158"/>
      <c r="R660" s="159"/>
      <c r="S660" s="159"/>
      <c r="T660" s="159"/>
      <c r="U660" s="159"/>
      <c r="V660" s="159"/>
      <c r="W660" s="159"/>
      <c r="X660" s="159"/>
      <c r="Y660" s="159"/>
      <c r="Z660" s="148"/>
      <c r="AA660" s="148"/>
      <c r="AB660" s="148"/>
      <c r="AC660" s="148"/>
      <c r="AD660" s="148"/>
      <c r="AE660" s="148"/>
      <c r="AF660" s="148"/>
      <c r="AG660" s="148" t="s">
        <v>344</v>
      </c>
      <c r="AH660" s="148">
        <v>0</v>
      </c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outlineLevel="3" x14ac:dyDescent="0.2">
      <c r="A661" s="155"/>
      <c r="B661" s="156"/>
      <c r="C661" s="188" t="s">
        <v>1142</v>
      </c>
      <c r="D661" s="161"/>
      <c r="E661" s="162">
        <v>1</v>
      </c>
      <c r="F661" s="159"/>
      <c r="G661" s="159"/>
      <c r="H661" s="159"/>
      <c r="I661" s="159"/>
      <c r="J661" s="159"/>
      <c r="K661" s="159"/>
      <c r="L661" s="159"/>
      <c r="M661" s="159"/>
      <c r="N661" s="158"/>
      <c r="O661" s="158"/>
      <c r="P661" s="158"/>
      <c r="Q661" s="158"/>
      <c r="R661" s="159"/>
      <c r="S661" s="159"/>
      <c r="T661" s="159"/>
      <c r="U661" s="159"/>
      <c r="V661" s="159"/>
      <c r="W661" s="159"/>
      <c r="X661" s="159"/>
      <c r="Y661" s="159"/>
      <c r="Z661" s="148"/>
      <c r="AA661" s="148"/>
      <c r="AB661" s="148"/>
      <c r="AC661" s="148"/>
      <c r="AD661" s="148"/>
      <c r="AE661" s="148"/>
      <c r="AF661" s="148"/>
      <c r="AG661" s="148" t="s">
        <v>344</v>
      </c>
      <c r="AH661" s="148">
        <v>0</v>
      </c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ht="22.5" outlineLevel="1" x14ac:dyDescent="0.2">
      <c r="A662" s="171">
        <v>191</v>
      </c>
      <c r="B662" s="172" t="s">
        <v>1143</v>
      </c>
      <c r="C662" s="187" t="s">
        <v>1144</v>
      </c>
      <c r="D662" s="173" t="s">
        <v>434</v>
      </c>
      <c r="E662" s="174">
        <v>1</v>
      </c>
      <c r="F662" s="175"/>
      <c r="G662" s="176">
        <f>ROUND(E662*F662,2)</f>
        <v>0</v>
      </c>
      <c r="H662" s="175"/>
      <c r="I662" s="176">
        <f>ROUND(E662*H662,2)</f>
        <v>0</v>
      </c>
      <c r="J662" s="175"/>
      <c r="K662" s="176">
        <f>ROUND(E662*J662,2)</f>
        <v>0</v>
      </c>
      <c r="L662" s="176">
        <v>21</v>
      </c>
      <c r="M662" s="176">
        <f>G662*(1+L662/100)</f>
        <v>0</v>
      </c>
      <c r="N662" s="174">
        <v>1.6E-2</v>
      </c>
      <c r="O662" s="174">
        <f>ROUND(E662*N662,2)</f>
        <v>0.02</v>
      </c>
      <c r="P662" s="174">
        <v>0</v>
      </c>
      <c r="Q662" s="174">
        <f>ROUND(E662*P662,2)</f>
        <v>0</v>
      </c>
      <c r="R662" s="176" t="s">
        <v>563</v>
      </c>
      <c r="S662" s="176" t="s">
        <v>331</v>
      </c>
      <c r="T662" s="177" t="s">
        <v>331</v>
      </c>
      <c r="U662" s="159">
        <v>0</v>
      </c>
      <c r="V662" s="159">
        <f>ROUND(E662*U662,2)</f>
        <v>0</v>
      </c>
      <c r="W662" s="159"/>
      <c r="X662" s="159" t="s">
        <v>564</v>
      </c>
      <c r="Y662" s="159" t="s">
        <v>334</v>
      </c>
      <c r="Z662" s="148"/>
      <c r="AA662" s="148"/>
      <c r="AB662" s="148"/>
      <c r="AC662" s="148"/>
      <c r="AD662" s="148"/>
      <c r="AE662" s="148"/>
      <c r="AF662" s="148"/>
      <c r="AG662" s="148" t="s">
        <v>565</v>
      </c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outlineLevel="2" x14ac:dyDescent="0.2">
      <c r="A663" s="155"/>
      <c r="B663" s="156"/>
      <c r="C663" s="188" t="s">
        <v>1145</v>
      </c>
      <c r="D663" s="161"/>
      <c r="E663" s="162">
        <v>1</v>
      </c>
      <c r="F663" s="159"/>
      <c r="G663" s="159"/>
      <c r="H663" s="159"/>
      <c r="I663" s="159"/>
      <c r="J663" s="159"/>
      <c r="K663" s="159"/>
      <c r="L663" s="159"/>
      <c r="M663" s="159"/>
      <c r="N663" s="158"/>
      <c r="O663" s="158"/>
      <c r="P663" s="158"/>
      <c r="Q663" s="158"/>
      <c r="R663" s="159"/>
      <c r="S663" s="159"/>
      <c r="T663" s="159"/>
      <c r="U663" s="159"/>
      <c r="V663" s="159"/>
      <c r="W663" s="159"/>
      <c r="X663" s="159"/>
      <c r="Y663" s="159"/>
      <c r="Z663" s="148"/>
      <c r="AA663" s="148"/>
      <c r="AB663" s="148"/>
      <c r="AC663" s="148"/>
      <c r="AD663" s="148"/>
      <c r="AE663" s="148"/>
      <c r="AF663" s="148"/>
      <c r="AG663" s="148" t="s">
        <v>344</v>
      </c>
      <c r="AH663" s="148">
        <v>0</v>
      </c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ht="22.5" outlineLevel="1" x14ac:dyDescent="0.2">
      <c r="A664" s="171">
        <v>192</v>
      </c>
      <c r="B664" s="172" t="s">
        <v>1146</v>
      </c>
      <c r="C664" s="187" t="s">
        <v>1147</v>
      </c>
      <c r="D664" s="173" t="s">
        <v>434</v>
      </c>
      <c r="E664" s="174">
        <v>6</v>
      </c>
      <c r="F664" s="175"/>
      <c r="G664" s="176">
        <f>ROUND(E664*F664,2)</f>
        <v>0</v>
      </c>
      <c r="H664" s="175"/>
      <c r="I664" s="176">
        <f>ROUND(E664*H664,2)</f>
        <v>0</v>
      </c>
      <c r="J664" s="175"/>
      <c r="K664" s="176">
        <f>ROUND(E664*J664,2)</f>
        <v>0</v>
      </c>
      <c r="L664" s="176">
        <v>21</v>
      </c>
      <c r="M664" s="176">
        <f>G664*(1+L664/100)</f>
        <v>0</v>
      </c>
      <c r="N664" s="174">
        <v>2.5999999999999999E-2</v>
      </c>
      <c r="O664" s="174">
        <f>ROUND(E664*N664,2)</f>
        <v>0.16</v>
      </c>
      <c r="P664" s="174">
        <v>0</v>
      </c>
      <c r="Q664" s="174">
        <f>ROUND(E664*P664,2)</f>
        <v>0</v>
      </c>
      <c r="R664" s="176" t="s">
        <v>563</v>
      </c>
      <c r="S664" s="176" t="s">
        <v>331</v>
      </c>
      <c r="T664" s="177" t="s">
        <v>331</v>
      </c>
      <c r="U664" s="159">
        <v>0</v>
      </c>
      <c r="V664" s="159">
        <f>ROUND(E664*U664,2)</f>
        <v>0</v>
      </c>
      <c r="W664" s="159"/>
      <c r="X664" s="159" t="s">
        <v>564</v>
      </c>
      <c r="Y664" s="159" t="s">
        <v>334</v>
      </c>
      <c r="Z664" s="148"/>
      <c r="AA664" s="148"/>
      <c r="AB664" s="148"/>
      <c r="AC664" s="148"/>
      <c r="AD664" s="148"/>
      <c r="AE664" s="148"/>
      <c r="AF664" s="148"/>
      <c r="AG664" s="148" t="s">
        <v>565</v>
      </c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outlineLevel="2" x14ac:dyDescent="0.2">
      <c r="A665" s="155"/>
      <c r="B665" s="156"/>
      <c r="C665" s="188" t="s">
        <v>1148</v>
      </c>
      <c r="D665" s="161"/>
      <c r="E665" s="162">
        <v>4</v>
      </c>
      <c r="F665" s="159"/>
      <c r="G665" s="159"/>
      <c r="H665" s="159"/>
      <c r="I665" s="159"/>
      <c r="J665" s="159"/>
      <c r="K665" s="159"/>
      <c r="L665" s="159"/>
      <c r="M665" s="159"/>
      <c r="N665" s="158"/>
      <c r="O665" s="158"/>
      <c r="P665" s="158"/>
      <c r="Q665" s="158"/>
      <c r="R665" s="159"/>
      <c r="S665" s="159"/>
      <c r="T665" s="159"/>
      <c r="U665" s="159"/>
      <c r="V665" s="159"/>
      <c r="W665" s="159"/>
      <c r="X665" s="159"/>
      <c r="Y665" s="159"/>
      <c r="Z665" s="148"/>
      <c r="AA665" s="148"/>
      <c r="AB665" s="148"/>
      <c r="AC665" s="148"/>
      <c r="AD665" s="148"/>
      <c r="AE665" s="148"/>
      <c r="AF665" s="148"/>
      <c r="AG665" s="148" t="s">
        <v>344</v>
      </c>
      <c r="AH665" s="148">
        <v>0</v>
      </c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outlineLevel="3" x14ac:dyDescent="0.2">
      <c r="A666" s="155"/>
      <c r="B666" s="156"/>
      <c r="C666" s="188" t="s">
        <v>1149</v>
      </c>
      <c r="D666" s="161"/>
      <c r="E666" s="162">
        <v>2</v>
      </c>
      <c r="F666" s="159"/>
      <c r="G666" s="159"/>
      <c r="H666" s="159"/>
      <c r="I666" s="159"/>
      <c r="J666" s="159"/>
      <c r="K666" s="159"/>
      <c r="L666" s="159"/>
      <c r="M666" s="159"/>
      <c r="N666" s="158"/>
      <c r="O666" s="158"/>
      <c r="P666" s="158"/>
      <c r="Q666" s="158"/>
      <c r="R666" s="159"/>
      <c r="S666" s="159"/>
      <c r="T666" s="159"/>
      <c r="U666" s="159"/>
      <c r="V666" s="159"/>
      <c r="W666" s="159"/>
      <c r="X666" s="159"/>
      <c r="Y666" s="159"/>
      <c r="Z666" s="148"/>
      <c r="AA666" s="148"/>
      <c r="AB666" s="148"/>
      <c r="AC666" s="148"/>
      <c r="AD666" s="148"/>
      <c r="AE666" s="148"/>
      <c r="AF666" s="148"/>
      <c r="AG666" s="148" t="s">
        <v>344</v>
      </c>
      <c r="AH666" s="148">
        <v>0</v>
      </c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ht="22.5" outlineLevel="1" x14ac:dyDescent="0.2">
      <c r="A667" s="171">
        <v>193</v>
      </c>
      <c r="B667" s="172" t="s">
        <v>1150</v>
      </c>
      <c r="C667" s="187" t="s">
        <v>1151</v>
      </c>
      <c r="D667" s="173" t="s">
        <v>434</v>
      </c>
      <c r="E667" s="174">
        <v>1</v>
      </c>
      <c r="F667" s="175"/>
      <c r="G667" s="176">
        <f>ROUND(E667*F667,2)</f>
        <v>0</v>
      </c>
      <c r="H667" s="175"/>
      <c r="I667" s="176">
        <f>ROUND(E667*H667,2)</f>
        <v>0</v>
      </c>
      <c r="J667" s="175"/>
      <c r="K667" s="176">
        <f>ROUND(E667*J667,2)</f>
        <v>0</v>
      </c>
      <c r="L667" s="176">
        <v>21</v>
      </c>
      <c r="M667" s="176">
        <f>G667*(1+L667/100)</f>
        <v>0</v>
      </c>
      <c r="N667" s="174">
        <v>2.5999999999999999E-2</v>
      </c>
      <c r="O667" s="174">
        <f>ROUND(E667*N667,2)</f>
        <v>0.03</v>
      </c>
      <c r="P667" s="174">
        <v>0</v>
      </c>
      <c r="Q667" s="174">
        <f>ROUND(E667*P667,2)</f>
        <v>0</v>
      </c>
      <c r="R667" s="176" t="s">
        <v>563</v>
      </c>
      <c r="S667" s="176" t="s">
        <v>331</v>
      </c>
      <c r="T667" s="177" t="s">
        <v>331</v>
      </c>
      <c r="U667" s="159">
        <v>0</v>
      </c>
      <c r="V667" s="159">
        <f>ROUND(E667*U667,2)</f>
        <v>0</v>
      </c>
      <c r="W667" s="159"/>
      <c r="X667" s="159" t="s">
        <v>564</v>
      </c>
      <c r="Y667" s="159" t="s">
        <v>334</v>
      </c>
      <c r="Z667" s="148"/>
      <c r="AA667" s="148"/>
      <c r="AB667" s="148"/>
      <c r="AC667" s="148"/>
      <c r="AD667" s="148"/>
      <c r="AE667" s="148"/>
      <c r="AF667" s="148"/>
      <c r="AG667" s="148" t="s">
        <v>565</v>
      </c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outlineLevel="2" x14ac:dyDescent="0.2">
      <c r="A668" s="155"/>
      <c r="B668" s="156"/>
      <c r="C668" s="188" t="s">
        <v>1152</v>
      </c>
      <c r="D668" s="161"/>
      <c r="E668" s="162">
        <v>1</v>
      </c>
      <c r="F668" s="159"/>
      <c r="G668" s="159"/>
      <c r="H668" s="159"/>
      <c r="I668" s="159"/>
      <c r="J668" s="159"/>
      <c r="K668" s="159"/>
      <c r="L668" s="159"/>
      <c r="M668" s="159"/>
      <c r="N668" s="158"/>
      <c r="O668" s="158"/>
      <c r="P668" s="158"/>
      <c r="Q668" s="158"/>
      <c r="R668" s="159"/>
      <c r="S668" s="159"/>
      <c r="T668" s="159"/>
      <c r="U668" s="159"/>
      <c r="V668" s="159"/>
      <c r="W668" s="159"/>
      <c r="X668" s="159"/>
      <c r="Y668" s="159"/>
      <c r="Z668" s="148"/>
      <c r="AA668" s="148"/>
      <c r="AB668" s="148"/>
      <c r="AC668" s="148"/>
      <c r="AD668" s="148"/>
      <c r="AE668" s="148"/>
      <c r="AF668" s="148"/>
      <c r="AG668" s="148" t="s">
        <v>344</v>
      </c>
      <c r="AH668" s="148">
        <v>0</v>
      </c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</row>
    <row r="669" spans="1:60" ht="22.5" outlineLevel="1" x14ac:dyDescent="0.2">
      <c r="A669" s="171">
        <v>194</v>
      </c>
      <c r="B669" s="172" t="s">
        <v>1153</v>
      </c>
      <c r="C669" s="187" t="s">
        <v>1154</v>
      </c>
      <c r="D669" s="173" t="s">
        <v>420</v>
      </c>
      <c r="E669" s="174">
        <v>24.178000000000001</v>
      </c>
      <c r="F669" s="175"/>
      <c r="G669" s="176">
        <f>ROUND(E669*F669,2)</f>
        <v>0</v>
      </c>
      <c r="H669" s="175"/>
      <c r="I669" s="176">
        <f>ROUND(E669*H669,2)</f>
        <v>0</v>
      </c>
      <c r="J669" s="175"/>
      <c r="K669" s="176">
        <f>ROUND(E669*J669,2)</f>
        <v>0</v>
      </c>
      <c r="L669" s="176">
        <v>21</v>
      </c>
      <c r="M669" s="176">
        <f>G669*(1+L669/100)</f>
        <v>0</v>
      </c>
      <c r="N669" s="174">
        <v>1.2999999999999999E-2</v>
      </c>
      <c r="O669" s="174">
        <f>ROUND(E669*N669,2)</f>
        <v>0.31</v>
      </c>
      <c r="P669" s="174">
        <v>0</v>
      </c>
      <c r="Q669" s="174">
        <f>ROUND(E669*P669,2)</f>
        <v>0</v>
      </c>
      <c r="R669" s="176" t="s">
        <v>563</v>
      </c>
      <c r="S669" s="176" t="s">
        <v>331</v>
      </c>
      <c r="T669" s="177" t="s">
        <v>331</v>
      </c>
      <c r="U669" s="159">
        <v>0</v>
      </c>
      <c r="V669" s="159">
        <f>ROUND(E669*U669,2)</f>
        <v>0</v>
      </c>
      <c r="W669" s="159"/>
      <c r="X669" s="159" t="s">
        <v>564</v>
      </c>
      <c r="Y669" s="159" t="s">
        <v>334</v>
      </c>
      <c r="Z669" s="148"/>
      <c r="AA669" s="148"/>
      <c r="AB669" s="148"/>
      <c r="AC669" s="148"/>
      <c r="AD669" s="148"/>
      <c r="AE669" s="148"/>
      <c r="AF669" s="148"/>
      <c r="AG669" s="148" t="s">
        <v>565</v>
      </c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outlineLevel="2" x14ac:dyDescent="0.2">
      <c r="A670" s="155"/>
      <c r="B670" s="156"/>
      <c r="C670" s="188" t="s">
        <v>710</v>
      </c>
      <c r="D670" s="161"/>
      <c r="E670" s="162">
        <v>24.178000000000001</v>
      </c>
      <c r="F670" s="159"/>
      <c r="G670" s="159"/>
      <c r="H670" s="159"/>
      <c r="I670" s="159"/>
      <c r="J670" s="159"/>
      <c r="K670" s="159"/>
      <c r="L670" s="159"/>
      <c r="M670" s="159"/>
      <c r="N670" s="158"/>
      <c r="O670" s="158"/>
      <c r="P670" s="158"/>
      <c r="Q670" s="158"/>
      <c r="R670" s="159"/>
      <c r="S670" s="159"/>
      <c r="T670" s="159"/>
      <c r="U670" s="159"/>
      <c r="V670" s="159"/>
      <c r="W670" s="159"/>
      <c r="X670" s="159"/>
      <c r="Y670" s="159"/>
      <c r="Z670" s="148"/>
      <c r="AA670" s="148"/>
      <c r="AB670" s="148"/>
      <c r="AC670" s="148"/>
      <c r="AD670" s="148"/>
      <c r="AE670" s="148"/>
      <c r="AF670" s="148"/>
      <c r="AG670" s="148" t="s">
        <v>344</v>
      </c>
      <c r="AH670" s="148">
        <v>0</v>
      </c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outlineLevel="1" x14ac:dyDescent="0.2">
      <c r="A671" s="171">
        <v>195</v>
      </c>
      <c r="B671" s="172" t="s">
        <v>1155</v>
      </c>
      <c r="C671" s="187" t="s">
        <v>1156</v>
      </c>
      <c r="D671" s="173" t="s">
        <v>407</v>
      </c>
      <c r="E671" s="174">
        <v>59.4</v>
      </c>
      <c r="F671" s="175"/>
      <c r="G671" s="176">
        <f>ROUND(E671*F671,2)</f>
        <v>0</v>
      </c>
      <c r="H671" s="175"/>
      <c r="I671" s="176">
        <f>ROUND(E671*H671,2)</f>
        <v>0</v>
      </c>
      <c r="J671" s="175"/>
      <c r="K671" s="176">
        <f>ROUND(E671*J671,2)</f>
        <v>0</v>
      </c>
      <c r="L671" s="176">
        <v>21</v>
      </c>
      <c r="M671" s="176">
        <f>G671*(1+L671/100)</f>
        <v>0</v>
      </c>
      <c r="N671" s="174">
        <v>1.5E-3</v>
      </c>
      <c r="O671" s="174">
        <f>ROUND(E671*N671,2)</f>
        <v>0.09</v>
      </c>
      <c r="P671" s="174">
        <v>0</v>
      </c>
      <c r="Q671" s="174">
        <f>ROUND(E671*P671,2)</f>
        <v>0</v>
      </c>
      <c r="R671" s="176" t="s">
        <v>563</v>
      </c>
      <c r="S671" s="176" t="s">
        <v>331</v>
      </c>
      <c r="T671" s="177" t="s">
        <v>331</v>
      </c>
      <c r="U671" s="159">
        <v>0</v>
      </c>
      <c r="V671" s="159">
        <f>ROUND(E671*U671,2)</f>
        <v>0</v>
      </c>
      <c r="W671" s="159"/>
      <c r="X671" s="159" t="s">
        <v>564</v>
      </c>
      <c r="Y671" s="159" t="s">
        <v>334</v>
      </c>
      <c r="Z671" s="148"/>
      <c r="AA671" s="148"/>
      <c r="AB671" s="148"/>
      <c r="AC671" s="148"/>
      <c r="AD671" s="148"/>
      <c r="AE671" s="148"/>
      <c r="AF671" s="148"/>
      <c r="AG671" s="148" t="s">
        <v>565</v>
      </c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outlineLevel="2" x14ac:dyDescent="0.2">
      <c r="A672" s="155"/>
      <c r="B672" s="156"/>
      <c r="C672" s="188" t="s">
        <v>1157</v>
      </c>
      <c r="D672" s="161"/>
      <c r="E672" s="162">
        <v>59.4</v>
      </c>
      <c r="F672" s="159"/>
      <c r="G672" s="159"/>
      <c r="H672" s="159"/>
      <c r="I672" s="159"/>
      <c r="J672" s="159"/>
      <c r="K672" s="159"/>
      <c r="L672" s="159"/>
      <c r="M672" s="159"/>
      <c r="N672" s="158"/>
      <c r="O672" s="158"/>
      <c r="P672" s="158"/>
      <c r="Q672" s="158"/>
      <c r="R672" s="159"/>
      <c r="S672" s="159"/>
      <c r="T672" s="159"/>
      <c r="U672" s="159"/>
      <c r="V672" s="159"/>
      <c r="W672" s="159"/>
      <c r="X672" s="159"/>
      <c r="Y672" s="159"/>
      <c r="Z672" s="148"/>
      <c r="AA672" s="148"/>
      <c r="AB672" s="148"/>
      <c r="AC672" s="148"/>
      <c r="AD672" s="148"/>
      <c r="AE672" s="148"/>
      <c r="AF672" s="148"/>
      <c r="AG672" s="148" t="s">
        <v>344</v>
      </c>
      <c r="AH672" s="148">
        <v>0</v>
      </c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</row>
    <row r="673" spans="1:60" outlineLevel="1" x14ac:dyDescent="0.2">
      <c r="A673" s="155">
        <v>196</v>
      </c>
      <c r="B673" s="156" t="s">
        <v>1158</v>
      </c>
      <c r="C673" s="199" t="s">
        <v>1159</v>
      </c>
      <c r="D673" s="157" t="s">
        <v>0</v>
      </c>
      <c r="E673" s="197"/>
      <c r="F673" s="160"/>
      <c r="G673" s="159">
        <f>ROUND(E673*F673,2)</f>
        <v>0</v>
      </c>
      <c r="H673" s="160"/>
      <c r="I673" s="159">
        <f>ROUND(E673*H673,2)</f>
        <v>0</v>
      </c>
      <c r="J673" s="160"/>
      <c r="K673" s="159">
        <f>ROUND(E673*J673,2)</f>
        <v>0</v>
      </c>
      <c r="L673" s="159">
        <v>21</v>
      </c>
      <c r="M673" s="159">
        <f>G673*(1+L673/100)</f>
        <v>0</v>
      </c>
      <c r="N673" s="158">
        <v>0</v>
      </c>
      <c r="O673" s="158">
        <f>ROUND(E673*N673,2)</f>
        <v>0</v>
      </c>
      <c r="P673" s="158">
        <v>0</v>
      </c>
      <c r="Q673" s="158">
        <f>ROUND(E673*P673,2)</f>
        <v>0</v>
      </c>
      <c r="R673" s="159" t="s">
        <v>1023</v>
      </c>
      <c r="S673" s="159" t="s">
        <v>331</v>
      </c>
      <c r="T673" s="159" t="s">
        <v>331</v>
      </c>
      <c r="U673" s="159">
        <v>0</v>
      </c>
      <c r="V673" s="159">
        <f>ROUND(E673*U673,2)</f>
        <v>0</v>
      </c>
      <c r="W673" s="159"/>
      <c r="X673" s="159" t="s">
        <v>767</v>
      </c>
      <c r="Y673" s="159" t="s">
        <v>334</v>
      </c>
      <c r="Z673" s="148"/>
      <c r="AA673" s="148"/>
      <c r="AB673" s="148"/>
      <c r="AC673" s="148"/>
      <c r="AD673" s="148"/>
      <c r="AE673" s="148"/>
      <c r="AF673" s="148"/>
      <c r="AG673" s="148" t="s">
        <v>768</v>
      </c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outlineLevel="2" x14ac:dyDescent="0.2">
      <c r="A674" s="155"/>
      <c r="B674" s="156"/>
      <c r="C674" s="276" t="s">
        <v>858</v>
      </c>
      <c r="D674" s="277"/>
      <c r="E674" s="277"/>
      <c r="F674" s="277"/>
      <c r="G674" s="277"/>
      <c r="H674" s="159"/>
      <c r="I674" s="159"/>
      <c r="J674" s="159"/>
      <c r="K674" s="159"/>
      <c r="L674" s="159"/>
      <c r="M674" s="159"/>
      <c r="N674" s="158"/>
      <c r="O674" s="158"/>
      <c r="P674" s="158"/>
      <c r="Q674" s="158"/>
      <c r="R674" s="159"/>
      <c r="S674" s="159"/>
      <c r="T674" s="159"/>
      <c r="U674" s="159"/>
      <c r="V674" s="159"/>
      <c r="W674" s="159"/>
      <c r="X674" s="159"/>
      <c r="Y674" s="159"/>
      <c r="Z674" s="148"/>
      <c r="AA674" s="148"/>
      <c r="AB674" s="148"/>
      <c r="AC674" s="148"/>
      <c r="AD674" s="148"/>
      <c r="AE674" s="148"/>
      <c r="AF674" s="148"/>
      <c r="AG674" s="148" t="s">
        <v>430</v>
      </c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x14ac:dyDescent="0.2">
      <c r="A675" s="164" t="s">
        <v>326</v>
      </c>
      <c r="B675" s="165" t="s">
        <v>262</v>
      </c>
      <c r="C675" s="186" t="s">
        <v>263</v>
      </c>
      <c r="D675" s="166"/>
      <c r="E675" s="167"/>
      <c r="F675" s="168"/>
      <c r="G675" s="168">
        <f>SUMIF(AG676:AG734,"&lt;&gt;NOR",G676:G734)</f>
        <v>0</v>
      </c>
      <c r="H675" s="168"/>
      <c r="I675" s="168">
        <f>SUM(I676:I734)</f>
        <v>0</v>
      </c>
      <c r="J675" s="168"/>
      <c r="K675" s="168">
        <f>SUM(K676:K734)</f>
        <v>0</v>
      </c>
      <c r="L675" s="168"/>
      <c r="M675" s="168">
        <f>SUM(M676:M734)</f>
        <v>0</v>
      </c>
      <c r="N675" s="167"/>
      <c r="O675" s="167">
        <f>SUM(O676:O734)</f>
        <v>31.36</v>
      </c>
      <c r="P675" s="167"/>
      <c r="Q675" s="167">
        <f>SUM(Q676:Q734)</f>
        <v>0</v>
      </c>
      <c r="R675" s="168"/>
      <c r="S675" s="168"/>
      <c r="T675" s="169"/>
      <c r="U675" s="163"/>
      <c r="V675" s="163">
        <f>SUM(V676:V734)</f>
        <v>1483.92</v>
      </c>
      <c r="W675" s="163"/>
      <c r="X675" s="163"/>
      <c r="Y675" s="163"/>
      <c r="AG675" t="s">
        <v>327</v>
      </c>
    </row>
    <row r="676" spans="1:60" ht="78.75" outlineLevel="1" x14ac:dyDescent="0.2">
      <c r="A676" s="171">
        <v>197</v>
      </c>
      <c r="B676" s="172" t="s">
        <v>1160</v>
      </c>
      <c r="C676" s="187" t="s">
        <v>1161</v>
      </c>
      <c r="D676" s="173" t="s">
        <v>434</v>
      </c>
      <c r="E676" s="174">
        <v>2</v>
      </c>
      <c r="F676" s="175"/>
      <c r="G676" s="176">
        <f>ROUND(E676*F676,2)</f>
        <v>0</v>
      </c>
      <c r="H676" s="175"/>
      <c r="I676" s="176">
        <f>ROUND(E676*H676,2)</f>
        <v>0</v>
      </c>
      <c r="J676" s="175"/>
      <c r="K676" s="176">
        <f>ROUND(E676*J676,2)</f>
        <v>0</v>
      </c>
      <c r="L676" s="176">
        <v>21</v>
      </c>
      <c r="M676" s="176">
        <f>G676*(1+L676/100)</f>
        <v>0</v>
      </c>
      <c r="N676" s="174">
        <v>8.5999999999999998E-4</v>
      </c>
      <c r="O676" s="174">
        <f>ROUND(E676*N676,2)</f>
        <v>0</v>
      </c>
      <c r="P676" s="174">
        <v>0</v>
      </c>
      <c r="Q676" s="174">
        <f>ROUND(E676*P676,2)</f>
        <v>0</v>
      </c>
      <c r="R676" s="176" t="s">
        <v>581</v>
      </c>
      <c r="S676" s="176" t="s">
        <v>331</v>
      </c>
      <c r="T676" s="177" t="s">
        <v>331</v>
      </c>
      <c r="U676" s="159">
        <v>2</v>
      </c>
      <c r="V676" s="159">
        <f>ROUND(E676*U676,2)</f>
        <v>4</v>
      </c>
      <c r="W676" s="159"/>
      <c r="X676" s="159" t="s">
        <v>422</v>
      </c>
      <c r="Y676" s="159" t="s">
        <v>334</v>
      </c>
      <c r="Z676" s="148"/>
      <c r="AA676" s="148"/>
      <c r="AB676" s="148"/>
      <c r="AC676" s="148"/>
      <c r="AD676" s="148"/>
      <c r="AE676" s="148"/>
      <c r="AF676" s="148"/>
      <c r="AG676" s="148" t="s">
        <v>423</v>
      </c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outlineLevel="2" x14ac:dyDescent="0.2">
      <c r="A677" s="155"/>
      <c r="B677" s="156"/>
      <c r="C677" s="274" t="s">
        <v>1162</v>
      </c>
      <c r="D677" s="275"/>
      <c r="E677" s="275"/>
      <c r="F677" s="275"/>
      <c r="G677" s="275"/>
      <c r="H677" s="159"/>
      <c r="I677" s="159"/>
      <c r="J677" s="159"/>
      <c r="K677" s="159"/>
      <c r="L677" s="159"/>
      <c r="M677" s="159"/>
      <c r="N677" s="158"/>
      <c r="O677" s="158"/>
      <c r="P677" s="158"/>
      <c r="Q677" s="158"/>
      <c r="R677" s="159"/>
      <c r="S677" s="159"/>
      <c r="T677" s="159"/>
      <c r="U677" s="159"/>
      <c r="V677" s="159"/>
      <c r="W677" s="159"/>
      <c r="X677" s="159"/>
      <c r="Y677" s="159"/>
      <c r="Z677" s="148"/>
      <c r="AA677" s="148"/>
      <c r="AB677" s="148"/>
      <c r="AC677" s="148"/>
      <c r="AD677" s="148"/>
      <c r="AE677" s="148"/>
      <c r="AF677" s="148"/>
      <c r="AG677" s="148" t="s">
        <v>430</v>
      </c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</row>
    <row r="678" spans="1:60" outlineLevel="2" x14ac:dyDescent="0.2">
      <c r="A678" s="155"/>
      <c r="B678" s="156"/>
      <c r="C678" s="188" t="s">
        <v>1163</v>
      </c>
      <c r="D678" s="161"/>
      <c r="E678" s="162">
        <v>1</v>
      </c>
      <c r="F678" s="159"/>
      <c r="G678" s="159"/>
      <c r="H678" s="159"/>
      <c r="I678" s="159"/>
      <c r="J678" s="159"/>
      <c r="K678" s="159"/>
      <c r="L678" s="159"/>
      <c r="M678" s="159"/>
      <c r="N678" s="158"/>
      <c r="O678" s="158"/>
      <c r="P678" s="158"/>
      <c r="Q678" s="158"/>
      <c r="R678" s="159"/>
      <c r="S678" s="159"/>
      <c r="T678" s="159"/>
      <c r="U678" s="159"/>
      <c r="V678" s="159"/>
      <c r="W678" s="159"/>
      <c r="X678" s="159"/>
      <c r="Y678" s="159"/>
      <c r="Z678" s="148"/>
      <c r="AA678" s="148"/>
      <c r="AB678" s="148"/>
      <c r="AC678" s="148"/>
      <c r="AD678" s="148"/>
      <c r="AE678" s="148"/>
      <c r="AF678" s="148"/>
      <c r="AG678" s="148" t="s">
        <v>344</v>
      </c>
      <c r="AH678" s="148">
        <v>0</v>
      </c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</row>
    <row r="679" spans="1:60" outlineLevel="3" x14ac:dyDescent="0.2">
      <c r="A679" s="155"/>
      <c r="B679" s="156"/>
      <c r="C679" s="188" t="s">
        <v>1164</v>
      </c>
      <c r="D679" s="161"/>
      <c r="E679" s="162">
        <v>1</v>
      </c>
      <c r="F679" s="159"/>
      <c r="G679" s="159"/>
      <c r="H679" s="159"/>
      <c r="I679" s="159"/>
      <c r="J679" s="159"/>
      <c r="K679" s="159"/>
      <c r="L679" s="159"/>
      <c r="M679" s="159"/>
      <c r="N679" s="158"/>
      <c r="O679" s="158"/>
      <c r="P679" s="158"/>
      <c r="Q679" s="158"/>
      <c r="R679" s="159"/>
      <c r="S679" s="159"/>
      <c r="T679" s="159"/>
      <c r="U679" s="159"/>
      <c r="V679" s="159"/>
      <c r="W679" s="159"/>
      <c r="X679" s="159"/>
      <c r="Y679" s="159"/>
      <c r="Z679" s="148"/>
      <c r="AA679" s="148"/>
      <c r="AB679" s="148"/>
      <c r="AC679" s="148"/>
      <c r="AD679" s="148"/>
      <c r="AE679" s="148"/>
      <c r="AF679" s="148"/>
      <c r="AG679" s="148" t="s">
        <v>344</v>
      </c>
      <c r="AH679" s="148">
        <v>0</v>
      </c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</row>
    <row r="680" spans="1:60" outlineLevel="1" x14ac:dyDescent="0.2">
      <c r="A680" s="171">
        <v>198</v>
      </c>
      <c r="B680" s="172" t="s">
        <v>1165</v>
      </c>
      <c r="C680" s="187" t="s">
        <v>1166</v>
      </c>
      <c r="D680" s="173" t="s">
        <v>1167</v>
      </c>
      <c r="E680" s="174">
        <v>28460</v>
      </c>
      <c r="F680" s="175"/>
      <c r="G680" s="176">
        <f>ROUND(E680*F680,2)</f>
        <v>0</v>
      </c>
      <c r="H680" s="175"/>
      <c r="I680" s="176">
        <f>ROUND(E680*H680,2)</f>
        <v>0</v>
      </c>
      <c r="J680" s="175"/>
      <c r="K680" s="176">
        <f>ROUND(E680*J680,2)</f>
        <v>0</v>
      </c>
      <c r="L680" s="176">
        <v>21</v>
      </c>
      <c r="M680" s="176">
        <f>G680*(1+L680/100)</f>
        <v>0</v>
      </c>
      <c r="N680" s="174">
        <v>0</v>
      </c>
      <c r="O680" s="174">
        <f>ROUND(E680*N680,2)</f>
        <v>0</v>
      </c>
      <c r="P680" s="174">
        <v>0</v>
      </c>
      <c r="Q680" s="174">
        <f>ROUND(E680*P680,2)</f>
        <v>0</v>
      </c>
      <c r="R680" s="176" t="s">
        <v>926</v>
      </c>
      <c r="S680" s="176" t="s">
        <v>331</v>
      </c>
      <c r="T680" s="177" t="s">
        <v>331</v>
      </c>
      <c r="U680" s="159">
        <v>0</v>
      </c>
      <c r="V680" s="159">
        <f>ROUND(E680*U680,2)</f>
        <v>0</v>
      </c>
      <c r="W680" s="159"/>
      <c r="X680" s="159" t="s">
        <v>422</v>
      </c>
      <c r="Y680" s="159" t="s">
        <v>334</v>
      </c>
      <c r="Z680" s="148"/>
      <c r="AA680" s="148"/>
      <c r="AB680" s="148"/>
      <c r="AC680" s="148"/>
      <c r="AD680" s="148"/>
      <c r="AE680" s="148"/>
      <c r="AF680" s="148"/>
      <c r="AG680" s="148" t="s">
        <v>423</v>
      </c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outlineLevel="2" x14ac:dyDescent="0.2">
      <c r="A681" s="155"/>
      <c r="B681" s="156"/>
      <c r="C681" s="188" t="s">
        <v>1168</v>
      </c>
      <c r="D681" s="161"/>
      <c r="E681" s="162"/>
      <c r="F681" s="159"/>
      <c r="G681" s="159"/>
      <c r="H681" s="159"/>
      <c r="I681" s="159"/>
      <c r="J681" s="159"/>
      <c r="K681" s="159"/>
      <c r="L681" s="159"/>
      <c r="M681" s="159"/>
      <c r="N681" s="158"/>
      <c r="O681" s="158"/>
      <c r="P681" s="158"/>
      <c r="Q681" s="158"/>
      <c r="R681" s="159"/>
      <c r="S681" s="159"/>
      <c r="T681" s="159"/>
      <c r="U681" s="159"/>
      <c r="V681" s="159"/>
      <c r="W681" s="159"/>
      <c r="X681" s="159"/>
      <c r="Y681" s="159"/>
      <c r="Z681" s="148"/>
      <c r="AA681" s="148"/>
      <c r="AB681" s="148"/>
      <c r="AC681" s="148"/>
      <c r="AD681" s="148"/>
      <c r="AE681" s="148"/>
      <c r="AF681" s="148"/>
      <c r="AG681" s="148" t="s">
        <v>344</v>
      </c>
      <c r="AH681" s="148">
        <v>0</v>
      </c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outlineLevel="3" x14ac:dyDescent="0.2">
      <c r="A682" s="155"/>
      <c r="B682" s="156"/>
      <c r="C682" s="188" t="s">
        <v>1169</v>
      </c>
      <c r="D682" s="161"/>
      <c r="E682" s="162">
        <v>2300</v>
      </c>
      <c r="F682" s="159"/>
      <c r="G682" s="159"/>
      <c r="H682" s="159"/>
      <c r="I682" s="159"/>
      <c r="J682" s="159"/>
      <c r="K682" s="159"/>
      <c r="L682" s="159"/>
      <c r="M682" s="159"/>
      <c r="N682" s="158"/>
      <c r="O682" s="158"/>
      <c r="P682" s="158"/>
      <c r="Q682" s="158"/>
      <c r="R682" s="159"/>
      <c r="S682" s="159"/>
      <c r="T682" s="159"/>
      <c r="U682" s="159"/>
      <c r="V682" s="159"/>
      <c r="W682" s="159"/>
      <c r="X682" s="159"/>
      <c r="Y682" s="159"/>
      <c r="Z682" s="148"/>
      <c r="AA682" s="148"/>
      <c r="AB682" s="148"/>
      <c r="AC682" s="148"/>
      <c r="AD682" s="148"/>
      <c r="AE682" s="148"/>
      <c r="AF682" s="148"/>
      <c r="AG682" s="148" t="s">
        <v>344</v>
      </c>
      <c r="AH682" s="148">
        <v>0</v>
      </c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outlineLevel="3" x14ac:dyDescent="0.2">
      <c r="A683" s="155"/>
      <c r="B683" s="156"/>
      <c r="C683" s="188" t="s">
        <v>1170</v>
      </c>
      <c r="D683" s="161"/>
      <c r="E683" s="162">
        <v>3100</v>
      </c>
      <c r="F683" s="159"/>
      <c r="G683" s="159"/>
      <c r="H683" s="159"/>
      <c r="I683" s="159"/>
      <c r="J683" s="159"/>
      <c r="K683" s="159"/>
      <c r="L683" s="159"/>
      <c r="M683" s="159"/>
      <c r="N683" s="158"/>
      <c r="O683" s="158"/>
      <c r="P683" s="158"/>
      <c r="Q683" s="158"/>
      <c r="R683" s="159"/>
      <c r="S683" s="159"/>
      <c r="T683" s="159"/>
      <c r="U683" s="159"/>
      <c r="V683" s="159"/>
      <c r="W683" s="159"/>
      <c r="X683" s="159"/>
      <c r="Y683" s="159"/>
      <c r="Z683" s="148"/>
      <c r="AA683" s="148"/>
      <c r="AB683" s="148"/>
      <c r="AC683" s="148"/>
      <c r="AD683" s="148"/>
      <c r="AE683" s="148"/>
      <c r="AF683" s="148"/>
      <c r="AG683" s="148" t="s">
        <v>344</v>
      </c>
      <c r="AH683" s="148">
        <v>0</v>
      </c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outlineLevel="3" x14ac:dyDescent="0.2">
      <c r="A684" s="155"/>
      <c r="B684" s="156"/>
      <c r="C684" s="188" t="s">
        <v>1171</v>
      </c>
      <c r="D684" s="161"/>
      <c r="E684" s="162">
        <v>12180</v>
      </c>
      <c r="F684" s="159"/>
      <c r="G684" s="159"/>
      <c r="H684" s="159"/>
      <c r="I684" s="159"/>
      <c r="J684" s="159"/>
      <c r="K684" s="159"/>
      <c r="L684" s="159"/>
      <c r="M684" s="159"/>
      <c r="N684" s="158"/>
      <c r="O684" s="158"/>
      <c r="P684" s="158"/>
      <c r="Q684" s="158"/>
      <c r="R684" s="159"/>
      <c r="S684" s="159"/>
      <c r="T684" s="159"/>
      <c r="U684" s="159"/>
      <c r="V684" s="159"/>
      <c r="W684" s="159"/>
      <c r="X684" s="159"/>
      <c r="Y684" s="159"/>
      <c r="Z684" s="148"/>
      <c r="AA684" s="148"/>
      <c r="AB684" s="148"/>
      <c r="AC684" s="148"/>
      <c r="AD684" s="148"/>
      <c r="AE684" s="148"/>
      <c r="AF684" s="148"/>
      <c r="AG684" s="148" t="s">
        <v>344</v>
      </c>
      <c r="AH684" s="148">
        <v>0</v>
      </c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</row>
    <row r="685" spans="1:60" outlineLevel="3" x14ac:dyDescent="0.2">
      <c r="A685" s="155"/>
      <c r="B685" s="156"/>
      <c r="C685" s="188" t="s">
        <v>1172</v>
      </c>
      <c r="D685" s="161"/>
      <c r="E685" s="162">
        <v>2020</v>
      </c>
      <c r="F685" s="159"/>
      <c r="G685" s="159"/>
      <c r="H685" s="159"/>
      <c r="I685" s="159"/>
      <c r="J685" s="159"/>
      <c r="K685" s="159"/>
      <c r="L685" s="159"/>
      <c r="M685" s="159"/>
      <c r="N685" s="158"/>
      <c r="O685" s="158"/>
      <c r="P685" s="158"/>
      <c r="Q685" s="158"/>
      <c r="R685" s="159"/>
      <c r="S685" s="159"/>
      <c r="T685" s="159"/>
      <c r="U685" s="159"/>
      <c r="V685" s="159"/>
      <c r="W685" s="159"/>
      <c r="X685" s="159"/>
      <c r="Y685" s="159"/>
      <c r="Z685" s="148"/>
      <c r="AA685" s="148"/>
      <c r="AB685" s="148"/>
      <c r="AC685" s="148"/>
      <c r="AD685" s="148"/>
      <c r="AE685" s="148"/>
      <c r="AF685" s="148"/>
      <c r="AG685" s="148" t="s">
        <v>344</v>
      </c>
      <c r="AH685" s="148">
        <v>0</v>
      </c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</row>
    <row r="686" spans="1:60" outlineLevel="3" x14ac:dyDescent="0.2">
      <c r="A686" s="155"/>
      <c r="B686" s="156"/>
      <c r="C686" s="188" t="s">
        <v>1173</v>
      </c>
      <c r="D686" s="161"/>
      <c r="E686" s="162">
        <v>2860</v>
      </c>
      <c r="F686" s="159"/>
      <c r="G686" s="159"/>
      <c r="H686" s="159"/>
      <c r="I686" s="159"/>
      <c r="J686" s="159"/>
      <c r="K686" s="159"/>
      <c r="L686" s="159"/>
      <c r="M686" s="159"/>
      <c r="N686" s="158"/>
      <c r="O686" s="158"/>
      <c r="P686" s="158"/>
      <c r="Q686" s="158"/>
      <c r="R686" s="159"/>
      <c r="S686" s="159"/>
      <c r="T686" s="159"/>
      <c r="U686" s="159"/>
      <c r="V686" s="159"/>
      <c r="W686" s="159"/>
      <c r="X686" s="159"/>
      <c r="Y686" s="159"/>
      <c r="Z686" s="148"/>
      <c r="AA686" s="148"/>
      <c r="AB686" s="148"/>
      <c r="AC686" s="148"/>
      <c r="AD686" s="148"/>
      <c r="AE686" s="148"/>
      <c r="AF686" s="148"/>
      <c r="AG686" s="148" t="s">
        <v>344</v>
      </c>
      <c r="AH686" s="148">
        <v>0</v>
      </c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</row>
    <row r="687" spans="1:60" outlineLevel="3" x14ac:dyDescent="0.2">
      <c r="A687" s="155"/>
      <c r="B687" s="156"/>
      <c r="C687" s="188" t="s">
        <v>1174</v>
      </c>
      <c r="D687" s="161"/>
      <c r="E687" s="162">
        <v>6000</v>
      </c>
      <c r="F687" s="159"/>
      <c r="G687" s="159"/>
      <c r="H687" s="159"/>
      <c r="I687" s="159"/>
      <c r="J687" s="159"/>
      <c r="K687" s="159"/>
      <c r="L687" s="159"/>
      <c r="M687" s="159"/>
      <c r="N687" s="158"/>
      <c r="O687" s="158"/>
      <c r="P687" s="158"/>
      <c r="Q687" s="158"/>
      <c r="R687" s="159"/>
      <c r="S687" s="159"/>
      <c r="T687" s="159"/>
      <c r="U687" s="159"/>
      <c r="V687" s="159"/>
      <c r="W687" s="159"/>
      <c r="X687" s="159"/>
      <c r="Y687" s="159"/>
      <c r="Z687" s="148"/>
      <c r="AA687" s="148"/>
      <c r="AB687" s="148"/>
      <c r="AC687" s="148"/>
      <c r="AD687" s="148"/>
      <c r="AE687" s="148"/>
      <c r="AF687" s="148"/>
      <c r="AG687" s="148" t="s">
        <v>344</v>
      </c>
      <c r="AH687" s="148">
        <v>0</v>
      </c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</row>
    <row r="688" spans="1:60" outlineLevel="1" x14ac:dyDescent="0.2">
      <c r="A688" s="171">
        <v>199</v>
      </c>
      <c r="B688" s="172" t="s">
        <v>1175</v>
      </c>
      <c r="C688" s="187" t="s">
        <v>1176</v>
      </c>
      <c r="D688" s="173" t="s">
        <v>1167</v>
      </c>
      <c r="E688" s="174">
        <v>28460</v>
      </c>
      <c r="F688" s="175"/>
      <c r="G688" s="176">
        <f>ROUND(E688*F688,2)</f>
        <v>0</v>
      </c>
      <c r="H688" s="175"/>
      <c r="I688" s="176">
        <f>ROUND(E688*H688,2)</f>
        <v>0</v>
      </c>
      <c r="J688" s="175"/>
      <c r="K688" s="176">
        <f>ROUND(E688*J688,2)</f>
        <v>0</v>
      </c>
      <c r="L688" s="176">
        <v>21</v>
      </c>
      <c r="M688" s="176">
        <f>G688*(1+L688/100)</f>
        <v>0</v>
      </c>
      <c r="N688" s="174">
        <v>5.0000000000000002E-5</v>
      </c>
      <c r="O688" s="174">
        <f>ROUND(E688*N688,2)</f>
        <v>1.42</v>
      </c>
      <c r="P688" s="174">
        <v>0</v>
      </c>
      <c r="Q688" s="174">
        <f>ROUND(E688*P688,2)</f>
        <v>0</v>
      </c>
      <c r="R688" s="176" t="s">
        <v>926</v>
      </c>
      <c r="S688" s="176" t="s">
        <v>331</v>
      </c>
      <c r="T688" s="177" t="s">
        <v>331</v>
      </c>
      <c r="U688" s="159">
        <v>5.1999999999999998E-2</v>
      </c>
      <c r="V688" s="159">
        <f>ROUND(E688*U688,2)</f>
        <v>1479.92</v>
      </c>
      <c r="W688" s="159"/>
      <c r="X688" s="159" t="s">
        <v>422</v>
      </c>
      <c r="Y688" s="159" t="s">
        <v>334</v>
      </c>
      <c r="Z688" s="148"/>
      <c r="AA688" s="148"/>
      <c r="AB688" s="148"/>
      <c r="AC688" s="148"/>
      <c r="AD688" s="148"/>
      <c r="AE688" s="148"/>
      <c r="AF688" s="148"/>
      <c r="AG688" s="148" t="s">
        <v>423</v>
      </c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</row>
    <row r="689" spans="1:60" outlineLevel="2" x14ac:dyDescent="0.2">
      <c r="A689" s="155"/>
      <c r="B689" s="156"/>
      <c r="C689" s="188" t="s">
        <v>1168</v>
      </c>
      <c r="D689" s="161"/>
      <c r="E689" s="162"/>
      <c r="F689" s="159"/>
      <c r="G689" s="159"/>
      <c r="H689" s="159"/>
      <c r="I689" s="159"/>
      <c r="J689" s="159"/>
      <c r="K689" s="159"/>
      <c r="L689" s="159"/>
      <c r="M689" s="159"/>
      <c r="N689" s="158"/>
      <c r="O689" s="158"/>
      <c r="P689" s="158"/>
      <c r="Q689" s="158"/>
      <c r="R689" s="159"/>
      <c r="S689" s="159"/>
      <c r="T689" s="159"/>
      <c r="U689" s="159"/>
      <c r="V689" s="159"/>
      <c r="W689" s="159"/>
      <c r="X689" s="159"/>
      <c r="Y689" s="159"/>
      <c r="Z689" s="148"/>
      <c r="AA689" s="148"/>
      <c r="AB689" s="148"/>
      <c r="AC689" s="148"/>
      <c r="AD689" s="148"/>
      <c r="AE689" s="148"/>
      <c r="AF689" s="148"/>
      <c r="AG689" s="148" t="s">
        <v>344</v>
      </c>
      <c r="AH689" s="148">
        <v>0</v>
      </c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</row>
    <row r="690" spans="1:60" outlineLevel="3" x14ac:dyDescent="0.2">
      <c r="A690" s="155"/>
      <c r="B690" s="156"/>
      <c r="C690" s="188" t="s">
        <v>1169</v>
      </c>
      <c r="D690" s="161"/>
      <c r="E690" s="162">
        <v>2300</v>
      </c>
      <c r="F690" s="159"/>
      <c r="G690" s="159"/>
      <c r="H690" s="159"/>
      <c r="I690" s="159"/>
      <c r="J690" s="159"/>
      <c r="K690" s="159"/>
      <c r="L690" s="159"/>
      <c r="M690" s="159"/>
      <c r="N690" s="158"/>
      <c r="O690" s="158"/>
      <c r="P690" s="158"/>
      <c r="Q690" s="158"/>
      <c r="R690" s="159"/>
      <c r="S690" s="159"/>
      <c r="T690" s="159"/>
      <c r="U690" s="159"/>
      <c r="V690" s="159"/>
      <c r="W690" s="159"/>
      <c r="X690" s="159"/>
      <c r="Y690" s="159"/>
      <c r="Z690" s="148"/>
      <c r="AA690" s="148"/>
      <c r="AB690" s="148"/>
      <c r="AC690" s="148"/>
      <c r="AD690" s="148"/>
      <c r="AE690" s="148"/>
      <c r="AF690" s="148"/>
      <c r="AG690" s="148" t="s">
        <v>344</v>
      </c>
      <c r="AH690" s="148">
        <v>0</v>
      </c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</row>
    <row r="691" spans="1:60" outlineLevel="3" x14ac:dyDescent="0.2">
      <c r="A691" s="155"/>
      <c r="B691" s="156"/>
      <c r="C691" s="188" t="s">
        <v>1170</v>
      </c>
      <c r="D691" s="161"/>
      <c r="E691" s="162">
        <v>3100</v>
      </c>
      <c r="F691" s="159"/>
      <c r="G691" s="159"/>
      <c r="H691" s="159"/>
      <c r="I691" s="159"/>
      <c r="J691" s="159"/>
      <c r="K691" s="159"/>
      <c r="L691" s="159"/>
      <c r="M691" s="159"/>
      <c r="N691" s="158"/>
      <c r="O691" s="158"/>
      <c r="P691" s="158"/>
      <c r="Q691" s="158"/>
      <c r="R691" s="159"/>
      <c r="S691" s="159"/>
      <c r="T691" s="159"/>
      <c r="U691" s="159"/>
      <c r="V691" s="159"/>
      <c r="W691" s="159"/>
      <c r="X691" s="159"/>
      <c r="Y691" s="159"/>
      <c r="Z691" s="148"/>
      <c r="AA691" s="148"/>
      <c r="AB691" s="148"/>
      <c r="AC691" s="148"/>
      <c r="AD691" s="148"/>
      <c r="AE691" s="148"/>
      <c r="AF691" s="148"/>
      <c r="AG691" s="148" t="s">
        <v>344</v>
      </c>
      <c r="AH691" s="148">
        <v>0</v>
      </c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</row>
    <row r="692" spans="1:60" outlineLevel="3" x14ac:dyDescent="0.2">
      <c r="A692" s="155"/>
      <c r="B692" s="156"/>
      <c r="C692" s="188" t="s">
        <v>1171</v>
      </c>
      <c r="D692" s="161"/>
      <c r="E692" s="162">
        <v>12180</v>
      </c>
      <c r="F692" s="159"/>
      <c r="G692" s="159"/>
      <c r="H692" s="159"/>
      <c r="I692" s="159"/>
      <c r="J692" s="159"/>
      <c r="K692" s="159"/>
      <c r="L692" s="159"/>
      <c r="M692" s="159"/>
      <c r="N692" s="158"/>
      <c r="O692" s="158"/>
      <c r="P692" s="158"/>
      <c r="Q692" s="158"/>
      <c r="R692" s="159"/>
      <c r="S692" s="159"/>
      <c r="T692" s="159"/>
      <c r="U692" s="159"/>
      <c r="V692" s="159"/>
      <c r="W692" s="159"/>
      <c r="X692" s="159"/>
      <c r="Y692" s="159"/>
      <c r="Z692" s="148"/>
      <c r="AA692" s="148"/>
      <c r="AB692" s="148"/>
      <c r="AC692" s="148"/>
      <c r="AD692" s="148"/>
      <c r="AE692" s="148"/>
      <c r="AF692" s="148"/>
      <c r="AG692" s="148" t="s">
        <v>344</v>
      </c>
      <c r="AH692" s="148">
        <v>0</v>
      </c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</row>
    <row r="693" spans="1:60" outlineLevel="3" x14ac:dyDescent="0.2">
      <c r="A693" s="155"/>
      <c r="B693" s="156"/>
      <c r="C693" s="188" t="s">
        <v>1172</v>
      </c>
      <c r="D693" s="161"/>
      <c r="E693" s="162">
        <v>2020</v>
      </c>
      <c r="F693" s="159"/>
      <c r="G693" s="159"/>
      <c r="H693" s="159"/>
      <c r="I693" s="159"/>
      <c r="J693" s="159"/>
      <c r="K693" s="159"/>
      <c r="L693" s="159"/>
      <c r="M693" s="159"/>
      <c r="N693" s="158"/>
      <c r="O693" s="158"/>
      <c r="P693" s="158"/>
      <c r="Q693" s="158"/>
      <c r="R693" s="159"/>
      <c r="S693" s="159"/>
      <c r="T693" s="159"/>
      <c r="U693" s="159"/>
      <c r="V693" s="159"/>
      <c r="W693" s="159"/>
      <c r="X693" s="159"/>
      <c r="Y693" s="159"/>
      <c r="Z693" s="148"/>
      <c r="AA693" s="148"/>
      <c r="AB693" s="148"/>
      <c r="AC693" s="148"/>
      <c r="AD693" s="148"/>
      <c r="AE693" s="148"/>
      <c r="AF693" s="148"/>
      <c r="AG693" s="148" t="s">
        <v>344</v>
      </c>
      <c r="AH693" s="148">
        <v>0</v>
      </c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</row>
    <row r="694" spans="1:60" outlineLevel="3" x14ac:dyDescent="0.2">
      <c r="A694" s="155"/>
      <c r="B694" s="156"/>
      <c r="C694" s="188" t="s">
        <v>1173</v>
      </c>
      <c r="D694" s="161"/>
      <c r="E694" s="162">
        <v>2860</v>
      </c>
      <c r="F694" s="159"/>
      <c r="G694" s="159"/>
      <c r="H694" s="159"/>
      <c r="I694" s="159"/>
      <c r="J694" s="159"/>
      <c r="K694" s="159"/>
      <c r="L694" s="159"/>
      <c r="M694" s="159"/>
      <c r="N694" s="158"/>
      <c r="O694" s="158"/>
      <c r="P694" s="158"/>
      <c r="Q694" s="158"/>
      <c r="R694" s="159"/>
      <c r="S694" s="159"/>
      <c r="T694" s="159"/>
      <c r="U694" s="159"/>
      <c r="V694" s="159"/>
      <c r="W694" s="159"/>
      <c r="X694" s="159"/>
      <c r="Y694" s="159"/>
      <c r="Z694" s="148"/>
      <c r="AA694" s="148"/>
      <c r="AB694" s="148"/>
      <c r="AC694" s="148"/>
      <c r="AD694" s="148"/>
      <c r="AE694" s="148"/>
      <c r="AF694" s="148"/>
      <c r="AG694" s="148" t="s">
        <v>344</v>
      </c>
      <c r="AH694" s="148">
        <v>0</v>
      </c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</row>
    <row r="695" spans="1:60" outlineLevel="3" x14ac:dyDescent="0.2">
      <c r="A695" s="155"/>
      <c r="B695" s="156"/>
      <c r="C695" s="188" t="s">
        <v>1174</v>
      </c>
      <c r="D695" s="161"/>
      <c r="E695" s="162">
        <v>6000</v>
      </c>
      <c r="F695" s="159"/>
      <c r="G695" s="159"/>
      <c r="H695" s="159"/>
      <c r="I695" s="159"/>
      <c r="J695" s="159"/>
      <c r="K695" s="159"/>
      <c r="L695" s="159"/>
      <c r="M695" s="159"/>
      <c r="N695" s="158"/>
      <c r="O695" s="158"/>
      <c r="P695" s="158"/>
      <c r="Q695" s="158"/>
      <c r="R695" s="159"/>
      <c r="S695" s="159"/>
      <c r="T695" s="159"/>
      <c r="U695" s="159"/>
      <c r="V695" s="159"/>
      <c r="W695" s="159"/>
      <c r="X695" s="159"/>
      <c r="Y695" s="159"/>
      <c r="Z695" s="148"/>
      <c r="AA695" s="148"/>
      <c r="AB695" s="148"/>
      <c r="AC695" s="148"/>
      <c r="AD695" s="148"/>
      <c r="AE695" s="148"/>
      <c r="AF695" s="148"/>
      <c r="AG695" s="148" t="s">
        <v>344</v>
      </c>
      <c r="AH695" s="148">
        <v>0</v>
      </c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</row>
    <row r="696" spans="1:60" outlineLevel="1" x14ac:dyDescent="0.2">
      <c r="A696" s="171">
        <v>200</v>
      </c>
      <c r="B696" s="172" t="s">
        <v>262</v>
      </c>
      <c r="C696" s="187" t="s">
        <v>1177</v>
      </c>
      <c r="D696" s="173" t="s">
        <v>407</v>
      </c>
      <c r="E696" s="174">
        <v>95</v>
      </c>
      <c r="F696" s="175"/>
      <c r="G696" s="176">
        <f>ROUND(E696*F696,2)</f>
        <v>0</v>
      </c>
      <c r="H696" s="175"/>
      <c r="I696" s="176">
        <f>ROUND(E696*H696,2)</f>
        <v>0</v>
      </c>
      <c r="J696" s="175"/>
      <c r="K696" s="176">
        <f>ROUND(E696*J696,2)</f>
        <v>0</v>
      </c>
      <c r="L696" s="176">
        <v>21</v>
      </c>
      <c r="M696" s="176">
        <f>G696*(1+L696/100)</f>
        <v>0</v>
      </c>
      <c r="N696" s="174">
        <v>0</v>
      </c>
      <c r="O696" s="174">
        <f>ROUND(E696*N696,2)</f>
        <v>0</v>
      </c>
      <c r="P696" s="174">
        <v>0</v>
      </c>
      <c r="Q696" s="174">
        <f>ROUND(E696*P696,2)</f>
        <v>0</v>
      </c>
      <c r="R696" s="176"/>
      <c r="S696" s="176" t="s">
        <v>364</v>
      </c>
      <c r="T696" s="177" t="s">
        <v>332</v>
      </c>
      <c r="U696" s="159">
        <v>0</v>
      </c>
      <c r="V696" s="159">
        <f>ROUND(E696*U696,2)</f>
        <v>0</v>
      </c>
      <c r="W696" s="159"/>
      <c r="X696" s="159" t="s">
        <v>422</v>
      </c>
      <c r="Y696" s="159" t="s">
        <v>334</v>
      </c>
      <c r="Z696" s="148"/>
      <c r="AA696" s="148"/>
      <c r="AB696" s="148"/>
      <c r="AC696" s="148"/>
      <c r="AD696" s="148"/>
      <c r="AE696" s="148"/>
      <c r="AF696" s="148"/>
      <c r="AG696" s="148" t="s">
        <v>423</v>
      </c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</row>
    <row r="697" spans="1:60" outlineLevel="2" x14ac:dyDescent="0.2">
      <c r="A697" s="155"/>
      <c r="B697" s="156"/>
      <c r="C697" s="188" t="s">
        <v>225</v>
      </c>
      <c r="D697" s="161"/>
      <c r="E697" s="162">
        <v>95</v>
      </c>
      <c r="F697" s="159"/>
      <c r="G697" s="159"/>
      <c r="H697" s="159"/>
      <c r="I697" s="159"/>
      <c r="J697" s="159"/>
      <c r="K697" s="159"/>
      <c r="L697" s="159"/>
      <c r="M697" s="159"/>
      <c r="N697" s="158"/>
      <c r="O697" s="158"/>
      <c r="P697" s="158"/>
      <c r="Q697" s="158"/>
      <c r="R697" s="159"/>
      <c r="S697" s="159"/>
      <c r="T697" s="159"/>
      <c r="U697" s="159"/>
      <c r="V697" s="159"/>
      <c r="W697" s="159"/>
      <c r="X697" s="159"/>
      <c r="Y697" s="159"/>
      <c r="Z697" s="148"/>
      <c r="AA697" s="148"/>
      <c r="AB697" s="148"/>
      <c r="AC697" s="148"/>
      <c r="AD697" s="148"/>
      <c r="AE697" s="148"/>
      <c r="AF697" s="148"/>
      <c r="AG697" s="148" t="s">
        <v>344</v>
      </c>
      <c r="AH697" s="148">
        <v>0</v>
      </c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</row>
    <row r="698" spans="1:60" outlineLevel="1" x14ac:dyDescent="0.2">
      <c r="A698" s="171">
        <v>201</v>
      </c>
      <c r="B698" s="172" t="s">
        <v>1178</v>
      </c>
      <c r="C698" s="187" t="s">
        <v>1179</v>
      </c>
      <c r="D698" s="173" t="s">
        <v>420</v>
      </c>
      <c r="E698" s="174">
        <v>257.62968000000001</v>
      </c>
      <c r="F698" s="175"/>
      <c r="G698" s="176">
        <f>ROUND(E698*F698,2)</f>
        <v>0</v>
      </c>
      <c r="H698" s="175"/>
      <c r="I698" s="176">
        <f>ROUND(E698*H698,2)</f>
        <v>0</v>
      </c>
      <c r="J698" s="175"/>
      <c r="K698" s="176">
        <f>ROUND(E698*J698,2)</f>
        <v>0</v>
      </c>
      <c r="L698" s="176">
        <v>21</v>
      </c>
      <c r="M698" s="176">
        <f>G698*(1+L698/100)</f>
        <v>0</v>
      </c>
      <c r="N698" s="174">
        <v>0</v>
      </c>
      <c r="O698" s="174">
        <f>ROUND(E698*N698,2)</f>
        <v>0</v>
      </c>
      <c r="P698" s="174">
        <v>0</v>
      </c>
      <c r="Q698" s="174">
        <f>ROUND(E698*P698,2)</f>
        <v>0</v>
      </c>
      <c r="R698" s="176"/>
      <c r="S698" s="176" t="s">
        <v>364</v>
      </c>
      <c r="T698" s="177" t="s">
        <v>332</v>
      </c>
      <c r="U698" s="159">
        <v>0</v>
      </c>
      <c r="V698" s="159">
        <f>ROUND(E698*U698,2)</f>
        <v>0</v>
      </c>
      <c r="W698" s="159"/>
      <c r="X698" s="159" t="s">
        <v>422</v>
      </c>
      <c r="Y698" s="159" t="s">
        <v>334</v>
      </c>
      <c r="Z698" s="148"/>
      <c r="AA698" s="148"/>
      <c r="AB698" s="148"/>
      <c r="AC698" s="148"/>
      <c r="AD698" s="148"/>
      <c r="AE698" s="148"/>
      <c r="AF698" s="148"/>
      <c r="AG698" s="148" t="s">
        <v>423</v>
      </c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</row>
    <row r="699" spans="1:60" outlineLevel="2" x14ac:dyDescent="0.2">
      <c r="A699" s="155"/>
      <c r="B699" s="156"/>
      <c r="C699" s="188" t="s">
        <v>872</v>
      </c>
      <c r="D699" s="161"/>
      <c r="E699" s="162">
        <v>257.62968000000001</v>
      </c>
      <c r="F699" s="159"/>
      <c r="G699" s="159"/>
      <c r="H699" s="159"/>
      <c r="I699" s="159"/>
      <c r="J699" s="159"/>
      <c r="K699" s="159"/>
      <c r="L699" s="159"/>
      <c r="M699" s="159"/>
      <c r="N699" s="158"/>
      <c r="O699" s="158"/>
      <c r="P699" s="158"/>
      <c r="Q699" s="158"/>
      <c r="R699" s="159"/>
      <c r="S699" s="159"/>
      <c r="T699" s="159"/>
      <c r="U699" s="159"/>
      <c r="V699" s="159"/>
      <c r="W699" s="159"/>
      <c r="X699" s="159"/>
      <c r="Y699" s="159"/>
      <c r="Z699" s="148"/>
      <c r="AA699" s="148"/>
      <c r="AB699" s="148"/>
      <c r="AC699" s="148"/>
      <c r="AD699" s="148"/>
      <c r="AE699" s="148"/>
      <c r="AF699" s="148"/>
      <c r="AG699" s="148" t="s">
        <v>344</v>
      </c>
      <c r="AH699" s="148">
        <v>0</v>
      </c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</row>
    <row r="700" spans="1:60" outlineLevel="1" x14ac:dyDescent="0.2">
      <c r="A700" s="171">
        <v>202</v>
      </c>
      <c r="B700" s="172" t="s">
        <v>1180</v>
      </c>
      <c r="C700" s="187" t="s">
        <v>1181</v>
      </c>
      <c r="D700" s="173" t="s">
        <v>420</v>
      </c>
      <c r="E700" s="174">
        <v>257.62968000000001</v>
      </c>
      <c r="F700" s="175"/>
      <c r="G700" s="176">
        <f>ROUND(E700*F700,2)</f>
        <v>0</v>
      </c>
      <c r="H700" s="175"/>
      <c r="I700" s="176">
        <f>ROUND(E700*H700,2)</f>
        <v>0</v>
      </c>
      <c r="J700" s="175"/>
      <c r="K700" s="176">
        <f>ROUND(E700*J700,2)</f>
        <v>0</v>
      </c>
      <c r="L700" s="176">
        <v>21</v>
      </c>
      <c r="M700" s="176">
        <f>G700*(1+L700/100)</f>
        <v>0</v>
      </c>
      <c r="N700" s="174">
        <v>0</v>
      </c>
      <c r="O700" s="174">
        <f>ROUND(E700*N700,2)</f>
        <v>0</v>
      </c>
      <c r="P700" s="174">
        <v>0</v>
      </c>
      <c r="Q700" s="174">
        <f>ROUND(E700*P700,2)</f>
        <v>0</v>
      </c>
      <c r="R700" s="176"/>
      <c r="S700" s="176" t="s">
        <v>364</v>
      </c>
      <c r="T700" s="177" t="s">
        <v>332</v>
      </c>
      <c r="U700" s="159">
        <v>0</v>
      </c>
      <c r="V700" s="159">
        <f>ROUND(E700*U700,2)</f>
        <v>0</v>
      </c>
      <c r="W700" s="159"/>
      <c r="X700" s="159" t="s">
        <v>422</v>
      </c>
      <c r="Y700" s="159" t="s">
        <v>334</v>
      </c>
      <c r="Z700" s="148"/>
      <c r="AA700" s="148"/>
      <c r="AB700" s="148"/>
      <c r="AC700" s="148"/>
      <c r="AD700" s="148"/>
      <c r="AE700" s="148"/>
      <c r="AF700" s="148"/>
      <c r="AG700" s="148" t="s">
        <v>423</v>
      </c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</row>
    <row r="701" spans="1:60" outlineLevel="2" x14ac:dyDescent="0.2">
      <c r="A701" s="155"/>
      <c r="B701" s="156"/>
      <c r="C701" s="188" t="s">
        <v>872</v>
      </c>
      <c r="D701" s="161"/>
      <c r="E701" s="162">
        <v>257.62968000000001</v>
      </c>
      <c r="F701" s="159"/>
      <c r="G701" s="159"/>
      <c r="H701" s="159"/>
      <c r="I701" s="159"/>
      <c r="J701" s="159"/>
      <c r="K701" s="159"/>
      <c r="L701" s="159"/>
      <c r="M701" s="159"/>
      <c r="N701" s="158"/>
      <c r="O701" s="158"/>
      <c r="P701" s="158"/>
      <c r="Q701" s="158"/>
      <c r="R701" s="159"/>
      <c r="S701" s="159"/>
      <c r="T701" s="159"/>
      <c r="U701" s="159"/>
      <c r="V701" s="159"/>
      <c r="W701" s="159"/>
      <c r="X701" s="159"/>
      <c r="Y701" s="159"/>
      <c r="Z701" s="148"/>
      <c r="AA701" s="148"/>
      <c r="AB701" s="148"/>
      <c r="AC701" s="148"/>
      <c r="AD701" s="148"/>
      <c r="AE701" s="148"/>
      <c r="AF701" s="148"/>
      <c r="AG701" s="148" t="s">
        <v>344</v>
      </c>
      <c r="AH701" s="148">
        <v>0</v>
      </c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</row>
    <row r="702" spans="1:60" outlineLevel="1" x14ac:dyDescent="0.2">
      <c r="A702" s="171">
        <v>203</v>
      </c>
      <c r="B702" s="172" t="s">
        <v>1182</v>
      </c>
      <c r="C702" s="187" t="s">
        <v>1183</v>
      </c>
      <c r="D702" s="173" t="s">
        <v>420</v>
      </c>
      <c r="E702" s="174">
        <v>254.8896</v>
      </c>
      <c r="F702" s="175"/>
      <c r="G702" s="176">
        <f>ROUND(E702*F702,2)</f>
        <v>0</v>
      </c>
      <c r="H702" s="175"/>
      <c r="I702" s="176">
        <f>ROUND(E702*H702,2)</f>
        <v>0</v>
      </c>
      <c r="J702" s="175"/>
      <c r="K702" s="176">
        <f>ROUND(E702*J702,2)</f>
        <v>0</v>
      </c>
      <c r="L702" s="176">
        <v>21</v>
      </c>
      <c r="M702" s="176">
        <f>G702*(1+L702/100)</f>
        <v>0</v>
      </c>
      <c r="N702" s="174">
        <v>0</v>
      </c>
      <c r="O702" s="174">
        <f>ROUND(E702*N702,2)</f>
        <v>0</v>
      </c>
      <c r="P702" s="174">
        <v>0</v>
      </c>
      <c r="Q702" s="174">
        <f>ROUND(E702*P702,2)</f>
        <v>0</v>
      </c>
      <c r="R702" s="176"/>
      <c r="S702" s="176" t="s">
        <v>364</v>
      </c>
      <c r="T702" s="177" t="s">
        <v>332</v>
      </c>
      <c r="U702" s="159">
        <v>0</v>
      </c>
      <c r="V702" s="159">
        <f>ROUND(E702*U702,2)</f>
        <v>0</v>
      </c>
      <c r="W702" s="159"/>
      <c r="X702" s="159" t="s">
        <v>422</v>
      </c>
      <c r="Y702" s="159" t="s">
        <v>334</v>
      </c>
      <c r="Z702" s="148"/>
      <c r="AA702" s="148"/>
      <c r="AB702" s="148"/>
      <c r="AC702" s="148"/>
      <c r="AD702" s="148"/>
      <c r="AE702" s="148"/>
      <c r="AF702" s="148"/>
      <c r="AG702" s="148" t="s">
        <v>423</v>
      </c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</row>
    <row r="703" spans="1:60" ht="22.5" outlineLevel="2" x14ac:dyDescent="0.2">
      <c r="A703" s="155"/>
      <c r="B703" s="156"/>
      <c r="C703" s="188" t="s">
        <v>643</v>
      </c>
      <c r="D703" s="161"/>
      <c r="E703" s="162">
        <v>310.56209999999999</v>
      </c>
      <c r="F703" s="159"/>
      <c r="G703" s="159"/>
      <c r="H703" s="159"/>
      <c r="I703" s="159"/>
      <c r="J703" s="159"/>
      <c r="K703" s="159"/>
      <c r="L703" s="159"/>
      <c r="M703" s="159"/>
      <c r="N703" s="158"/>
      <c r="O703" s="158"/>
      <c r="P703" s="158"/>
      <c r="Q703" s="158"/>
      <c r="R703" s="159"/>
      <c r="S703" s="159"/>
      <c r="T703" s="159"/>
      <c r="U703" s="159"/>
      <c r="V703" s="159"/>
      <c r="W703" s="159"/>
      <c r="X703" s="159"/>
      <c r="Y703" s="159"/>
      <c r="Z703" s="148"/>
      <c r="AA703" s="148"/>
      <c r="AB703" s="148"/>
      <c r="AC703" s="148"/>
      <c r="AD703" s="148"/>
      <c r="AE703" s="148"/>
      <c r="AF703" s="148"/>
      <c r="AG703" s="148" t="s">
        <v>344</v>
      </c>
      <c r="AH703" s="148">
        <v>0</v>
      </c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</row>
    <row r="704" spans="1:60" ht="33.75" outlineLevel="3" x14ac:dyDescent="0.2">
      <c r="A704" s="155"/>
      <c r="B704" s="156"/>
      <c r="C704" s="188" t="s">
        <v>644</v>
      </c>
      <c r="D704" s="161"/>
      <c r="E704" s="162">
        <v>-55.672499999999999</v>
      </c>
      <c r="F704" s="159"/>
      <c r="G704" s="159"/>
      <c r="H704" s="159"/>
      <c r="I704" s="159"/>
      <c r="J704" s="159"/>
      <c r="K704" s="159"/>
      <c r="L704" s="159"/>
      <c r="M704" s="159"/>
      <c r="N704" s="158"/>
      <c r="O704" s="158"/>
      <c r="P704" s="158"/>
      <c r="Q704" s="158"/>
      <c r="R704" s="159"/>
      <c r="S704" s="159"/>
      <c r="T704" s="159"/>
      <c r="U704" s="159"/>
      <c r="V704" s="159"/>
      <c r="W704" s="159"/>
      <c r="X704" s="159"/>
      <c r="Y704" s="159"/>
      <c r="Z704" s="148"/>
      <c r="AA704" s="148"/>
      <c r="AB704" s="148"/>
      <c r="AC704" s="148"/>
      <c r="AD704" s="148"/>
      <c r="AE704" s="148"/>
      <c r="AF704" s="148"/>
      <c r="AG704" s="148" t="s">
        <v>344</v>
      </c>
      <c r="AH704" s="148">
        <v>0</v>
      </c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</row>
    <row r="705" spans="1:60" outlineLevel="1" x14ac:dyDescent="0.2">
      <c r="A705" s="171">
        <v>204</v>
      </c>
      <c r="B705" s="172" t="s">
        <v>1184</v>
      </c>
      <c r="C705" s="187" t="s">
        <v>1185</v>
      </c>
      <c r="D705" s="173" t="s">
        <v>420</v>
      </c>
      <c r="E705" s="174">
        <v>299.89859999999999</v>
      </c>
      <c r="F705" s="175"/>
      <c r="G705" s="176">
        <f>ROUND(E705*F705,2)</f>
        <v>0</v>
      </c>
      <c r="H705" s="175"/>
      <c r="I705" s="176">
        <f>ROUND(E705*H705,2)</f>
        <v>0</v>
      </c>
      <c r="J705" s="175"/>
      <c r="K705" s="176">
        <f>ROUND(E705*J705,2)</f>
        <v>0</v>
      </c>
      <c r="L705" s="176">
        <v>21</v>
      </c>
      <c r="M705" s="176">
        <f>G705*(1+L705/100)</f>
        <v>0</v>
      </c>
      <c r="N705" s="174">
        <v>0</v>
      </c>
      <c r="O705" s="174">
        <f>ROUND(E705*N705,2)</f>
        <v>0</v>
      </c>
      <c r="P705" s="174">
        <v>0</v>
      </c>
      <c r="Q705" s="174">
        <f>ROUND(E705*P705,2)</f>
        <v>0</v>
      </c>
      <c r="R705" s="176"/>
      <c r="S705" s="176" t="s">
        <v>364</v>
      </c>
      <c r="T705" s="177" t="s">
        <v>332</v>
      </c>
      <c r="U705" s="159">
        <v>0</v>
      </c>
      <c r="V705" s="159">
        <f>ROUND(E705*U705,2)</f>
        <v>0</v>
      </c>
      <c r="W705" s="159"/>
      <c r="X705" s="159" t="s">
        <v>422</v>
      </c>
      <c r="Y705" s="159" t="s">
        <v>334</v>
      </c>
      <c r="Z705" s="148"/>
      <c r="AA705" s="148"/>
      <c r="AB705" s="148"/>
      <c r="AC705" s="148"/>
      <c r="AD705" s="148"/>
      <c r="AE705" s="148"/>
      <c r="AF705" s="148"/>
      <c r="AG705" s="148" t="s">
        <v>423</v>
      </c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</row>
    <row r="706" spans="1:60" ht="22.5" outlineLevel="2" x14ac:dyDescent="0.2">
      <c r="A706" s="155"/>
      <c r="B706" s="156"/>
      <c r="C706" s="188" t="s">
        <v>1186</v>
      </c>
      <c r="D706" s="161"/>
      <c r="E706" s="162">
        <v>355.5711</v>
      </c>
      <c r="F706" s="159"/>
      <c r="G706" s="159"/>
      <c r="H706" s="159"/>
      <c r="I706" s="159"/>
      <c r="J706" s="159"/>
      <c r="K706" s="159"/>
      <c r="L706" s="159"/>
      <c r="M706" s="159"/>
      <c r="N706" s="158"/>
      <c r="O706" s="158"/>
      <c r="P706" s="158"/>
      <c r="Q706" s="158"/>
      <c r="R706" s="159"/>
      <c r="S706" s="159"/>
      <c r="T706" s="159"/>
      <c r="U706" s="159"/>
      <c r="V706" s="159"/>
      <c r="W706" s="159"/>
      <c r="X706" s="159"/>
      <c r="Y706" s="159"/>
      <c r="Z706" s="148"/>
      <c r="AA706" s="148"/>
      <c r="AB706" s="148"/>
      <c r="AC706" s="148"/>
      <c r="AD706" s="148"/>
      <c r="AE706" s="148"/>
      <c r="AF706" s="148"/>
      <c r="AG706" s="148" t="s">
        <v>344</v>
      </c>
      <c r="AH706" s="148">
        <v>0</v>
      </c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</row>
    <row r="707" spans="1:60" ht="33.75" outlineLevel="3" x14ac:dyDescent="0.2">
      <c r="A707" s="155"/>
      <c r="B707" s="156"/>
      <c r="C707" s="188" t="s">
        <v>644</v>
      </c>
      <c r="D707" s="161"/>
      <c r="E707" s="162">
        <v>-55.672499999999999</v>
      </c>
      <c r="F707" s="159"/>
      <c r="G707" s="159"/>
      <c r="H707" s="159"/>
      <c r="I707" s="159"/>
      <c r="J707" s="159"/>
      <c r="K707" s="159"/>
      <c r="L707" s="159"/>
      <c r="M707" s="159"/>
      <c r="N707" s="158"/>
      <c r="O707" s="158"/>
      <c r="P707" s="158"/>
      <c r="Q707" s="158"/>
      <c r="R707" s="159"/>
      <c r="S707" s="159"/>
      <c r="T707" s="159"/>
      <c r="U707" s="159"/>
      <c r="V707" s="159"/>
      <c r="W707" s="159"/>
      <c r="X707" s="159"/>
      <c r="Y707" s="159"/>
      <c r="Z707" s="148"/>
      <c r="AA707" s="148"/>
      <c r="AB707" s="148"/>
      <c r="AC707" s="148"/>
      <c r="AD707" s="148"/>
      <c r="AE707" s="148"/>
      <c r="AF707" s="148"/>
      <c r="AG707" s="148" t="s">
        <v>344</v>
      </c>
      <c r="AH707" s="148">
        <v>0</v>
      </c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</row>
    <row r="708" spans="1:60" outlineLevel="1" x14ac:dyDescent="0.2">
      <c r="A708" s="171">
        <v>205</v>
      </c>
      <c r="B708" s="172" t="s">
        <v>1187</v>
      </c>
      <c r="C708" s="187" t="s">
        <v>1188</v>
      </c>
      <c r="D708" s="173" t="s">
        <v>434</v>
      </c>
      <c r="E708" s="174">
        <v>1</v>
      </c>
      <c r="F708" s="175"/>
      <c r="G708" s="176">
        <f>ROUND(E708*F708,2)</f>
        <v>0</v>
      </c>
      <c r="H708" s="175"/>
      <c r="I708" s="176">
        <f>ROUND(E708*H708,2)</f>
        <v>0</v>
      </c>
      <c r="J708" s="175"/>
      <c r="K708" s="176">
        <f>ROUND(E708*J708,2)</f>
        <v>0</v>
      </c>
      <c r="L708" s="176">
        <v>21</v>
      </c>
      <c r="M708" s="176">
        <f>G708*(1+L708/100)</f>
        <v>0</v>
      </c>
      <c r="N708" s="174">
        <v>0</v>
      </c>
      <c r="O708" s="174">
        <f>ROUND(E708*N708,2)</f>
        <v>0</v>
      </c>
      <c r="P708" s="174">
        <v>0</v>
      </c>
      <c r="Q708" s="174">
        <f>ROUND(E708*P708,2)</f>
        <v>0</v>
      </c>
      <c r="R708" s="176"/>
      <c r="S708" s="176" t="s">
        <v>364</v>
      </c>
      <c r="T708" s="177" t="s">
        <v>332</v>
      </c>
      <c r="U708" s="159">
        <v>0</v>
      </c>
      <c r="V708" s="159">
        <f>ROUND(E708*U708,2)</f>
        <v>0</v>
      </c>
      <c r="W708" s="159"/>
      <c r="X708" s="159" t="s">
        <v>422</v>
      </c>
      <c r="Y708" s="159" t="s">
        <v>334</v>
      </c>
      <c r="Z708" s="148"/>
      <c r="AA708" s="148"/>
      <c r="AB708" s="148"/>
      <c r="AC708" s="148"/>
      <c r="AD708" s="148"/>
      <c r="AE708" s="148"/>
      <c r="AF708" s="148"/>
      <c r="AG708" s="148" t="s">
        <v>423</v>
      </c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</row>
    <row r="709" spans="1:60" outlineLevel="2" x14ac:dyDescent="0.2">
      <c r="A709" s="155"/>
      <c r="B709" s="156"/>
      <c r="C709" s="263" t="s">
        <v>1189</v>
      </c>
      <c r="D709" s="264"/>
      <c r="E709" s="264"/>
      <c r="F709" s="264"/>
      <c r="G709" s="264"/>
      <c r="H709" s="159"/>
      <c r="I709" s="159"/>
      <c r="J709" s="159"/>
      <c r="K709" s="159"/>
      <c r="L709" s="159"/>
      <c r="M709" s="159"/>
      <c r="N709" s="158"/>
      <c r="O709" s="158"/>
      <c r="P709" s="158"/>
      <c r="Q709" s="158"/>
      <c r="R709" s="159"/>
      <c r="S709" s="159"/>
      <c r="T709" s="159"/>
      <c r="U709" s="159"/>
      <c r="V709" s="159"/>
      <c r="W709" s="159"/>
      <c r="X709" s="159"/>
      <c r="Y709" s="159"/>
      <c r="Z709" s="148"/>
      <c r="AA709" s="148"/>
      <c r="AB709" s="148"/>
      <c r="AC709" s="148"/>
      <c r="AD709" s="148"/>
      <c r="AE709" s="148"/>
      <c r="AF709" s="148"/>
      <c r="AG709" s="148" t="s">
        <v>336</v>
      </c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</row>
    <row r="710" spans="1:60" outlineLevel="2" x14ac:dyDescent="0.2">
      <c r="A710" s="155"/>
      <c r="B710" s="156"/>
      <c r="C710" s="188" t="s">
        <v>58</v>
      </c>
      <c r="D710" s="161"/>
      <c r="E710" s="162">
        <v>1</v>
      </c>
      <c r="F710" s="159"/>
      <c r="G710" s="159"/>
      <c r="H710" s="159"/>
      <c r="I710" s="159"/>
      <c r="J710" s="159"/>
      <c r="K710" s="159"/>
      <c r="L710" s="159"/>
      <c r="M710" s="159"/>
      <c r="N710" s="158"/>
      <c r="O710" s="158"/>
      <c r="P710" s="158"/>
      <c r="Q710" s="158"/>
      <c r="R710" s="159"/>
      <c r="S710" s="159"/>
      <c r="T710" s="159"/>
      <c r="U710" s="159"/>
      <c r="V710" s="159"/>
      <c r="W710" s="159"/>
      <c r="X710" s="159"/>
      <c r="Y710" s="159"/>
      <c r="Z710" s="148"/>
      <c r="AA710" s="148"/>
      <c r="AB710" s="148"/>
      <c r="AC710" s="148"/>
      <c r="AD710" s="148"/>
      <c r="AE710" s="148"/>
      <c r="AF710" s="148"/>
      <c r="AG710" s="148" t="s">
        <v>344</v>
      </c>
      <c r="AH710" s="148">
        <v>0</v>
      </c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</row>
    <row r="711" spans="1:60" outlineLevel="1" x14ac:dyDescent="0.2">
      <c r="A711" s="171">
        <v>206</v>
      </c>
      <c r="B711" s="172" t="s">
        <v>1190</v>
      </c>
      <c r="C711" s="187" t="s">
        <v>1191</v>
      </c>
      <c r="D711" s="173" t="s">
        <v>434</v>
      </c>
      <c r="E711" s="174">
        <v>24</v>
      </c>
      <c r="F711" s="175"/>
      <c r="G711" s="176">
        <f>ROUND(E711*F711,2)</f>
        <v>0</v>
      </c>
      <c r="H711" s="175"/>
      <c r="I711" s="176">
        <f>ROUND(E711*H711,2)</f>
        <v>0</v>
      </c>
      <c r="J711" s="175"/>
      <c r="K711" s="176">
        <f>ROUND(E711*J711,2)</f>
        <v>0</v>
      </c>
      <c r="L711" s="176">
        <v>21</v>
      </c>
      <c r="M711" s="176">
        <f>G711*(1+L711/100)</f>
        <v>0</v>
      </c>
      <c r="N711" s="174">
        <v>0</v>
      </c>
      <c r="O711" s="174">
        <f>ROUND(E711*N711,2)</f>
        <v>0</v>
      </c>
      <c r="P711" s="174">
        <v>0</v>
      </c>
      <c r="Q711" s="174">
        <f>ROUND(E711*P711,2)</f>
        <v>0</v>
      </c>
      <c r="R711" s="176"/>
      <c r="S711" s="176" t="s">
        <v>364</v>
      </c>
      <c r="T711" s="177" t="s">
        <v>332</v>
      </c>
      <c r="U711" s="159">
        <v>0</v>
      </c>
      <c r="V711" s="159">
        <f>ROUND(E711*U711,2)</f>
        <v>0</v>
      </c>
      <c r="W711" s="159"/>
      <c r="X711" s="159" t="s">
        <v>422</v>
      </c>
      <c r="Y711" s="159" t="s">
        <v>334</v>
      </c>
      <c r="Z711" s="148"/>
      <c r="AA711" s="148"/>
      <c r="AB711" s="148"/>
      <c r="AC711" s="148"/>
      <c r="AD711" s="148"/>
      <c r="AE711" s="148"/>
      <c r="AF711" s="148"/>
      <c r="AG711" s="148" t="s">
        <v>423</v>
      </c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</row>
    <row r="712" spans="1:60" outlineLevel="2" x14ac:dyDescent="0.2">
      <c r="A712" s="155"/>
      <c r="B712" s="156"/>
      <c r="C712" s="188" t="s">
        <v>630</v>
      </c>
      <c r="D712" s="161"/>
      <c r="E712" s="162">
        <v>24</v>
      </c>
      <c r="F712" s="159"/>
      <c r="G712" s="159"/>
      <c r="H712" s="159"/>
      <c r="I712" s="159"/>
      <c r="J712" s="159"/>
      <c r="K712" s="159"/>
      <c r="L712" s="159"/>
      <c r="M712" s="159"/>
      <c r="N712" s="158"/>
      <c r="O712" s="158"/>
      <c r="P712" s="158"/>
      <c r="Q712" s="158"/>
      <c r="R712" s="159"/>
      <c r="S712" s="159"/>
      <c r="T712" s="159"/>
      <c r="U712" s="159"/>
      <c r="V712" s="159"/>
      <c r="W712" s="159"/>
      <c r="X712" s="159"/>
      <c r="Y712" s="159"/>
      <c r="Z712" s="148"/>
      <c r="AA712" s="148"/>
      <c r="AB712" s="148"/>
      <c r="AC712" s="148"/>
      <c r="AD712" s="148"/>
      <c r="AE712" s="148"/>
      <c r="AF712" s="148"/>
      <c r="AG712" s="148" t="s">
        <v>344</v>
      </c>
      <c r="AH712" s="148">
        <v>0</v>
      </c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</row>
    <row r="713" spans="1:60" outlineLevel="1" x14ac:dyDescent="0.2">
      <c r="A713" s="171">
        <v>207</v>
      </c>
      <c r="B713" s="172" t="s">
        <v>1192</v>
      </c>
      <c r="C713" s="187" t="s">
        <v>1193</v>
      </c>
      <c r="D713" s="173" t="s">
        <v>407</v>
      </c>
      <c r="E713" s="174">
        <v>58</v>
      </c>
      <c r="F713" s="175"/>
      <c r="G713" s="176">
        <f>ROUND(E713*F713,2)</f>
        <v>0</v>
      </c>
      <c r="H713" s="175"/>
      <c r="I713" s="176">
        <f>ROUND(E713*H713,2)</f>
        <v>0</v>
      </c>
      <c r="J713" s="175"/>
      <c r="K713" s="176">
        <f>ROUND(E713*J713,2)</f>
        <v>0</v>
      </c>
      <c r="L713" s="176">
        <v>21</v>
      </c>
      <c r="M713" s="176">
        <f>G713*(1+L713/100)</f>
        <v>0</v>
      </c>
      <c r="N713" s="174">
        <v>0</v>
      </c>
      <c r="O713" s="174">
        <f>ROUND(E713*N713,2)</f>
        <v>0</v>
      </c>
      <c r="P713" s="174">
        <v>0</v>
      </c>
      <c r="Q713" s="174">
        <f>ROUND(E713*P713,2)</f>
        <v>0</v>
      </c>
      <c r="R713" s="176"/>
      <c r="S713" s="176" t="s">
        <v>364</v>
      </c>
      <c r="T713" s="177" t="s">
        <v>332</v>
      </c>
      <c r="U713" s="159">
        <v>0</v>
      </c>
      <c r="V713" s="159">
        <f>ROUND(E713*U713,2)</f>
        <v>0</v>
      </c>
      <c r="W713" s="159"/>
      <c r="X713" s="159" t="s">
        <v>422</v>
      </c>
      <c r="Y713" s="159" t="s">
        <v>334</v>
      </c>
      <c r="Z713" s="148"/>
      <c r="AA713" s="148"/>
      <c r="AB713" s="148"/>
      <c r="AC713" s="148"/>
      <c r="AD713" s="148"/>
      <c r="AE713" s="148"/>
      <c r="AF713" s="148"/>
      <c r="AG713" s="148" t="s">
        <v>423</v>
      </c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</row>
    <row r="714" spans="1:60" outlineLevel="2" x14ac:dyDescent="0.2">
      <c r="A714" s="155"/>
      <c r="B714" s="156"/>
      <c r="C714" s="188" t="s">
        <v>1194</v>
      </c>
      <c r="D714" s="161"/>
      <c r="E714" s="162">
        <v>58</v>
      </c>
      <c r="F714" s="159"/>
      <c r="G714" s="159"/>
      <c r="H714" s="159"/>
      <c r="I714" s="159"/>
      <c r="J714" s="159"/>
      <c r="K714" s="159"/>
      <c r="L714" s="159"/>
      <c r="M714" s="159"/>
      <c r="N714" s="158"/>
      <c r="O714" s="158"/>
      <c r="P714" s="158"/>
      <c r="Q714" s="158"/>
      <c r="R714" s="159"/>
      <c r="S714" s="159"/>
      <c r="T714" s="159"/>
      <c r="U714" s="159"/>
      <c r="V714" s="159"/>
      <c r="W714" s="159"/>
      <c r="X714" s="159"/>
      <c r="Y714" s="159"/>
      <c r="Z714" s="148"/>
      <c r="AA714" s="148"/>
      <c r="AB714" s="148"/>
      <c r="AC714" s="148"/>
      <c r="AD714" s="148"/>
      <c r="AE714" s="148"/>
      <c r="AF714" s="148"/>
      <c r="AG714" s="148" t="s">
        <v>344</v>
      </c>
      <c r="AH714" s="148">
        <v>0</v>
      </c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</row>
    <row r="715" spans="1:60" ht="22.5" outlineLevel="1" x14ac:dyDescent="0.2">
      <c r="A715" s="171">
        <v>208</v>
      </c>
      <c r="B715" s="172" t="s">
        <v>1195</v>
      </c>
      <c r="C715" s="187" t="s">
        <v>1196</v>
      </c>
      <c r="D715" s="173" t="s">
        <v>434</v>
      </c>
      <c r="E715" s="174">
        <v>1</v>
      </c>
      <c r="F715" s="175"/>
      <c r="G715" s="176">
        <f>ROUND(E715*F715,2)</f>
        <v>0</v>
      </c>
      <c r="H715" s="175"/>
      <c r="I715" s="176">
        <f>ROUND(E715*H715,2)</f>
        <v>0</v>
      </c>
      <c r="J715" s="175"/>
      <c r="K715" s="176">
        <f>ROUND(E715*J715,2)</f>
        <v>0</v>
      </c>
      <c r="L715" s="176">
        <v>21</v>
      </c>
      <c r="M715" s="176">
        <f>G715*(1+L715/100)</f>
        <v>0</v>
      </c>
      <c r="N715" s="174">
        <v>0</v>
      </c>
      <c r="O715" s="174">
        <f>ROUND(E715*N715,2)</f>
        <v>0</v>
      </c>
      <c r="P715" s="174">
        <v>0</v>
      </c>
      <c r="Q715" s="174">
        <f>ROUND(E715*P715,2)</f>
        <v>0</v>
      </c>
      <c r="R715" s="176"/>
      <c r="S715" s="176" t="s">
        <v>364</v>
      </c>
      <c r="T715" s="177" t="s">
        <v>332</v>
      </c>
      <c r="U715" s="159">
        <v>0</v>
      </c>
      <c r="V715" s="159">
        <f>ROUND(E715*U715,2)</f>
        <v>0</v>
      </c>
      <c r="W715" s="159"/>
      <c r="X715" s="159" t="s">
        <v>422</v>
      </c>
      <c r="Y715" s="159" t="s">
        <v>334</v>
      </c>
      <c r="Z715" s="148"/>
      <c r="AA715" s="148"/>
      <c r="AB715" s="148"/>
      <c r="AC715" s="148"/>
      <c r="AD715" s="148"/>
      <c r="AE715" s="148"/>
      <c r="AF715" s="148"/>
      <c r="AG715" s="148" t="s">
        <v>423</v>
      </c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</row>
    <row r="716" spans="1:60" outlineLevel="2" x14ac:dyDescent="0.2">
      <c r="A716" s="155"/>
      <c r="B716" s="156"/>
      <c r="C716" s="188" t="s">
        <v>58</v>
      </c>
      <c r="D716" s="161"/>
      <c r="E716" s="162">
        <v>1</v>
      </c>
      <c r="F716" s="159"/>
      <c r="G716" s="159"/>
      <c r="H716" s="159"/>
      <c r="I716" s="159"/>
      <c r="J716" s="159"/>
      <c r="K716" s="159"/>
      <c r="L716" s="159"/>
      <c r="M716" s="159"/>
      <c r="N716" s="158"/>
      <c r="O716" s="158"/>
      <c r="P716" s="158"/>
      <c r="Q716" s="158"/>
      <c r="R716" s="159"/>
      <c r="S716" s="159"/>
      <c r="T716" s="159"/>
      <c r="U716" s="159"/>
      <c r="V716" s="159"/>
      <c r="W716" s="159"/>
      <c r="X716" s="159"/>
      <c r="Y716" s="159"/>
      <c r="Z716" s="148"/>
      <c r="AA716" s="148"/>
      <c r="AB716" s="148"/>
      <c r="AC716" s="148"/>
      <c r="AD716" s="148"/>
      <c r="AE716" s="148"/>
      <c r="AF716" s="148"/>
      <c r="AG716" s="148" t="s">
        <v>344</v>
      </c>
      <c r="AH716" s="148">
        <v>0</v>
      </c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</row>
    <row r="717" spans="1:60" ht="22.5" outlineLevel="1" x14ac:dyDescent="0.2">
      <c r="A717" s="171">
        <v>209</v>
      </c>
      <c r="B717" s="172" t="s">
        <v>1197</v>
      </c>
      <c r="C717" s="187" t="s">
        <v>1198</v>
      </c>
      <c r="D717" s="173" t="s">
        <v>434</v>
      </c>
      <c r="E717" s="174">
        <v>5</v>
      </c>
      <c r="F717" s="175"/>
      <c r="G717" s="176">
        <f>ROUND(E717*F717,2)</f>
        <v>0</v>
      </c>
      <c r="H717" s="175"/>
      <c r="I717" s="176">
        <f>ROUND(E717*H717,2)</f>
        <v>0</v>
      </c>
      <c r="J717" s="175"/>
      <c r="K717" s="176">
        <f>ROUND(E717*J717,2)</f>
        <v>0</v>
      </c>
      <c r="L717" s="176">
        <v>21</v>
      </c>
      <c r="M717" s="176">
        <f>G717*(1+L717/100)</f>
        <v>0</v>
      </c>
      <c r="N717" s="174">
        <v>0</v>
      </c>
      <c r="O717" s="174">
        <f>ROUND(E717*N717,2)</f>
        <v>0</v>
      </c>
      <c r="P717" s="174">
        <v>0</v>
      </c>
      <c r="Q717" s="174">
        <f>ROUND(E717*P717,2)</f>
        <v>0</v>
      </c>
      <c r="R717" s="176"/>
      <c r="S717" s="176" t="s">
        <v>364</v>
      </c>
      <c r="T717" s="177" t="s">
        <v>332</v>
      </c>
      <c r="U717" s="159">
        <v>0</v>
      </c>
      <c r="V717" s="159">
        <f>ROUND(E717*U717,2)</f>
        <v>0</v>
      </c>
      <c r="W717" s="159"/>
      <c r="X717" s="159" t="s">
        <v>422</v>
      </c>
      <c r="Y717" s="159" t="s">
        <v>334</v>
      </c>
      <c r="Z717" s="148"/>
      <c r="AA717" s="148"/>
      <c r="AB717" s="148"/>
      <c r="AC717" s="148"/>
      <c r="AD717" s="148"/>
      <c r="AE717" s="148"/>
      <c r="AF717" s="148"/>
      <c r="AG717" s="148" t="s">
        <v>423</v>
      </c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</row>
    <row r="718" spans="1:60" outlineLevel="2" x14ac:dyDescent="0.2">
      <c r="A718" s="155"/>
      <c r="B718" s="156"/>
      <c r="C718" s="188" t="s">
        <v>92</v>
      </c>
      <c r="D718" s="161"/>
      <c r="E718" s="162">
        <v>5</v>
      </c>
      <c r="F718" s="159"/>
      <c r="G718" s="159"/>
      <c r="H718" s="159"/>
      <c r="I718" s="159"/>
      <c r="J718" s="159"/>
      <c r="K718" s="159"/>
      <c r="L718" s="159"/>
      <c r="M718" s="159"/>
      <c r="N718" s="158"/>
      <c r="O718" s="158"/>
      <c r="P718" s="158"/>
      <c r="Q718" s="158"/>
      <c r="R718" s="159"/>
      <c r="S718" s="159"/>
      <c r="T718" s="159"/>
      <c r="U718" s="159"/>
      <c r="V718" s="159"/>
      <c r="W718" s="159"/>
      <c r="X718" s="159"/>
      <c r="Y718" s="159"/>
      <c r="Z718" s="148"/>
      <c r="AA718" s="148"/>
      <c r="AB718" s="148"/>
      <c r="AC718" s="148"/>
      <c r="AD718" s="148"/>
      <c r="AE718" s="148"/>
      <c r="AF718" s="148"/>
      <c r="AG718" s="148" t="s">
        <v>344</v>
      </c>
      <c r="AH718" s="148">
        <v>0</v>
      </c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</row>
    <row r="719" spans="1:60" outlineLevel="1" x14ac:dyDescent="0.2">
      <c r="A719" s="171">
        <v>210</v>
      </c>
      <c r="B719" s="172" t="s">
        <v>1199</v>
      </c>
      <c r="C719" s="187" t="s">
        <v>1200</v>
      </c>
      <c r="D719" s="173" t="s">
        <v>434</v>
      </c>
      <c r="E719" s="174">
        <v>1</v>
      </c>
      <c r="F719" s="175"/>
      <c r="G719" s="176">
        <f>ROUND(E719*F719,2)</f>
        <v>0</v>
      </c>
      <c r="H719" s="175"/>
      <c r="I719" s="176">
        <f>ROUND(E719*H719,2)</f>
        <v>0</v>
      </c>
      <c r="J719" s="175"/>
      <c r="K719" s="176">
        <f>ROUND(E719*J719,2)</f>
        <v>0</v>
      </c>
      <c r="L719" s="176">
        <v>21</v>
      </c>
      <c r="M719" s="176">
        <f>G719*(1+L719/100)</f>
        <v>0</v>
      </c>
      <c r="N719" s="174">
        <v>0</v>
      </c>
      <c r="O719" s="174">
        <f>ROUND(E719*N719,2)</f>
        <v>0</v>
      </c>
      <c r="P719" s="174">
        <v>0</v>
      </c>
      <c r="Q719" s="174">
        <f>ROUND(E719*P719,2)</f>
        <v>0</v>
      </c>
      <c r="R719" s="176"/>
      <c r="S719" s="176" t="s">
        <v>364</v>
      </c>
      <c r="T719" s="177" t="s">
        <v>332</v>
      </c>
      <c r="U719" s="159">
        <v>0</v>
      </c>
      <c r="V719" s="159">
        <f>ROUND(E719*U719,2)</f>
        <v>0</v>
      </c>
      <c r="W719" s="159"/>
      <c r="X719" s="159" t="s">
        <v>422</v>
      </c>
      <c r="Y719" s="159" t="s">
        <v>334</v>
      </c>
      <c r="Z719" s="148"/>
      <c r="AA719" s="148"/>
      <c r="AB719" s="148"/>
      <c r="AC719" s="148"/>
      <c r="AD719" s="148"/>
      <c r="AE719" s="148"/>
      <c r="AF719" s="148"/>
      <c r="AG719" s="148" t="s">
        <v>423</v>
      </c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</row>
    <row r="720" spans="1:60" outlineLevel="2" x14ac:dyDescent="0.2">
      <c r="A720" s="155"/>
      <c r="B720" s="156"/>
      <c r="C720" s="263" t="s">
        <v>1077</v>
      </c>
      <c r="D720" s="264"/>
      <c r="E720" s="264"/>
      <c r="F720" s="264"/>
      <c r="G720" s="264"/>
      <c r="H720" s="159"/>
      <c r="I720" s="159"/>
      <c r="J720" s="159"/>
      <c r="K720" s="159"/>
      <c r="L720" s="159"/>
      <c r="M720" s="159"/>
      <c r="N720" s="158"/>
      <c r="O720" s="158"/>
      <c r="P720" s="158"/>
      <c r="Q720" s="158"/>
      <c r="R720" s="159"/>
      <c r="S720" s="159"/>
      <c r="T720" s="159"/>
      <c r="U720" s="159"/>
      <c r="V720" s="159"/>
      <c r="W720" s="159"/>
      <c r="X720" s="159"/>
      <c r="Y720" s="159"/>
      <c r="Z720" s="148"/>
      <c r="AA720" s="148"/>
      <c r="AB720" s="148"/>
      <c r="AC720" s="148"/>
      <c r="AD720" s="148"/>
      <c r="AE720" s="148"/>
      <c r="AF720" s="148"/>
      <c r="AG720" s="148" t="s">
        <v>336</v>
      </c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</row>
    <row r="721" spans="1:60" outlineLevel="2" x14ac:dyDescent="0.2">
      <c r="A721" s="155"/>
      <c r="B721" s="156"/>
      <c r="C721" s="188" t="s">
        <v>58</v>
      </c>
      <c r="D721" s="161"/>
      <c r="E721" s="162">
        <v>1</v>
      </c>
      <c r="F721" s="159"/>
      <c r="G721" s="159"/>
      <c r="H721" s="159"/>
      <c r="I721" s="159"/>
      <c r="J721" s="159"/>
      <c r="K721" s="159"/>
      <c r="L721" s="159"/>
      <c r="M721" s="159"/>
      <c r="N721" s="158"/>
      <c r="O721" s="158"/>
      <c r="P721" s="158"/>
      <c r="Q721" s="158"/>
      <c r="R721" s="159"/>
      <c r="S721" s="159"/>
      <c r="T721" s="159"/>
      <c r="U721" s="159"/>
      <c r="V721" s="159"/>
      <c r="W721" s="159"/>
      <c r="X721" s="159"/>
      <c r="Y721" s="159"/>
      <c r="Z721" s="148"/>
      <c r="AA721" s="148"/>
      <c r="AB721" s="148"/>
      <c r="AC721" s="148"/>
      <c r="AD721" s="148"/>
      <c r="AE721" s="148"/>
      <c r="AF721" s="148"/>
      <c r="AG721" s="148" t="s">
        <v>344</v>
      </c>
      <c r="AH721" s="148">
        <v>0</v>
      </c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</row>
    <row r="722" spans="1:60" outlineLevel="1" x14ac:dyDescent="0.2">
      <c r="A722" s="171">
        <v>211</v>
      </c>
      <c r="B722" s="172" t="s">
        <v>1201</v>
      </c>
      <c r="C722" s="187" t="s">
        <v>1202</v>
      </c>
      <c r="D722" s="173" t="s">
        <v>434</v>
      </c>
      <c r="E722" s="174">
        <v>1</v>
      </c>
      <c r="F722" s="175"/>
      <c r="G722" s="176">
        <f>ROUND(E722*F722,2)</f>
        <v>0</v>
      </c>
      <c r="H722" s="175"/>
      <c r="I722" s="176">
        <f>ROUND(E722*H722,2)</f>
        <v>0</v>
      </c>
      <c r="J722" s="175"/>
      <c r="K722" s="176">
        <f>ROUND(E722*J722,2)</f>
        <v>0</v>
      </c>
      <c r="L722" s="176">
        <v>21</v>
      </c>
      <c r="M722" s="176">
        <f>G722*(1+L722/100)</f>
        <v>0</v>
      </c>
      <c r="N722" s="174">
        <v>6.3E-2</v>
      </c>
      <c r="O722" s="174">
        <f>ROUND(E722*N722,2)</f>
        <v>0.06</v>
      </c>
      <c r="P722" s="174">
        <v>0</v>
      </c>
      <c r="Q722" s="174">
        <f>ROUND(E722*P722,2)</f>
        <v>0</v>
      </c>
      <c r="R722" s="176" t="s">
        <v>563</v>
      </c>
      <c r="S722" s="176" t="s">
        <v>331</v>
      </c>
      <c r="T722" s="177" t="s">
        <v>331</v>
      </c>
      <c r="U722" s="159">
        <v>0</v>
      </c>
      <c r="V722" s="159">
        <f>ROUND(E722*U722,2)</f>
        <v>0</v>
      </c>
      <c r="W722" s="159"/>
      <c r="X722" s="159" t="s">
        <v>564</v>
      </c>
      <c r="Y722" s="159" t="s">
        <v>334</v>
      </c>
      <c r="Z722" s="148"/>
      <c r="AA722" s="148"/>
      <c r="AB722" s="148"/>
      <c r="AC722" s="148"/>
      <c r="AD722" s="148"/>
      <c r="AE722" s="148"/>
      <c r="AF722" s="148"/>
      <c r="AG722" s="148" t="s">
        <v>565</v>
      </c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</row>
    <row r="723" spans="1:60" outlineLevel="2" x14ac:dyDescent="0.2">
      <c r="A723" s="155"/>
      <c r="B723" s="156"/>
      <c r="C723" s="188" t="s">
        <v>1163</v>
      </c>
      <c r="D723" s="161"/>
      <c r="E723" s="162">
        <v>1</v>
      </c>
      <c r="F723" s="159"/>
      <c r="G723" s="159"/>
      <c r="H723" s="159"/>
      <c r="I723" s="159"/>
      <c r="J723" s="159"/>
      <c r="K723" s="159"/>
      <c r="L723" s="159"/>
      <c r="M723" s="159"/>
      <c r="N723" s="158"/>
      <c r="O723" s="158"/>
      <c r="P723" s="158"/>
      <c r="Q723" s="158"/>
      <c r="R723" s="159"/>
      <c r="S723" s="159"/>
      <c r="T723" s="159"/>
      <c r="U723" s="159"/>
      <c r="V723" s="159"/>
      <c r="W723" s="159"/>
      <c r="X723" s="159"/>
      <c r="Y723" s="159"/>
      <c r="Z723" s="148"/>
      <c r="AA723" s="148"/>
      <c r="AB723" s="148"/>
      <c r="AC723" s="148"/>
      <c r="AD723" s="148"/>
      <c r="AE723" s="148"/>
      <c r="AF723" s="148"/>
      <c r="AG723" s="148" t="s">
        <v>344</v>
      </c>
      <c r="AH723" s="148">
        <v>0</v>
      </c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</row>
    <row r="724" spans="1:60" outlineLevel="1" x14ac:dyDescent="0.2">
      <c r="A724" s="171">
        <v>212</v>
      </c>
      <c r="B724" s="172" t="s">
        <v>1203</v>
      </c>
      <c r="C724" s="187" t="s">
        <v>1204</v>
      </c>
      <c r="D724" s="173" t="s">
        <v>1167</v>
      </c>
      <c r="E724" s="174">
        <v>29883</v>
      </c>
      <c r="F724" s="175"/>
      <c r="G724" s="176">
        <f>ROUND(E724*F724,2)</f>
        <v>0</v>
      </c>
      <c r="H724" s="175"/>
      <c r="I724" s="176">
        <f>ROUND(E724*H724,2)</f>
        <v>0</v>
      </c>
      <c r="J724" s="175"/>
      <c r="K724" s="176">
        <f>ROUND(E724*J724,2)</f>
        <v>0</v>
      </c>
      <c r="L724" s="176">
        <v>21</v>
      </c>
      <c r="M724" s="176">
        <f>G724*(1+L724/100)</f>
        <v>0</v>
      </c>
      <c r="N724" s="174">
        <v>1E-3</v>
      </c>
      <c r="O724" s="174">
        <f>ROUND(E724*N724,2)</f>
        <v>29.88</v>
      </c>
      <c r="P724" s="174">
        <v>0</v>
      </c>
      <c r="Q724" s="174">
        <f>ROUND(E724*P724,2)</f>
        <v>0</v>
      </c>
      <c r="R724" s="176" t="s">
        <v>563</v>
      </c>
      <c r="S724" s="176" t="s">
        <v>331</v>
      </c>
      <c r="T724" s="177" t="s">
        <v>331</v>
      </c>
      <c r="U724" s="159">
        <v>0</v>
      </c>
      <c r="V724" s="159">
        <f>ROUND(E724*U724,2)</f>
        <v>0</v>
      </c>
      <c r="W724" s="159"/>
      <c r="X724" s="159" t="s">
        <v>564</v>
      </c>
      <c r="Y724" s="159" t="s">
        <v>334</v>
      </c>
      <c r="Z724" s="148"/>
      <c r="AA724" s="148"/>
      <c r="AB724" s="148"/>
      <c r="AC724" s="148"/>
      <c r="AD724" s="148"/>
      <c r="AE724" s="148"/>
      <c r="AF724" s="148"/>
      <c r="AG724" s="148" t="s">
        <v>565</v>
      </c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</row>
    <row r="725" spans="1:60" outlineLevel="2" x14ac:dyDescent="0.2">
      <c r="A725" s="155"/>
      <c r="B725" s="156"/>
      <c r="C725" s="188" t="s">
        <v>1168</v>
      </c>
      <c r="D725" s="161"/>
      <c r="E725" s="162"/>
      <c r="F725" s="159"/>
      <c r="G725" s="159"/>
      <c r="H725" s="159"/>
      <c r="I725" s="159"/>
      <c r="J725" s="159"/>
      <c r="K725" s="159"/>
      <c r="L725" s="159"/>
      <c r="M725" s="159"/>
      <c r="N725" s="158"/>
      <c r="O725" s="158"/>
      <c r="P725" s="158"/>
      <c r="Q725" s="158"/>
      <c r="R725" s="159"/>
      <c r="S725" s="159"/>
      <c r="T725" s="159"/>
      <c r="U725" s="159"/>
      <c r="V725" s="159"/>
      <c r="W725" s="159"/>
      <c r="X725" s="159"/>
      <c r="Y725" s="159"/>
      <c r="Z725" s="148"/>
      <c r="AA725" s="148"/>
      <c r="AB725" s="148"/>
      <c r="AC725" s="148"/>
      <c r="AD725" s="148"/>
      <c r="AE725" s="148"/>
      <c r="AF725" s="148"/>
      <c r="AG725" s="148" t="s">
        <v>344</v>
      </c>
      <c r="AH725" s="148">
        <v>0</v>
      </c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</row>
    <row r="726" spans="1:60" outlineLevel="3" x14ac:dyDescent="0.2">
      <c r="A726" s="155"/>
      <c r="B726" s="156"/>
      <c r="C726" s="188" t="s">
        <v>1169</v>
      </c>
      <c r="D726" s="161"/>
      <c r="E726" s="162">
        <v>2300</v>
      </c>
      <c r="F726" s="159"/>
      <c r="G726" s="159"/>
      <c r="H726" s="159"/>
      <c r="I726" s="159"/>
      <c r="J726" s="159"/>
      <c r="K726" s="159"/>
      <c r="L726" s="159"/>
      <c r="M726" s="159"/>
      <c r="N726" s="158"/>
      <c r="O726" s="158"/>
      <c r="P726" s="158"/>
      <c r="Q726" s="158"/>
      <c r="R726" s="159"/>
      <c r="S726" s="159"/>
      <c r="T726" s="159"/>
      <c r="U726" s="159"/>
      <c r="V726" s="159"/>
      <c r="W726" s="159"/>
      <c r="X726" s="159"/>
      <c r="Y726" s="159"/>
      <c r="Z726" s="148"/>
      <c r="AA726" s="148"/>
      <c r="AB726" s="148"/>
      <c r="AC726" s="148"/>
      <c r="AD726" s="148"/>
      <c r="AE726" s="148"/>
      <c r="AF726" s="148"/>
      <c r="AG726" s="148" t="s">
        <v>344</v>
      </c>
      <c r="AH726" s="148">
        <v>0</v>
      </c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</row>
    <row r="727" spans="1:60" outlineLevel="3" x14ac:dyDescent="0.2">
      <c r="A727" s="155"/>
      <c r="B727" s="156"/>
      <c r="C727" s="188" t="s">
        <v>1170</v>
      </c>
      <c r="D727" s="161"/>
      <c r="E727" s="162">
        <v>3100</v>
      </c>
      <c r="F727" s="159"/>
      <c r="G727" s="159"/>
      <c r="H727" s="159"/>
      <c r="I727" s="159"/>
      <c r="J727" s="159"/>
      <c r="K727" s="159"/>
      <c r="L727" s="159"/>
      <c r="M727" s="159"/>
      <c r="N727" s="158"/>
      <c r="O727" s="158"/>
      <c r="P727" s="158"/>
      <c r="Q727" s="158"/>
      <c r="R727" s="159"/>
      <c r="S727" s="159"/>
      <c r="T727" s="159"/>
      <c r="U727" s="159"/>
      <c r="V727" s="159"/>
      <c r="W727" s="159"/>
      <c r="X727" s="159"/>
      <c r="Y727" s="159"/>
      <c r="Z727" s="148"/>
      <c r="AA727" s="148"/>
      <c r="AB727" s="148"/>
      <c r="AC727" s="148"/>
      <c r="AD727" s="148"/>
      <c r="AE727" s="148"/>
      <c r="AF727" s="148"/>
      <c r="AG727" s="148" t="s">
        <v>344</v>
      </c>
      <c r="AH727" s="148">
        <v>0</v>
      </c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</row>
    <row r="728" spans="1:60" outlineLevel="3" x14ac:dyDescent="0.2">
      <c r="A728" s="155"/>
      <c r="B728" s="156"/>
      <c r="C728" s="188" t="s">
        <v>1171</v>
      </c>
      <c r="D728" s="161"/>
      <c r="E728" s="162">
        <v>12180</v>
      </c>
      <c r="F728" s="159"/>
      <c r="G728" s="159"/>
      <c r="H728" s="159"/>
      <c r="I728" s="159"/>
      <c r="J728" s="159"/>
      <c r="K728" s="159"/>
      <c r="L728" s="159"/>
      <c r="M728" s="159"/>
      <c r="N728" s="158"/>
      <c r="O728" s="158"/>
      <c r="P728" s="158"/>
      <c r="Q728" s="158"/>
      <c r="R728" s="159"/>
      <c r="S728" s="159"/>
      <c r="T728" s="159"/>
      <c r="U728" s="159"/>
      <c r="V728" s="159"/>
      <c r="W728" s="159"/>
      <c r="X728" s="159"/>
      <c r="Y728" s="159"/>
      <c r="Z728" s="148"/>
      <c r="AA728" s="148"/>
      <c r="AB728" s="148"/>
      <c r="AC728" s="148"/>
      <c r="AD728" s="148"/>
      <c r="AE728" s="148"/>
      <c r="AF728" s="148"/>
      <c r="AG728" s="148" t="s">
        <v>344</v>
      </c>
      <c r="AH728" s="148">
        <v>0</v>
      </c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</row>
    <row r="729" spans="1:60" outlineLevel="3" x14ac:dyDescent="0.2">
      <c r="A729" s="155"/>
      <c r="B729" s="156"/>
      <c r="C729" s="188" t="s">
        <v>1172</v>
      </c>
      <c r="D729" s="161"/>
      <c r="E729" s="162">
        <v>2020</v>
      </c>
      <c r="F729" s="159"/>
      <c r="G729" s="159"/>
      <c r="H729" s="159"/>
      <c r="I729" s="159"/>
      <c r="J729" s="159"/>
      <c r="K729" s="159"/>
      <c r="L729" s="159"/>
      <c r="M729" s="159"/>
      <c r="N729" s="158"/>
      <c r="O729" s="158"/>
      <c r="P729" s="158"/>
      <c r="Q729" s="158"/>
      <c r="R729" s="159"/>
      <c r="S729" s="159"/>
      <c r="T729" s="159"/>
      <c r="U729" s="159"/>
      <c r="V729" s="159"/>
      <c r="W729" s="159"/>
      <c r="X729" s="159"/>
      <c r="Y729" s="159"/>
      <c r="Z729" s="148"/>
      <c r="AA729" s="148"/>
      <c r="AB729" s="148"/>
      <c r="AC729" s="148"/>
      <c r="AD729" s="148"/>
      <c r="AE729" s="148"/>
      <c r="AF729" s="148"/>
      <c r="AG729" s="148" t="s">
        <v>344</v>
      </c>
      <c r="AH729" s="148">
        <v>0</v>
      </c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</row>
    <row r="730" spans="1:60" outlineLevel="3" x14ac:dyDescent="0.2">
      <c r="A730" s="155"/>
      <c r="B730" s="156"/>
      <c r="C730" s="188" t="s">
        <v>1173</v>
      </c>
      <c r="D730" s="161"/>
      <c r="E730" s="162">
        <v>2860</v>
      </c>
      <c r="F730" s="159"/>
      <c r="G730" s="159"/>
      <c r="H730" s="159"/>
      <c r="I730" s="159"/>
      <c r="J730" s="159"/>
      <c r="K730" s="159"/>
      <c r="L730" s="159"/>
      <c r="M730" s="159"/>
      <c r="N730" s="158"/>
      <c r="O730" s="158"/>
      <c r="P730" s="158"/>
      <c r="Q730" s="158"/>
      <c r="R730" s="159"/>
      <c r="S730" s="159"/>
      <c r="T730" s="159"/>
      <c r="U730" s="159"/>
      <c r="V730" s="159"/>
      <c r="W730" s="159"/>
      <c r="X730" s="159"/>
      <c r="Y730" s="159"/>
      <c r="Z730" s="148"/>
      <c r="AA730" s="148"/>
      <c r="AB730" s="148"/>
      <c r="AC730" s="148"/>
      <c r="AD730" s="148"/>
      <c r="AE730" s="148"/>
      <c r="AF730" s="148"/>
      <c r="AG730" s="148" t="s">
        <v>344</v>
      </c>
      <c r="AH730" s="148">
        <v>0</v>
      </c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</row>
    <row r="731" spans="1:60" outlineLevel="3" x14ac:dyDescent="0.2">
      <c r="A731" s="155"/>
      <c r="B731" s="156"/>
      <c r="C731" s="188" t="s">
        <v>1174</v>
      </c>
      <c r="D731" s="161"/>
      <c r="E731" s="162">
        <v>6000</v>
      </c>
      <c r="F731" s="159"/>
      <c r="G731" s="159"/>
      <c r="H731" s="159"/>
      <c r="I731" s="159"/>
      <c r="J731" s="159"/>
      <c r="K731" s="159"/>
      <c r="L731" s="159"/>
      <c r="M731" s="159"/>
      <c r="N731" s="158"/>
      <c r="O731" s="158"/>
      <c r="P731" s="158"/>
      <c r="Q731" s="158"/>
      <c r="R731" s="159"/>
      <c r="S731" s="159"/>
      <c r="T731" s="159"/>
      <c r="U731" s="159"/>
      <c r="V731" s="159"/>
      <c r="W731" s="159"/>
      <c r="X731" s="159"/>
      <c r="Y731" s="159"/>
      <c r="Z731" s="148"/>
      <c r="AA731" s="148"/>
      <c r="AB731" s="148"/>
      <c r="AC731" s="148"/>
      <c r="AD731" s="148"/>
      <c r="AE731" s="148"/>
      <c r="AF731" s="148"/>
      <c r="AG731" s="148" t="s">
        <v>344</v>
      </c>
      <c r="AH731" s="148">
        <v>0</v>
      </c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</row>
    <row r="732" spans="1:60" outlineLevel="3" x14ac:dyDescent="0.2">
      <c r="A732" s="155"/>
      <c r="B732" s="156"/>
      <c r="C732" s="200" t="s">
        <v>1205</v>
      </c>
      <c r="D732" s="195"/>
      <c r="E732" s="196">
        <v>1423</v>
      </c>
      <c r="F732" s="159"/>
      <c r="G732" s="159"/>
      <c r="H732" s="159"/>
      <c r="I732" s="159"/>
      <c r="J732" s="159"/>
      <c r="K732" s="159"/>
      <c r="L732" s="159"/>
      <c r="M732" s="159"/>
      <c r="N732" s="158"/>
      <c r="O732" s="158"/>
      <c r="P732" s="158"/>
      <c r="Q732" s="158"/>
      <c r="R732" s="159"/>
      <c r="S732" s="159"/>
      <c r="T732" s="159"/>
      <c r="U732" s="159"/>
      <c r="V732" s="159"/>
      <c r="W732" s="159"/>
      <c r="X732" s="159"/>
      <c r="Y732" s="159"/>
      <c r="Z732" s="148"/>
      <c r="AA732" s="148"/>
      <c r="AB732" s="148"/>
      <c r="AC732" s="148"/>
      <c r="AD732" s="148"/>
      <c r="AE732" s="148"/>
      <c r="AF732" s="148"/>
      <c r="AG732" s="148" t="s">
        <v>344</v>
      </c>
      <c r="AH732" s="148">
        <v>4</v>
      </c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</row>
    <row r="733" spans="1:60" outlineLevel="1" x14ac:dyDescent="0.2">
      <c r="A733" s="155">
        <v>213</v>
      </c>
      <c r="B733" s="156" t="s">
        <v>1206</v>
      </c>
      <c r="C733" s="199" t="s">
        <v>1207</v>
      </c>
      <c r="D733" s="157" t="s">
        <v>0</v>
      </c>
      <c r="E733" s="197"/>
      <c r="F733" s="160"/>
      <c r="G733" s="159">
        <f>ROUND(E733*F733,2)</f>
        <v>0</v>
      </c>
      <c r="H733" s="160"/>
      <c r="I733" s="159">
        <f>ROUND(E733*H733,2)</f>
        <v>0</v>
      </c>
      <c r="J733" s="160"/>
      <c r="K733" s="159">
        <f>ROUND(E733*J733,2)</f>
        <v>0</v>
      </c>
      <c r="L733" s="159">
        <v>21</v>
      </c>
      <c r="M733" s="159">
        <f>G733*(1+L733/100)</f>
        <v>0</v>
      </c>
      <c r="N733" s="158">
        <v>0</v>
      </c>
      <c r="O733" s="158">
        <f>ROUND(E733*N733,2)</f>
        <v>0</v>
      </c>
      <c r="P733" s="158">
        <v>0</v>
      </c>
      <c r="Q733" s="158">
        <f>ROUND(E733*P733,2)</f>
        <v>0</v>
      </c>
      <c r="R733" s="159" t="s">
        <v>926</v>
      </c>
      <c r="S733" s="159" t="s">
        <v>331</v>
      </c>
      <c r="T733" s="159" t="s">
        <v>331</v>
      </c>
      <c r="U733" s="159">
        <v>0</v>
      </c>
      <c r="V733" s="159">
        <f>ROUND(E733*U733,2)</f>
        <v>0</v>
      </c>
      <c r="W733" s="159"/>
      <c r="X733" s="159" t="s">
        <v>767</v>
      </c>
      <c r="Y733" s="159" t="s">
        <v>334</v>
      </c>
      <c r="Z733" s="148"/>
      <c r="AA733" s="148"/>
      <c r="AB733" s="148"/>
      <c r="AC733" s="148"/>
      <c r="AD733" s="148"/>
      <c r="AE733" s="148"/>
      <c r="AF733" s="148"/>
      <c r="AG733" s="148" t="s">
        <v>768</v>
      </c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</row>
    <row r="734" spans="1:60" outlineLevel="2" x14ac:dyDescent="0.2">
      <c r="A734" s="155"/>
      <c r="B734" s="156"/>
      <c r="C734" s="276" t="s">
        <v>858</v>
      </c>
      <c r="D734" s="277"/>
      <c r="E734" s="277"/>
      <c r="F734" s="277"/>
      <c r="G734" s="277"/>
      <c r="H734" s="159"/>
      <c r="I734" s="159"/>
      <c r="J734" s="159"/>
      <c r="K734" s="159"/>
      <c r="L734" s="159"/>
      <c r="M734" s="159"/>
      <c r="N734" s="158"/>
      <c r="O734" s="158"/>
      <c r="P734" s="158"/>
      <c r="Q734" s="158"/>
      <c r="R734" s="159"/>
      <c r="S734" s="159"/>
      <c r="T734" s="159"/>
      <c r="U734" s="159"/>
      <c r="V734" s="159"/>
      <c r="W734" s="159"/>
      <c r="X734" s="159"/>
      <c r="Y734" s="159"/>
      <c r="Z734" s="148"/>
      <c r="AA734" s="148"/>
      <c r="AB734" s="148"/>
      <c r="AC734" s="148"/>
      <c r="AD734" s="148"/>
      <c r="AE734" s="148"/>
      <c r="AF734" s="148"/>
      <c r="AG734" s="148" t="s">
        <v>430</v>
      </c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</row>
    <row r="735" spans="1:60" x14ac:dyDescent="0.2">
      <c r="A735" s="164" t="s">
        <v>326</v>
      </c>
      <c r="B735" s="165" t="s">
        <v>264</v>
      </c>
      <c r="C735" s="186" t="s">
        <v>265</v>
      </c>
      <c r="D735" s="166"/>
      <c r="E735" s="167"/>
      <c r="F735" s="168"/>
      <c r="G735" s="168">
        <f>SUMIF(AG736:AG766,"&lt;&gt;NOR",G736:G766)</f>
        <v>0</v>
      </c>
      <c r="H735" s="168"/>
      <c r="I735" s="168">
        <f>SUM(I736:I766)</f>
        <v>0</v>
      </c>
      <c r="J735" s="168"/>
      <c r="K735" s="168">
        <f>SUM(K736:K766)</f>
        <v>0</v>
      </c>
      <c r="L735" s="168"/>
      <c r="M735" s="168">
        <f>SUM(M736:M766)</f>
        <v>0</v>
      </c>
      <c r="N735" s="167"/>
      <c r="O735" s="167">
        <f>SUM(O736:O766)</f>
        <v>1.83</v>
      </c>
      <c r="P735" s="167"/>
      <c r="Q735" s="167">
        <f>SUM(Q736:Q766)</f>
        <v>0</v>
      </c>
      <c r="R735" s="168"/>
      <c r="S735" s="168"/>
      <c r="T735" s="169"/>
      <c r="U735" s="163"/>
      <c r="V735" s="163">
        <f>SUM(V736:V766)</f>
        <v>97.44</v>
      </c>
      <c r="W735" s="163"/>
      <c r="X735" s="163"/>
      <c r="Y735" s="163"/>
      <c r="AG735" t="s">
        <v>327</v>
      </c>
    </row>
    <row r="736" spans="1:60" ht="22.5" outlineLevel="1" x14ac:dyDescent="0.2">
      <c r="A736" s="171">
        <v>214</v>
      </c>
      <c r="B736" s="172" t="s">
        <v>1208</v>
      </c>
      <c r="C736" s="187" t="s">
        <v>1209</v>
      </c>
      <c r="D736" s="173" t="s">
        <v>420</v>
      </c>
      <c r="E736" s="174">
        <v>54.15</v>
      </c>
      <c r="F736" s="175"/>
      <c r="G736" s="176">
        <f>ROUND(E736*F736,2)</f>
        <v>0</v>
      </c>
      <c r="H736" s="175"/>
      <c r="I736" s="176">
        <f>ROUND(E736*H736,2)</f>
        <v>0</v>
      </c>
      <c r="J736" s="175"/>
      <c r="K736" s="176">
        <f>ROUND(E736*J736,2)</f>
        <v>0</v>
      </c>
      <c r="L736" s="176">
        <v>21</v>
      </c>
      <c r="M736" s="176">
        <f>G736*(1+L736/100)</f>
        <v>0</v>
      </c>
      <c r="N736" s="174">
        <v>0</v>
      </c>
      <c r="O736" s="174">
        <f>ROUND(E736*N736,2)</f>
        <v>0</v>
      </c>
      <c r="P736" s="174">
        <v>0</v>
      </c>
      <c r="Q736" s="174">
        <f>ROUND(E736*P736,2)</f>
        <v>0</v>
      </c>
      <c r="R736" s="176" t="s">
        <v>1210</v>
      </c>
      <c r="S736" s="176" t="s">
        <v>331</v>
      </c>
      <c r="T736" s="177" t="s">
        <v>331</v>
      </c>
      <c r="U736" s="159">
        <v>1.6E-2</v>
      </c>
      <c r="V736" s="159">
        <f>ROUND(E736*U736,2)</f>
        <v>0.87</v>
      </c>
      <c r="W736" s="159"/>
      <c r="X736" s="159" t="s">
        <v>422</v>
      </c>
      <c r="Y736" s="159" t="s">
        <v>334</v>
      </c>
      <c r="Z736" s="148"/>
      <c r="AA736" s="148"/>
      <c r="AB736" s="148"/>
      <c r="AC736" s="148"/>
      <c r="AD736" s="148"/>
      <c r="AE736" s="148"/>
      <c r="AF736" s="148"/>
      <c r="AG736" s="148" t="s">
        <v>423</v>
      </c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</row>
    <row r="737" spans="1:60" outlineLevel="2" x14ac:dyDescent="0.2">
      <c r="A737" s="155"/>
      <c r="B737" s="156"/>
      <c r="C737" s="188" t="s">
        <v>1211</v>
      </c>
      <c r="D737" s="161"/>
      <c r="E737" s="162">
        <v>54.15</v>
      </c>
      <c r="F737" s="159"/>
      <c r="G737" s="159"/>
      <c r="H737" s="159"/>
      <c r="I737" s="159"/>
      <c r="J737" s="159"/>
      <c r="K737" s="159"/>
      <c r="L737" s="159"/>
      <c r="M737" s="159"/>
      <c r="N737" s="158"/>
      <c r="O737" s="158"/>
      <c r="P737" s="158"/>
      <c r="Q737" s="158"/>
      <c r="R737" s="159"/>
      <c r="S737" s="159"/>
      <c r="T737" s="159"/>
      <c r="U737" s="159"/>
      <c r="V737" s="159"/>
      <c r="W737" s="159"/>
      <c r="X737" s="159"/>
      <c r="Y737" s="159"/>
      <c r="Z737" s="148"/>
      <c r="AA737" s="148"/>
      <c r="AB737" s="148"/>
      <c r="AC737" s="148"/>
      <c r="AD737" s="148"/>
      <c r="AE737" s="148"/>
      <c r="AF737" s="148"/>
      <c r="AG737" s="148" t="s">
        <v>344</v>
      </c>
      <c r="AH737" s="148">
        <v>0</v>
      </c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</row>
    <row r="738" spans="1:60" outlineLevel="1" x14ac:dyDescent="0.2">
      <c r="A738" s="171">
        <v>215</v>
      </c>
      <c r="B738" s="172" t="s">
        <v>1212</v>
      </c>
      <c r="C738" s="187" t="s">
        <v>1213</v>
      </c>
      <c r="D738" s="173" t="s">
        <v>420</v>
      </c>
      <c r="E738" s="174">
        <v>54.15</v>
      </c>
      <c r="F738" s="175"/>
      <c r="G738" s="176">
        <f>ROUND(E738*F738,2)</f>
        <v>0</v>
      </c>
      <c r="H738" s="175"/>
      <c r="I738" s="176">
        <f>ROUND(E738*H738,2)</f>
        <v>0</v>
      </c>
      <c r="J738" s="175"/>
      <c r="K738" s="176">
        <f>ROUND(E738*J738,2)</f>
        <v>0</v>
      </c>
      <c r="L738" s="176">
        <v>21</v>
      </c>
      <c r="M738" s="176">
        <f>G738*(1+L738/100)</f>
        <v>0</v>
      </c>
      <c r="N738" s="174">
        <v>2.1000000000000001E-4</v>
      </c>
      <c r="O738" s="174">
        <f>ROUND(E738*N738,2)</f>
        <v>0.01</v>
      </c>
      <c r="P738" s="174">
        <v>0</v>
      </c>
      <c r="Q738" s="174">
        <f>ROUND(E738*P738,2)</f>
        <v>0</v>
      </c>
      <c r="R738" s="176" t="s">
        <v>1210</v>
      </c>
      <c r="S738" s="176" t="s">
        <v>331</v>
      </c>
      <c r="T738" s="177" t="s">
        <v>331</v>
      </c>
      <c r="U738" s="159">
        <v>0.05</v>
      </c>
      <c r="V738" s="159">
        <f>ROUND(E738*U738,2)</f>
        <v>2.71</v>
      </c>
      <c r="W738" s="159"/>
      <c r="X738" s="159" t="s">
        <v>422</v>
      </c>
      <c r="Y738" s="159" t="s">
        <v>334</v>
      </c>
      <c r="Z738" s="148"/>
      <c r="AA738" s="148"/>
      <c r="AB738" s="148"/>
      <c r="AC738" s="148"/>
      <c r="AD738" s="148"/>
      <c r="AE738" s="148"/>
      <c r="AF738" s="148"/>
      <c r="AG738" s="148" t="s">
        <v>423</v>
      </c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</row>
    <row r="739" spans="1:60" outlineLevel="2" x14ac:dyDescent="0.2">
      <c r="A739" s="155"/>
      <c r="B739" s="156"/>
      <c r="C739" s="188" t="s">
        <v>1211</v>
      </c>
      <c r="D739" s="161"/>
      <c r="E739" s="162">
        <v>54.15</v>
      </c>
      <c r="F739" s="159"/>
      <c r="G739" s="159"/>
      <c r="H739" s="159"/>
      <c r="I739" s="159"/>
      <c r="J739" s="159"/>
      <c r="K739" s="159"/>
      <c r="L739" s="159"/>
      <c r="M739" s="159"/>
      <c r="N739" s="158"/>
      <c r="O739" s="158"/>
      <c r="P739" s="158"/>
      <c r="Q739" s="158"/>
      <c r="R739" s="159"/>
      <c r="S739" s="159"/>
      <c r="T739" s="159"/>
      <c r="U739" s="159"/>
      <c r="V739" s="159"/>
      <c r="W739" s="159"/>
      <c r="X739" s="159"/>
      <c r="Y739" s="159"/>
      <c r="Z739" s="148"/>
      <c r="AA739" s="148"/>
      <c r="AB739" s="148"/>
      <c r="AC739" s="148"/>
      <c r="AD739" s="148"/>
      <c r="AE739" s="148"/>
      <c r="AF739" s="148"/>
      <c r="AG739" s="148" t="s">
        <v>344</v>
      </c>
      <c r="AH739" s="148">
        <v>0</v>
      </c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</row>
    <row r="740" spans="1:60" ht="22.5" outlineLevel="1" x14ac:dyDescent="0.2">
      <c r="A740" s="171">
        <v>216</v>
      </c>
      <c r="B740" s="172" t="s">
        <v>1214</v>
      </c>
      <c r="C740" s="187" t="s">
        <v>1215</v>
      </c>
      <c r="D740" s="173" t="s">
        <v>407</v>
      </c>
      <c r="E740" s="174">
        <v>43.832000000000001</v>
      </c>
      <c r="F740" s="175"/>
      <c r="G740" s="176">
        <f>ROUND(E740*F740,2)</f>
        <v>0</v>
      </c>
      <c r="H740" s="175"/>
      <c r="I740" s="176">
        <f>ROUND(E740*H740,2)</f>
        <v>0</v>
      </c>
      <c r="J740" s="175"/>
      <c r="K740" s="176">
        <f>ROUND(E740*J740,2)</f>
        <v>0</v>
      </c>
      <c r="L740" s="176">
        <v>21</v>
      </c>
      <c r="M740" s="176">
        <f>G740*(1+L740/100)</f>
        <v>0</v>
      </c>
      <c r="N740" s="174">
        <v>3.2000000000000003E-4</v>
      </c>
      <c r="O740" s="174">
        <f>ROUND(E740*N740,2)</f>
        <v>0.01</v>
      </c>
      <c r="P740" s="174">
        <v>0</v>
      </c>
      <c r="Q740" s="174">
        <f>ROUND(E740*P740,2)</f>
        <v>0</v>
      </c>
      <c r="R740" s="176" t="s">
        <v>1210</v>
      </c>
      <c r="S740" s="176" t="s">
        <v>331</v>
      </c>
      <c r="T740" s="177" t="s">
        <v>331</v>
      </c>
      <c r="U740" s="159">
        <v>0.23599999999999999</v>
      </c>
      <c r="V740" s="159">
        <f>ROUND(E740*U740,2)</f>
        <v>10.34</v>
      </c>
      <c r="W740" s="159"/>
      <c r="X740" s="159" t="s">
        <v>422</v>
      </c>
      <c r="Y740" s="159" t="s">
        <v>334</v>
      </c>
      <c r="Z740" s="148"/>
      <c r="AA740" s="148"/>
      <c r="AB740" s="148"/>
      <c r="AC740" s="148"/>
      <c r="AD740" s="148"/>
      <c r="AE740" s="148"/>
      <c r="AF740" s="148"/>
      <c r="AG740" s="148" t="s">
        <v>423</v>
      </c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</row>
    <row r="741" spans="1:60" outlineLevel="2" x14ac:dyDescent="0.2">
      <c r="A741" s="155"/>
      <c r="B741" s="156"/>
      <c r="C741" s="188" t="s">
        <v>1216</v>
      </c>
      <c r="D741" s="161"/>
      <c r="E741" s="162">
        <v>7.63</v>
      </c>
      <c r="F741" s="159"/>
      <c r="G741" s="159"/>
      <c r="H741" s="159"/>
      <c r="I741" s="159"/>
      <c r="J741" s="159"/>
      <c r="K741" s="159"/>
      <c r="L741" s="159"/>
      <c r="M741" s="159"/>
      <c r="N741" s="158"/>
      <c r="O741" s="158"/>
      <c r="P741" s="158"/>
      <c r="Q741" s="158"/>
      <c r="R741" s="159"/>
      <c r="S741" s="159"/>
      <c r="T741" s="159"/>
      <c r="U741" s="159"/>
      <c r="V741" s="159"/>
      <c r="W741" s="159"/>
      <c r="X741" s="159"/>
      <c r="Y741" s="159"/>
      <c r="Z741" s="148"/>
      <c r="AA741" s="148"/>
      <c r="AB741" s="148"/>
      <c r="AC741" s="148"/>
      <c r="AD741" s="148"/>
      <c r="AE741" s="148"/>
      <c r="AF741" s="148"/>
      <c r="AG741" s="148" t="s">
        <v>344</v>
      </c>
      <c r="AH741" s="148">
        <v>0</v>
      </c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</row>
    <row r="742" spans="1:60" outlineLevel="3" x14ac:dyDescent="0.2">
      <c r="A742" s="155"/>
      <c r="B742" s="156"/>
      <c r="C742" s="188" t="s">
        <v>1217</v>
      </c>
      <c r="D742" s="161"/>
      <c r="E742" s="162">
        <v>6.8819999999999997</v>
      </c>
      <c r="F742" s="159"/>
      <c r="G742" s="159"/>
      <c r="H742" s="159"/>
      <c r="I742" s="159"/>
      <c r="J742" s="159"/>
      <c r="K742" s="159"/>
      <c r="L742" s="159"/>
      <c r="M742" s="159"/>
      <c r="N742" s="158"/>
      <c r="O742" s="158"/>
      <c r="P742" s="158"/>
      <c r="Q742" s="158"/>
      <c r="R742" s="159"/>
      <c r="S742" s="159"/>
      <c r="T742" s="159"/>
      <c r="U742" s="159"/>
      <c r="V742" s="159"/>
      <c r="W742" s="159"/>
      <c r="X742" s="159"/>
      <c r="Y742" s="159"/>
      <c r="Z742" s="148"/>
      <c r="AA742" s="148"/>
      <c r="AB742" s="148"/>
      <c r="AC742" s="148"/>
      <c r="AD742" s="148"/>
      <c r="AE742" s="148"/>
      <c r="AF742" s="148"/>
      <c r="AG742" s="148" t="s">
        <v>344</v>
      </c>
      <c r="AH742" s="148">
        <v>0</v>
      </c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</row>
    <row r="743" spans="1:60" outlineLevel="3" x14ac:dyDescent="0.2">
      <c r="A743" s="155"/>
      <c r="B743" s="156"/>
      <c r="C743" s="188" t="s">
        <v>1218</v>
      </c>
      <c r="D743" s="161"/>
      <c r="E743" s="162">
        <v>11.66</v>
      </c>
      <c r="F743" s="159"/>
      <c r="G743" s="159"/>
      <c r="H743" s="159"/>
      <c r="I743" s="159"/>
      <c r="J743" s="159"/>
      <c r="K743" s="159"/>
      <c r="L743" s="159"/>
      <c r="M743" s="159"/>
      <c r="N743" s="158"/>
      <c r="O743" s="158"/>
      <c r="P743" s="158"/>
      <c r="Q743" s="158"/>
      <c r="R743" s="159"/>
      <c r="S743" s="159"/>
      <c r="T743" s="159"/>
      <c r="U743" s="159"/>
      <c r="V743" s="159"/>
      <c r="W743" s="159"/>
      <c r="X743" s="159"/>
      <c r="Y743" s="159"/>
      <c r="Z743" s="148"/>
      <c r="AA743" s="148"/>
      <c r="AB743" s="148"/>
      <c r="AC743" s="148"/>
      <c r="AD743" s="148"/>
      <c r="AE743" s="148"/>
      <c r="AF743" s="148"/>
      <c r="AG743" s="148" t="s">
        <v>344</v>
      </c>
      <c r="AH743" s="148">
        <v>0</v>
      </c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</row>
    <row r="744" spans="1:60" outlineLevel="3" x14ac:dyDescent="0.2">
      <c r="A744" s="155"/>
      <c r="B744" s="156"/>
      <c r="C744" s="188" t="s">
        <v>1219</v>
      </c>
      <c r="D744" s="161"/>
      <c r="E744" s="162">
        <v>3.63</v>
      </c>
      <c r="F744" s="159"/>
      <c r="G744" s="159"/>
      <c r="H744" s="159"/>
      <c r="I744" s="159"/>
      <c r="J744" s="159"/>
      <c r="K744" s="159"/>
      <c r="L744" s="159"/>
      <c r="M744" s="159"/>
      <c r="N744" s="158"/>
      <c r="O744" s="158"/>
      <c r="P744" s="158"/>
      <c r="Q744" s="158"/>
      <c r="R744" s="159"/>
      <c r="S744" s="159"/>
      <c r="T744" s="159"/>
      <c r="U744" s="159"/>
      <c r="V744" s="159"/>
      <c r="W744" s="159"/>
      <c r="X744" s="159"/>
      <c r="Y744" s="159"/>
      <c r="Z744" s="148"/>
      <c r="AA744" s="148"/>
      <c r="AB744" s="148"/>
      <c r="AC744" s="148"/>
      <c r="AD744" s="148"/>
      <c r="AE744" s="148"/>
      <c r="AF744" s="148"/>
      <c r="AG744" s="148" t="s">
        <v>344</v>
      </c>
      <c r="AH744" s="148">
        <v>0</v>
      </c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</row>
    <row r="745" spans="1:60" outlineLevel="3" x14ac:dyDescent="0.2">
      <c r="A745" s="155"/>
      <c r="B745" s="156"/>
      <c r="C745" s="188" t="s">
        <v>1220</v>
      </c>
      <c r="D745" s="161"/>
      <c r="E745" s="162">
        <v>4.1500000000000004</v>
      </c>
      <c r="F745" s="159"/>
      <c r="G745" s="159"/>
      <c r="H745" s="159"/>
      <c r="I745" s="159"/>
      <c r="J745" s="159"/>
      <c r="K745" s="159"/>
      <c r="L745" s="159"/>
      <c r="M745" s="159"/>
      <c r="N745" s="158"/>
      <c r="O745" s="158"/>
      <c r="P745" s="158"/>
      <c r="Q745" s="158"/>
      <c r="R745" s="159"/>
      <c r="S745" s="159"/>
      <c r="T745" s="159"/>
      <c r="U745" s="159"/>
      <c r="V745" s="159"/>
      <c r="W745" s="159"/>
      <c r="X745" s="159"/>
      <c r="Y745" s="159"/>
      <c r="Z745" s="148"/>
      <c r="AA745" s="148"/>
      <c r="AB745" s="148"/>
      <c r="AC745" s="148"/>
      <c r="AD745" s="148"/>
      <c r="AE745" s="148"/>
      <c r="AF745" s="148"/>
      <c r="AG745" s="148" t="s">
        <v>344</v>
      </c>
      <c r="AH745" s="148">
        <v>0</v>
      </c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</row>
    <row r="746" spans="1:60" outlineLevel="3" x14ac:dyDescent="0.2">
      <c r="A746" s="155"/>
      <c r="B746" s="156"/>
      <c r="C746" s="188" t="s">
        <v>1221</v>
      </c>
      <c r="D746" s="161"/>
      <c r="E746" s="162">
        <v>9.8800000000000008</v>
      </c>
      <c r="F746" s="159"/>
      <c r="G746" s="159"/>
      <c r="H746" s="159"/>
      <c r="I746" s="159"/>
      <c r="J746" s="159"/>
      <c r="K746" s="159"/>
      <c r="L746" s="159"/>
      <c r="M746" s="159"/>
      <c r="N746" s="158"/>
      <c r="O746" s="158"/>
      <c r="P746" s="158"/>
      <c r="Q746" s="158"/>
      <c r="R746" s="159"/>
      <c r="S746" s="159"/>
      <c r="T746" s="159"/>
      <c r="U746" s="159"/>
      <c r="V746" s="159"/>
      <c r="W746" s="159"/>
      <c r="X746" s="159"/>
      <c r="Y746" s="159"/>
      <c r="Z746" s="148"/>
      <c r="AA746" s="148"/>
      <c r="AB746" s="148"/>
      <c r="AC746" s="148"/>
      <c r="AD746" s="148"/>
      <c r="AE746" s="148"/>
      <c r="AF746" s="148"/>
      <c r="AG746" s="148" t="s">
        <v>344</v>
      </c>
      <c r="AH746" s="148">
        <v>0</v>
      </c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</row>
    <row r="747" spans="1:60" outlineLevel="1" x14ac:dyDescent="0.2">
      <c r="A747" s="171">
        <v>217</v>
      </c>
      <c r="B747" s="172" t="s">
        <v>1222</v>
      </c>
      <c r="C747" s="187" t="s">
        <v>1223</v>
      </c>
      <c r="D747" s="173" t="s">
        <v>407</v>
      </c>
      <c r="E747" s="174">
        <v>43.832000000000001</v>
      </c>
      <c r="F747" s="175"/>
      <c r="G747" s="176">
        <f>ROUND(E747*F747,2)</f>
        <v>0</v>
      </c>
      <c r="H747" s="175"/>
      <c r="I747" s="176">
        <f>ROUND(E747*H747,2)</f>
        <v>0</v>
      </c>
      <c r="J747" s="175"/>
      <c r="K747" s="176">
        <f>ROUND(E747*J747,2)</f>
        <v>0</v>
      </c>
      <c r="L747" s="176">
        <v>21</v>
      </c>
      <c r="M747" s="176">
        <f>G747*(1+L747/100)</f>
        <v>0</v>
      </c>
      <c r="N747" s="174">
        <v>0</v>
      </c>
      <c r="O747" s="174">
        <f>ROUND(E747*N747,2)</f>
        <v>0</v>
      </c>
      <c r="P747" s="174">
        <v>0</v>
      </c>
      <c r="Q747" s="174">
        <f>ROUND(E747*P747,2)</f>
        <v>0</v>
      </c>
      <c r="R747" s="176" t="s">
        <v>1210</v>
      </c>
      <c r="S747" s="176" t="s">
        <v>331</v>
      </c>
      <c r="T747" s="177" t="s">
        <v>331</v>
      </c>
      <c r="U747" s="159">
        <v>0.154</v>
      </c>
      <c r="V747" s="159">
        <f>ROUND(E747*U747,2)</f>
        <v>6.75</v>
      </c>
      <c r="W747" s="159"/>
      <c r="X747" s="159" t="s">
        <v>422</v>
      </c>
      <c r="Y747" s="159" t="s">
        <v>334</v>
      </c>
      <c r="Z747" s="148"/>
      <c r="AA747" s="148"/>
      <c r="AB747" s="148"/>
      <c r="AC747" s="148"/>
      <c r="AD747" s="148"/>
      <c r="AE747" s="148"/>
      <c r="AF747" s="148"/>
      <c r="AG747" s="148" t="s">
        <v>423</v>
      </c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</row>
    <row r="748" spans="1:60" outlineLevel="2" x14ac:dyDescent="0.2">
      <c r="A748" s="155"/>
      <c r="B748" s="156"/>
      <c r="C748" s="188" t="s">
        <v>1216</v>
      </c>
      <c r="D748" s="161"/>
      <c r="E748" s="162">
        <v>7.63</v>
      </c>
      <c r="F748" s="159"/>
      <c r="G748" s="159"/>
      <c r="H748" s="159"/>
      <c r="I748" s="159"/>
      <c r="J748" s="159"/>
      <c r="K748" s="159"/>
      <c r="L748" s="159"/>
      <c r="M748" s="159"/>
      <c r="N748" s="158"/>
      <c r="O748" s="158"/>
      <c r="P748" s="158"/>
      <c r="Q748" s="158"/>
      <c r="R748" s="159"/>
      <c r="S748" s="159"/>
      <c r="T748" s="159"/>
      <c r="U748" s="159"/>
      <c r="V748" s="159"/>
      <c r="W748" s="159"/>
      <c r="X748" s="159"/>
      <c r="Y748" s="159"/>
      <c r="Z748" s="148"/>
      <c r="AA748" s="148"/>
      <c r="AB748" s="148"/>
      <c r="AC748" s="148"/>
      <c r="AD748" s="148"/>
      <c r="AE748" s="148"/>
      <c r="AF748" s="148"/>
      <c r="AG748" s="148" t="s">
        <v>344</v>
      </c>
      <c r="AH748" s="148">
        <v>0</v>
      </c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</row>
    <row r="749" spans="1:60" outlineLevel="3" x14ac:dyDescent="0.2">
      <c r="A749" s="155"/>
      <c r="B749" s="156"/>
      <c r="C749" s="188" t="s">
        <v>1217</v>
      </c>
      <c r="D749" s="161"/>
      <c r="E749" s="162">
        <v>6.8819999999999997</v>
      </c>
      <c r="F749" s="159"/>
      <c r="G749" s="159"/>
      <c r="H749" s="159"/>
      <c r="I749" s="159"/>
      <c r="J749" s="159"/>
      <c r="K749" s="159"/>
      <c r="L749" s="159"/>
      <c r="M749" s="159"/>
      <c r="N749" s="158"/>
      <c r="O749" s="158"/>
      <c r="P749" s="158"/>
      <c r="Q749" s="158"/>
      <c r="R749" s="159"/>
      <c r="S749" s="159"/>
      <c r="T749" s="159"/>
      <c r="U749" s="159"/>
      <c r="V749" s="159"/>
      <c r="W749" s="159"/>
      <c r="X749" s="159"/>
      <c r="Y749" s="159"/>
      <c r="Z749" s="148"/>
      <c r="AA749" s="148"/>
      <c r="AB749" s="148"/>
      <c r="AC749" s="148"/>
      <c r="AD749" s="148"/>
      <c r="AE749" s="148"/>
      <c r="AF749" s="148"/>
      <c r="AG749" s="148" t="s">
        <v>344</v>
      </c>
      <c r="AH749" s="148">
        <v>0</v>
      </c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</row>
    <row r="750" spans="1:60" outlineLevel="3" x14ac:dyDescent="0.2">
      <c r="A750" s="155"/>
      <c r="B750" s="156"/>
      <c r="C750" s="188" t="s">
        <v>1218</v>
      </c>
      <c r="D750" s="161"/>
      <c r="E750" s="162">
        <v>11.66</v>
      </c>
      <c r="F750" s="159"/>
      <c r="G750" s="159"/>
      <c r="H750" s="159"/>
      <c r="I750" s="159"/>
      <c r="J750" s="159"/>
      <c r="K750" s="159"/>
      <c r="L750" s="159"/>
      <c r="M750" s="159"/>
      <c r="N750" s="158"/>
      <c r="O750" s="158"/>
      <c r="P750" s="158"/>
      <c r="Q750" s="158"/>
      <c r="R750" s="159"/>
      <c r="S750" s="159"/>
      <c r="T750" s="159"/>
      <c r="U750" s="159"/>
      <c r="V750" s="159"/>
      <c r="W750" s="159"/>
      <c r="X750" s="159"/>
      <c r="Y750" s="159"/>
      <c r="Z750" s="148"/>
      <c r="AA750" s="148"/>
      <c r="AB750" s="148"/>
      <c r="AC750" s="148"/>
      <c r="AD750" s="148"/>
      <c r="AE750" s="148"/>
      <c r="AF750" s="148"/>
      <c r="AG750" s="148" t="s">
        <v>344</v>
      </c>
      <c r="AH750" s="148">
        <v>0</v>
      </c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</row>
    <row r="751" spans="1:60" outlineLevel="3" x14ac:dyDescent="0.2">
      <c r="A751" s="155"/>
      <c r="B751" s="156"/>
      <c r="C751" s="188" t="s">
        <v>1219</v>
      </c>
      <c r="D751" s="161"/>
      <c r="E751" s="162">
        <v>3.63</v>
      </c>
      <c r="F751" s="159"/>
      <c r="G751" s="159"/>
      <c r="H751" s="159"/>
      <c r="I751" s="159"/>
      <c r="J751" s="159"/>
      <c r="K751" s="159"/>
      <c r="L751" s="159"/>
      <c r="M751" s="159"/>
      <c r="N751" s="158"/>
      <c r="O751" s="158"/>
      <c r="P751" s="158"/>
      <c r="Q751" s="158"/>
      <c r="R751" s="159"/>
      <c r="S751" s="159"/>
      <c r="T751" s="159"/>
      <c r="U751" s="159"/>
      <c r="V751" s="159"/>
      <c r="W751" s="159"/>
      <c r="X751" s="159"/>
      <c r="Y751" s="159"/>
      <c r="Z751" s="148"/>
      <c r="AA751" s="148"/>
      <c r="AB751" s="148"/>
      <c r="AC751" s="148"/>
      <c r="AD751" s="148"/>
      <c r="AE751" s="148"/>
      <c r="AF751" s="148"/>
      <c r="AG751" s="148" t="s">
        <v>344</v>
      </c>
      <c r="AH751" s="148">
        <v>0</v>
      </c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</row>
    <row r="752" spans="1:60" outlineLevel="3" x14ac:dyDescent="0.2">
      <c r="A752" s="155"/>
      <c r="B752" s="156"/>
      <c r="C752" s="188" t="s">
        <v>1220</v>
      </c>
      <c r="D752" s="161"/>
      <c r="E752" s="162">
        <v>4.1500000000000004</v>
      </c>
      <c r="F752" s="159"/>
      <c r="G752" s="159"/>
      <c r="H752" s="159"/>
      <c r="I752" s="159"/>
      <c r="J752" s="159"/>
      <c r="K752" s="159"/>
      <c r="L752" s="159"/>
      <c r="M752" s="159"/>
      <c r="N752" s="158"/>
      <c r="O752" s="158"/>
      <c r="P752" s="158"/>
      <c r="Q752" s="158"/>
      <c r="R752" s="159"/>
      <c r="S752" s="159"/>
      <c r="T752" s="159"/>
      <c r="U752" s="159"/>
      <c r="V752" s="159"/>
      <c r="W752" s="159"/>
      <c r="X752" s="159"/>
      <c r="Y752" s="159"/>
      <c r="Z752" s="148"/>
      <c r="AA752" s="148"/>
      <c r="AB752" s="148"/>
      <c r="AC752" s="148"/>
      <c r="AD752" s="148"/>
      <c r="AE752" s="148"/>
      <c r="AF752" s="148"/>
      <c r="AG752" s="148" t="s">
        <v>344</v>
      </c>
      <c r="AH752" s="148">
        <v>0</v>
      </c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</row>
    <row r="753" spans="1:60" outlineLevel="3" x14ac:dyDescent="0.2">
      <c r="A753" s="155"/>
      <c r="B753" s="156"/>
      <c r="C753" s="188" t="s">
        <v>1221</v>
      </c>
      <c r="D753" s="161"/>
      <c r="E753" s="162">
        <v>9.8800000000000008</v>
      </c>
      <c r="F753" s="159"/>
      <c r="G753" s="159"/>
      <c r="H753" s="159"/>
      <c r="I753" s="159"/>
      <c r="J753" s="159"/>
      <c r="K753" s="159"/>
      <c r="L753" s="159"/>
      <c r="M753" s="159"/>
      <c r="N753" s="158"/>
      <c r="O753" s="158"/>
      <c r="P753" s="158"/>
      <c r="Q753" s="158"/>
      <c r="R753" s="159"/>
      <c r="S753" s="159"/>
      <c r="T753" s="159"/>
      <c r="U753" s="159"/>
      <c r="V753" s="159"/>
      <c r="W753" s="159"/>
      <c r="X753" s="159"/>
      <c r="Y753" s="159"/>
      <c r="Z753" s="148"/>
      <c r="AA753" s="148"/>
      <c r="AB753" s="148"/>
      <c r="AC753" s="148"/>
      <c r="AD753" s="148"/>
      <c r="AE753" s="148"/>
      <c r="AF753" s="148"/>
      <c r="AG753" s="148" t="s">
        <v>344</v>
      </c>
      <c r="AH753" s="148">
        <v>0</v>
      </c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</row>
    <row r="754" spans="1:60" ht="22.5" outlineLevel="1" x14ac:dyDescent="0.2">
      <c r="A754" s="171">
        <v>218</v>
      </c>
      <c r="B754" s="172" t="s">
        <v>1224</v>
      </c>
      <c r="C754" s="187" t="s">
        <v>1225</v>
      </c>
      <c r="D754" s="173" t="s">
        <v>420</v>
      </c>
      <c r="E754" s="174">
        <v>54.15</v>
      </c>
      <c r="F754" s="175"/>
      <c r="G754" s="176">
        <f>ROUND(E754*F754,2)</f>
        <v>0</v>
      </c>
      <c r="H754" s="175"/>
      <c r="I754" s="176">
        <f>ROUND(E754*H754,2)</f>
        <v>0</v>
      </c>
      <c r="J754" s="175"/>
      <c r="K754" s="176">
        <f>ROUND(E754*J754,2)</f>
        <v>0</v>
      </c>
      <c r="L754" s="176">
        <v>21</v>
      </c>
      <c r="M754" s="176">
        <f>G754*(1+L754/100)</f>
        <v>0</v>
      </c>
      <c r="N754" s="174">
        <v>6.9300000000000004E-3</v>
      </c>
      <c r="O754" s="174">
        <f>ROUND(E754*N754,2)</f>
        <v>0.38</v>
      </c>
      <c r="P754" s="174">
        <v>0</v>
      </c>
      <c r="Q754" s="174">
        <f>ROUND(E754*P754,2)</f>
        <v>0</v>
      </c>
      <c r="R754" s="176" t="s">
        <v>1210</v>
      </c>
      <c r="S754" s="176" t="s">
        <v>331</v>
      </c>
      <c r="T754" s="177" t="s">
        <v>331</v>
      </c>
      <c r="U754" s="159">
        <v>1.3466</v>
      </c>
      <c r="V754" s="159">
        <f>ROUND(E754*U754,2)</f>
        <v>72.92</v>
      </c>
      <c r="W754" s="159"/>
      <c r="X754" s="159" t="s">
        <v>422</v>
      </c>
      <c r="Y754" s="159" t="s">
        <v>334</v>
      </c>
      <c r="Z754" s="148"/>
      <c r="AA754" s="148"/>
      <c r="AB754" s="148"/>
      <c r="AC754" s="148"/>
      <c r="AD754" s="148"/>
      <c r="AE754" s="148"/>
      <c r="AF754" s="148"/>
      <c r="AG754" s="148" t="s">
        <v>423</v>
      </c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</row>
    <row r="755" spans="1:60" outlineLevel="2" x14ac:dyDescent="0.2">
      <c r="A755" s="155"/>
      <c r="B755" s="156"/>
      <c r="C755" s="188" t="s">
        <v>1226</v>
      </c>
      <c r="D755" s="161"/>
      <c r="E755" s="162">
        <v>54.15</v>
      </c>
      <c r="F755" s="159"/>
      <c r="G755" s="159"/>
      <c r="H755" s="159"/>
      <c r="I755" s="159"/>
      <c r="J755" s="159"/>
      <c r="K755" s="159"/>
      <c r="L755" s="159"/>
      <c r="M755" s="159"/>
      <c r="N755" s="158"/>
      <c r="O755" s="158"/>
      <c r="P755" s="158"/>
      <c r="Q755" s="158"/>
      <c r="R755" s="159"/>
      <c r="S755" s="159"/>
      <c r="T755" s="159"/>
      <c r="U755" s="159"/>
      <c r="V755" s="159"/>
      <c r="W755" s="159"/>
      <c r="X755" s="159"/>
      <c r="Y755" s="159"/>
      <c r="Z755" s="148"/>
      <c r="AA755" s="148"/>
      <c r="AB755" s="148"/>
      <c r="AC755" s="148"/>
      <c r="AD755" s="148"/>
      <c r="AE755" s="148"/>
      <c r="AF755" s="148"/>
      <c r="AG755" s="148" t="s">
        <v>344</v>
      </c>
      <c r="AH755" s="148">
        <v>0</v>
      </c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</row>
    <row r="756" spans="1:60" outlineLevel="1" x14ac:dyDescent="0.2">
      <c r="A756" s="171">
        <v>219</v>
      </c>
      <c r="B756" s="172" t="s">
        <v>1227</v>
      </c>
      <c r="C756" s="187" t="s">
        <v>1228</v>
      </c>
      <c r="D756" s="173" t="s">
        <v>407</v>
      </c>
      <c r="E756" s="174">
        <v>43.832000000000001</v>
      </c>
      <c r="F756" s="175"/>
      <c r="G756" s="176">
        <f>ROUND(E756*F756,2)</f>
        <v>0</v>
      </c>
      <c r="H756" s="175"/>
      <c r="I756" s="176">
        <f>ROUND(E756*H756,2)</f>
        <v>0</v>
      </c>
      <c r="J756" s="175"/>
      <c r="K756" s="176">
        <f>ROUND(E756*J756,2)</f>
        <v>0</v>
      </c>
      <c r="L756" s="176">
        <v>21</v>
      </c>
      <c r="M756" s="176">
        <f>G756*(1+L756/100)</f>
        <v>0</v>
      </c>
      <c r="N756" s="174">
        <v>4.0000000000000003E-5</v>
      </c>
      <c r="O756" s="174">
        <f>ROUND(E756*N756,2)</f>
        <v>0</v>
      </c>
      <c r="P756" s="174">
        <v>0</v>
      </c>
      <c r="Q756" s="174">
        <f>ROUND(E756*P756,2)</f>
        <v>0</v>
      </c>
      <c r="R756" s="176" t="s">
        <v>1210</v>
      </c>
      <c r="S756" s="176" t="s">
        <v>331</v>
      </c>
      <c r="T756" s="177" t="s">
        <v>331</v>
      </c>
      <c r="U756" s="159">
        <v>7.0000000000000007E-2</v>
      </c>
      <c r="V756" s="159">
        <f>ROUND(E756*U756,2)</f>
        <v>3.07</v>
      </c>
      <c r="W756" s="159"/>
      <c r="X756" s="159" t="s">
        <v>422</v>
      </c>
      <c r="Y756" s="159" t="s">
        <v>334</v>
      </c>
      <c r="Z756" s="148"/>
      <c r="AA756" s="148"/>
      <c r="AB756" s="148"/>
      <c r="AC756" s="148"/>
      <c r="AD756" s="148"/>
      <c r="AE756" s="148"/>
      <c r="AF756" s="148"/>
      <c r="AG756" s="148" t="s">
        <v>423</v>
      </c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</row>
    <row r="757" spans="1:60" outlineLevel="2" x14ac:dyDescent="0.2">
      <c r="A757" s="155"/>
      <c r="B757" s="156"/>
      <c r="C757" s="188" t="s">
        <v>1229</v>
      </c>
      <c r="D757" s="161"/>
      <c r="E757" s="162">
        <v>43.832000000000001</v>
      </c>
      <c r="F757" s="159"/>
      <c r="G757" s="159"/>
      <c r="H757" s="159"/>
      <c r="I757" s="159"/>
      <c r="J757" s="159"/>
      <c r="K757" s="159"/>
      <c r="L757" s="159"/>
      <c r="M757" s="159"/>
      <c r="N757" s="158"/>
      <c r="O757" s="158"/>
      <c r="P757" s="158"/>
      <c r="Q757" s="158"/>
      <c r="R757" s="159"/>
      <c r="S757" s="159"/>
      <c r="T757" s="159"/>
      <c r="U757" s="159"/>
      <c r="V757" s="159"/>
      <c r="W757" s="159"/>
      <c r="X757" s="159"/>
      <c r="Y757" s="159"/>
      <c r="Z757" s="148"/>
      <c r="AA757" s="148"/>
      <c r="AB757" s="148"/>
      <c r="AC757" s="148"/>
      <c r="AD757" s="148"/>
      <c r="AE757" s="148"/>
      <c r="AF757" s="148"/>
      <c r="AG757" s="148" t="s">
        <v>344</v>
      </c>
      <c r="AH757" s="148">
        <v>0</v>
      </c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</row>
    <row r="758" spans="1:60" ht="22.5" outlineLevel="1" x14ac:dyDescent="0.2">
      <c r="A758" s="171">
        <v>220</v>
      </c>
      <c r="B758" s="172" t="s">
        <v>1230</v>
      </c>
      <c r="C758" s="187" t="s">
        <v>1231</v>
      </c>
      <c r="D758" s="173" t="s">
        <v>420</v>
      </c>
      <c r="E758" s="174">
        <v>26.03</v>
      </c>
      <c r="F758" s="175"/>
      <c r="G758" s="176">
        <f>ROUND(E758*F758,2)</f>
        <v>0</v>
      </c>
      <c r="H758" s="175"/>
      <c r="I758" s="176">
        <f>ROUND(E758*H758,2)</f>
        <v>0</v>
      </c>
      <c r="J758" s="175"/>
      <c r="K758" s="176">
        <f>ROUND(E758*J758,2)</f>
        <v>0</v>
      </c>
      <c r="L758" s="176">
        <v>21</v>
      </c>
      <c r="M758" s="176">
        <f>G758*(1+L758/100)</f>
        <v>0</v>
      </c>
      <c r="N758" s="174">
        <v>0</v>
      </c>
      <c r="O758" s="174">
        <f>ROUND(E758*N758,2)</f>
        <v>0</v>
      </c>
      <c r="P758" s="174">
        <v>0</v>
      </c>
      <c r="Q758" s="174">
        <f>ROUND(E758*P758,2)</f>
        <v>0</v>
      </c>
      <c r="R758" s="176" t="s">
        <v>1210</v>
      </c>
      <c r="S758" s="176" t="s">
        <v>331</v>
      </c>
      <c r="T758" s="177" t="s">
        <v>331</v>
      </c>
      <c r="U758" s="159">
        <v>0.03</v>
      </c>
      <c r="V758" s="159">
        <f>ROUND(E758*U758,2)</f>
        <v>0.78</v>
      </c>
      <c r="W758" s="159"/>
      <c r="X758" s="159" t="s">
        <v>422</v>
      </c>
      <c r="Y758" s="159" t="s">
        <v>334</v>
      </c>
      <c r="Z758" s="148"/>
      <c r="AA758" s="148"/>
      <c r="AB758" s="148"/>
      <c r="AC758" s="148"/>
      <c r="AD758" s="148"/>
      <c r="AE758" s="148"/>
      <c r="AF758" s="148"/>
      <c r="AG758" s="148" t="s">
        <v>423</v>
      </c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</row>
    <row r="759" spans="1:60" outlineLevel="2" x14ac:dyDescent="0.2">
      <c r="A759" s="155"/>
      <c r="B759" s="156"/>
      <c r="C759" s="188" t="s">
        <v>1232</v>
      </c>
      <c r="D759" s="161"/>
      <c r="E759" s="162">
        <v>26.03</v>
      </c>
      <c r="F759" s="159"/>
      <c r="G759" s="159"/>
      <c r="H759" s="159"/>
      <c r="I759" s="159"/>
      <c r="J759" s="159"/>
      <c r="K759" s="159"/>
      <c r="L759" s="159"/>
      <c r="M759" s="159"/>
      <c r="N759" s="158"/>
      <c r="O759" s="158"/>
      <c r="P759" s="158"/>
      <c r="Q759" s="158"/>
      <c r="R759" s="159"/>
      <c r="S759" s="159"/>
      <c r="T759" s="159"/>
      <c r="U759" s="159"/>
      <c r="V759" s="159"/>
      <c r="W759" s="159"/>
      <c r="X759" s="159"/>
      <c r="Y759" s="159"/>
      <c r="Z759" s="148"/>
      <c r="AA759" s="148"/>
      <c r="AB759" s="148"/>
      <c r="AC759" s="148"/>
      <c r="AD759" s="148"/>
      <c r="AE759" s="148"/>
      <c r="AF759" s="148"/>
      <c r="AG759" s="148" t="s">
        <v>344</v>
      </c>
      <c r="AH759" s="148">
        <v>0</v>
      </c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</row>
    <row r="760" spans="1:60" outlineLevel="1" x14ac:dyDescent="0.2">
      <c r="A760" s="171">
        <v>221</v>
      </c>
      <c r="B760" s="172" t="s">
        <v>1233</v>
      </c>
      <c r="C760" s="187" t="s">
        <v>1234</v>
      </c>
      <c r="D760" s="173" t="s">
        <v>420</v>
      </c>
      <c r="E760" s="174">
        <v>54.15</v>
      </c>
      <c r="F760" s="175"/>
      <c r="G760" s="176">
        <f>ROUND(E760*F760,2)</f>
        <v>0</v>
      </c>
      <c r="H760" s="175"/>
      <c r="I760" s="176">
        <f>ROUND(E760*H760,2)</f>
        <v>0</v>
      </c>
      <c r="J760" s="175"/>
      <c r="K760" s="176">
        <f>ROUND(E760*J760,2)</f>
        <v>0</v>
      </c>
      <c r="L760" s="176">
        <v>21</v>
      </c>
      <c r="M760" s="176">
        <f>G760*(1+L760/100)</f>
        <v>0</v>
      </c>
      <c r="N760" s="174">
        <v>4.0000000000000002E-4</v>
      </c>
      <c r="O760" s="174">
        <f>ROUND(E760*N760,2)</f>
        <v>0.02</v>
      </c>
      <c r="P760" s="174">
        <v>0</v>
      </c>
      <c r="Q760" s="174">
        <f>ROUND(E760*P760,2)</f>
        <v>0</v>
      </c>
      <c r="R760" s="176" t="s">
        <v>1210</v>
      </c>
      <c r="S760" s="176" t="s">
        <v>331</v>
      </c>
      <c r="T760" s="177" t="s">
        <v>331</v>
      </c>
      <c r="U760" s="159">
        <v>0</v>
      </c>
      <c r="V760" s="159">
        <f>ROUND(E760*U760,2)</f>
        <v>0</v>
      </c>
      <c r="W760" s="159"/>
      <c r="X760" s="159" t="s">
        <v>422</v>
      </c>
      <c r="Y760" s="159" t="s">
        <v>334</v>
      </c>
      <c r="Z760" s="148"/>
      <c r="AA760" s="148"/>
      <c r="AB760" s="148"/>
      <c r="AC760" s="148"/>
      <c r="AD760" s="148"/>
      <c r="AE760" s="148"/>
      <c r="AF760" s="148"/>
      <c r="AG760" s="148" t="s">
        <v>423</v>
      </c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</row>
    <row r="761" spans="1:60" outlineLevel="2" x14ac:dyDescent="0.2">
      <c r="A761" s="155"/>
      <c r="B761" s="156"/>
      <c r="C761" s="188" t="s">
        <v>1211</v>
      </c>
      <c r="D761" s="161"/>
      <c r="E761" s="162">
        <v>54.15</v>
      </c>
      <c r="F761" s="159"/>
      <c r="G761" s="159"/>
      <c r="H761" s="159"/>
      <c r="I761" s="159"/>
      <c r="J761" s="159"/>
      <c r="K761" s="159"/>
      <c r="L761" s="159"/>
      <c r="M761" s="159"/>
      <c r="N761" s="158"/>
      <c r="O761" s="158"/>
      <c r="P761" s="158"/>
      <c r="Q761" s="158"/>
      <c r="R761" s="159"/>
      <c r="S761" s="159"/>
      <c r="T761" s="159"/>
      <c r="U761" s="159"/>
      <c r="V761" s="159"/>
      <c r="W761" s="159"/>
      <c r="X761" s="159"/>
      <c r="Y761" s="159"/>
      <c r="Z761" s="148"/>
      <c r="AA761" s="148"/>
      <c r="AB761" s="148"/>
      <c r="AC761" s="148"/>
      <c r="AD761" s="148"/>
      <c r="AE761" s="148"/>
      <c r="AF761" s="148"/>
      <c r="AG761" s="148" t="s">
        <v>344</v>
      </c>
      <c r="AH761" s="148">
        <v>0</v>
      </c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</row>
    <row r="762" spans="1:60" ht="22.5" outlineLevel="1" x14ac:dyDescent="0.2">
      <c r="A762" s="171">
        <v>222</v>
      </c>
      <c r="B762" s="172" t="s">
        <v>1235</v>
      </c>
      <c r="C762" s="187" t="s">
        <v>1236</v>
      </c>
      <c r="D762" s="173" t="s">
        <v>420</v>
      </c>
      <c r="E762" s="174">
        <v>64.386520000000004</v>
      </c>
      <c r="F762" s="175"/>
      <c r="G762" s="176">
        <f>ROUND(E762*F762,2)</f>
        <v>0</v>
      </c>
      <c r="H762" s="175"/>
      <c r="I762" s="176">
        <f>ROUND(E762*H762,2)</f>
        <v>0</v>
      </c>
      <c r="J762" s="175"/>
      <c r="K762" s="176">
        <f>ROUND(E762*J762,2)</f>
        <v>0</v>
      </c>
      <c r="L762" s="176">
        <v>21</v>
      </c>
      <c r="M762" s="176">
        <f>G762*(1+L762/100)</f>
        <v>0</v>
      </c>
      <c r="N762" s="174">
        <v>2.1899999999999999E-2</v>
      </c>
      <c r="O762" s="174">
        <f>ROUND(E762*N762,2)</f>
        <v>1.41</v>
      </c>
      <c r="P762" s="174">
        <v>0</v>
      </c>
      <c r="Q762" s="174">
        <f>ROUND(E762*P762,2)</f>
        <v>0</v>
      </c>
      <c r="R762" s="176" t="s">
        <v>563</v>
      </c>
      <c r="S762" s="176" t="s">
        <v>331</v>
      </c>
      <c r="T762" s="177" t="s">
        <v>331</v>
      </c>
      <c r="U762" s="159">
        <v>0</v>
      </c>
      <c r="V762" s="159">
        <f>ROUND(E762*U762,2)</f>
        <v>0</v>
      </c>
      <c r="W762" s="159"/>
      <c r="X762" s="159" t="s">
        <v>564</v>
      </c>
      <c r="Y762" s="159" t="s">
        <v>334</v>
      </c>
      <c r="Z762" s="148"/>
      <c r="AA762" s="148"/>
      <c r="AB762" s="148"/>
      <c r="AC762" s="148"/>
      <c r="AD762" s="148"/>
      <c r="AE762" s="148"/>
      <c r="AF762" s="148"/>
      <c r="AG762" s="148" t="s">
        <v>565</v>
      </c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</row>
    <row r="763" spans="1:60" outlineLevel="2" x14ac:dyDescent="0.2">
      <c r="A763" s="155"/>
      <c r="B763" s="156"/>
      <c r="C763" s="188" t="s">
        <v>1237</v>
      </c>
      <c r="D763" s="161"/>
      <c r="E763" s="162">
        <v>59.564999999999998</v>
      </c>
      <c r="F763" s="159"/>
      <c r="G763" s="159"/>
      <c r="H763" s="159"/>
      <c r="I763" s="159"/>
      <c r="J763" s="159"/>
      <c r="K763" s="159"/>
      <c r="L763" s="159"/>
      <c r="M763" s="159"/>
      <c r="N763" s="158"/>
      <c r="O763" s="158"/>
      <c r="P763" s="158"/>
      <c r="Q763" s="158"/>
      <c r="R763" s="159"/>
      <c r="S763" s="159"/>
      <c r="T763" s="159"/>
      <c r="U763" s="159"/>
      <c r="V763" s="159"/>
      <c r="W763" s="159"/>
      <c r="X763" s="159"/>
      <c r="Y763" s="159"/>
      <c r="Z763" s="148"/>
      <c r="AA763" s="148"/>
      <c r="AB763" s="148"/>
      <c r="AC763" s="148"/>
      <c r="AD763" s="148"/>
      <c r="AE763" s="148"/>
      <c r="AF763" s="148"/>
      <c r="AG763" s="148" t="s">
        <v>344</v>
      </c>
      <c r="AH763" s="148">
        <v>0</v>
      </c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</row>
    <row r="764" spans="1:60" outlineLevel="3" x14ac:dyDescent="0.2">
      <c r="A764" s="155"/>
      <c r="B764" s="156"/>
      <c r="C764" s="188" t="s">
        <v>1238</v>
      </c>
      <c r="D764" s="161"/>
      <c r="E764" s="162">
        <v>4.8215199999999996</v>
      </c>
      <c r="F764" s="159"/>
      <c r="G764" s="159"/>
      <c r="H764" s="159"/>
      <c r="I764" s="159"/>
      <c r="J764" s="159"/>
      <c r="K764" s="159"/>
      <c r="L764" s="159"/>
      <c r="M764" s="159"/>
      <c r="N764" s="158"/>
      <c r="O764" s="158"/>
      <c r="P764" s="158"/>
      <c r="Q764" s="158"/>
      <c r="R764" s="159"/>
      <c r="S764" s="159"/>
      <c r="T764" s="159"/>
      <c r="U764" s="159"/>
      <c r="V764" s="159"/>
      <c r="W764" s="159"/>
      <c r="X764" s="159"/>
      <c r="Y764" s="159"/>
      <c r="Z764" s="148"/>
      <c r="AA764" s="148"/>
      <c r="AB764" s="148"/>
      <c r="AC764" s="148"/>
      <c r="AD764" s="148"/>
      <c r="AE764" s="148"/>
      <c r="AF764" s="148"/>
      <c r="AG764" s="148" t="s">
        <v>344</v>
      </c>
      <c r="AH764" s="148">
        <v>0</v>
      </c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</row>
    <row r="765" spans="1:60" outlineLevel="1" x14ac:dyDescent="0.2">
      <c r="A765" s="155">
        <v>223</v>
      </c>
      <c r="B765" s="156" t="s">
        <v>1239</v>
      </c>
      <c r="C765" s="199" t="s">
        <v>1240</v>
      </c>
      <c r="D765" s="157" t="s">
        <v>0</v>
      </c>
      <c r="E765" s="197"/>
      <c r="F765" s="160"/>
      <c r="G765" s="159">
        <f>ROUND(E765*F765,2)</f>
        <v>0</v>
      </c>
      <c r="H765" s="160"/>
      <c r="I765" s="159">
        <f>ROUND(E765*H765,2)</f>
        <v>0</v>
      </c>
      <c r="J765" s="160"/>
      <c r="K765" s="159">
        <f>ROUND(E765*J765,2)</f>
        <v>0</v>
      </c>
      <c r="L765" s="159">
        <v>21</v>
      </c>
      <c r="M765" s="159">
        <f>G765*(1+L765/100)</f>
        <v>0</v>
      </c>
      <c r="N765" s="158">
        <v>0</v>
      </c>
      <c r="O765" s="158">
        <f>ROUND(E765*N765,2)</f>
        <v>0</v>
      </c>
      <c r="P765" s="158">
        <v>0</v>
      </c>
      <c r="Q765" s="158">
        <f>ROUND(E765*P765,2)</f>
        <v>0</v>
      </c>
      <c r="R765" s="159" t="s">
        <v>1210</v>
      </c>
      <c r="S765" s="159" t="s">
        <v>331</v>
      </c>
      <c r="T765" s="159" t="s">
        <v>331</v>
      </c>
      <c r="U765" s="159">
        <v>0</v>
      </c>
      <c r="V765" s="159">
        <f>ROUND(E765*U765,2)</f>
        <v>0</v>
      </c>
      <c r="W765" s="159"/>
      <c r="X765" s="159" t="s">
        <v>767</v>
      </c>
      <c r="Y765" s="159" t="s">
        <v>334</v>
      </c>
      <c r="Z765" s="148"/>
      <c r="AA765" s="148"/>
      <c r="AB765" s="148"/>
      <c r="AC765" s="148"/>
      <c r="AD765" s="148"/>
      <c r="AE765" s="148"/>
      <c r="AF765" s="148"/>
      <c r="AG765" s="148" t="s">
        <v>768</v>
      </c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</row>
    <row r="766" spans="1:60" outlineLevel="2" x14ac:dyDescent="0.2">
      <c r="A766" s="155"/>
      <c r="B766" s="156"/>
      <c r="C766" s="276" t="s">
        <v>858</v>
      </c>
      <c r="D766" s="277"/>
      <c r="E766" s="277"/>
      <c r="F766" s="277"/>
      <c r="G766" s="277"/>
      <c r="H766" s="159"/>
      <c r="I766" s="159"/>
      <c r="J766" s="159"/>
      <c r="K766" s="159"/>
      <c r="L766" s="159"/>
      <c r="M766" s="159"/>
      <c r="N766" s="158"/>
      <c r="O766" s="158"/>
      <c r="P766" s="158"/>
      <c r="Q766" s="158"/>
      <c r="R766" s="159"/>
      <c r="S766" s="159"/>
      <c r="T766" s="159"/>
      <c r="U766" s="159"/>
      <c r="V766" s="159"/>
      <c r="W766" s="159"/>
      <c r="X766" s="159"/>
      <c r="Y766" s="159"/>
      <c r="Z766" s="148"/>
      <c r="AA766" s="148"/>
      <c r="AB766" s="148"/>
      <c r="AC766" s="148"/>
      <c r="AD766" s="148"/>
      <c r="AE766" s="148"/>
      <c r="AF766" s="148"/>
      <c r="AG766" s="148" t="s">
        <v>430</v>
      </c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</row>
    <row r="767" spans="1:60" x14ac:dyDescent="0.2">
      <c r="A767" s="164" t="s">
        <v>326</v>
      </c>
      <c r="B767" s="165" t="s">
        <v>266</v>
      </c>
      <c r="C767" s="186" t="s">
        <v>267</v>
      </c>
      <c r="D767" s="166"/>
      <c r="E767" s="167"/>
      <c r="F767" s="168"/>
      <c r="G767" s="168">
        <f>SUMIF(AG768:AG792,"&lt;&gt;NOR",G768:G792)</f>
        <v>0</v>
      </c>
      <c r="H767" s="168"/>
      <c r="I767" s="168">
        <f>SUM(I768:I792)</f>
        <v>0</v>
      </c>
      <c r="J767" s="168"/>
      <c r="K767" s="168">
        <f>SUM(K768:K792)</f>
        <v>0</v>
      </c>
      <c r="L767" s="168"/>
      <c r="M767" s="168">
        <f>SUM(M768:M792)</f>
        <v>0</v>
      </c>
      <c r="N767" s="167"/>
      <c r="O767" s="167">
        <f>SUM(O768:O792)</f>
        <v>0.98</v>
      </c>
      <c r="P767" s="167"/>
      <c r="Q767" s="167">
        <f>SUM(Q768:Q792)</f>
        <v>0</v>
      </c>
      <c r="R767" s="168"/>
      <c r="S767" s="168"/>
      <c r="T767" s="169"/>
      <c r="U767" s="163"/>
      <c r="V767" s="163">
        <f>SUM(V768:V792)</f>
        <v>111.99000000000001</v>
      </c>
      <c r="W767" s="163"/>
      <c r="X767" s="163"/>
      <c r="Y767" s="163"/>
      <c r="AG767" t="s">
        <v>327</v>
      </c>
    </row>
    <row r="768" spans="1:60" outlineLevel="1" x14ac:dyDescent="0.2">
      <c r="A768" s="171">
        <v>224</v>
      </c>
      <c r="B768" s="172" t="s">
        <v>1241</v>
      </c>
      <c r="C768" s="187" t="s">
        <v>1242</v>
      </c>
      <c r="D768" s="173" t="s">
        <v>420</v>
      </c>
      <c r="E768" s="174">
        <v>177.87</v>
      </c>
      <c r="F768" s="175"/>
      <c r="G768" s="176">
        <f>ROUND(E768*F768,2)</f>
        <v>0</v>
      </c>
      <c r="H768" s="175"/>
      <c r="I768" s="176">
        <f>ROUND(E768*H768,2)</f>
        <v>0</v>
      </c>
      <c r="J768" s="175"/>
      <c r="K768" s="176">
        <f>ROUND(E768*J768,2)</f>
        <v>0</v>
      </c>
      <c r="L768" s="176">
        <v>21</v>
      </c>
      <c r="M768" s="176">
        <f>G768*(1+L768/100)</f>
        <v>0</v>
      </c>
      <c r="N768" s="174">
        <v>0</v>
      </c>
      <c r="O768" s="174">
        <f>ROUND(E768*N768,2)</f>
        <v>0</v>
      </c>
      <c r="P768" s="174">
        <v>0</v>
      </c>
      <c r="Q768" s="174">
        <f>ROUND(E768*P768,2)</f>
        <v>0</v>
      </c>
      <c r="R768" s="176" t="s">
        <v>1243</v>
      </c>
      <c r="S768" s="176" t="s">
        <v>331</v>
      </c>
      <c r="T768" s="177" t="s">
        <v>331</v>
      </c>
      <c r="U768" s="159">
        <v>1.6E-2</v>
      </c>
      <c r="V768" s="159">
        <f>ROUND(E768*U768,2)</f>
        <v>2.85</v>
      </c>
      <c r="W768" s="159"/>
      <c r="X768" s="159" t="s">
        <v>422</v>
      </c>
      <c r="Y768" s="159" t="s">
        <v>334</v>
      </c>
      <c r="Z768" s="148"/>
      <c r="AA768" s="148"/>
      <c r="AB768" s="148"/>
      <c r="AC768" s="148"/>
      <c r="AD768" s="148"/>
      <c r="AE768" s="148"/>
      <c r="AF768" s="148"/>
      <c r="AG768" s="148" t="s">
        <v>423</v>
      </c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</row>
    <row r="769" spans="1:60" outlineLevel="2" x14ac:dyDescent="0.2">
      <c r="A769" s="155"/>
      <c r="B769" s="156"/>
      <c r="C769" s="274" t="s">
        <v>1244</v>
      </c>
      <c r="D769" s="275"/>
      <c r="E769" s="275"/>
      <c r="F769" s="275"/>
      <c r="G769" s="275"/>
      <c r="H769" s="159"/>
      <c r="I769" s="159"/>
      <c r="J769" s="159"/>
      <c r="K769" s="159"/>
      <c r="L769" s="159"/>
      <c r="M769" s="159"/>
      <c r="N769" s="158"/>
      <c r="O769" s="158"/>
      <c r="P769" s="158"/>
      <c r="Q769" s="158"/>
      <c r="R769" s="159"/>
      <c r="S769" s="159"/>
      <c r="T769" s="159"/>
      <c r="U769" s="159"/>
      <c r="V769" s="159"/>
      <c r="W769" s="159"/>
      <c r="X769" s="159"/>
      <c r="Y769" s="159"/>
      <c r="Z769" s="148"/>
      <c r="AA769" s="148"/>
      <c r="AB769" s="148"/>
      <c r="AC769" s="148"/>
      <c r="AD769" s="148"/>
      <c r="AE769" s="148"/>
      <c r="AF769" s="148"/>
      <c r="AG769" s="148" t="s">
        <v>430</v>
      </c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</row>
    <row r="770" spans="1:60" outlineLevel="2" x14ac:dyDescent="0.2">
      <c r="A770" s="155"/>
      <c r="B770" s="156"/>
      <c r="C770" s="188" t="s">
        <v>1245</v>
      </c>
      <c r="D770" s="161"/>
      <c r="E770" s="162">
        <v>177.87</v>
      </c>
      <c r="F770" s="159"/>
      <c r="G770" s="159"/>
      <c r="H770" s="159"/>
      <c r="I770" s="159"/>
      <c r="J770" s="159"/>
      <c r="K770" s="159"/>
      <c r="L770" s="159"/>
      <c r="M770" s="159"/>
      <c r="N770" s="158"/>
      <c r="O770" s="158"/>
      <c r="P770" s="158"/>
      <c r="Q770" s="158"/>
      <c r="R770" s="159"/>
      <c r="S770" s="159"/>
      <c r="T770" s="159"/>
      <c r="U770" s="159"/>
      <c r="V770" s="159"/>
      <c r="W770" s="159"/>
      <c r="X770" s="159"/>
      <c r="Y770" s="159"/>
      <c r="Z770" s="148"/>
      <c r="AA770" s="148"/>
      <c r="AB770" s="148"/>
      <c r="AC770" s="148"/>
      <c r="AD770" s="148"/>
      <c r="AE770" s="148"/>
      <c r="AF770" s="148"/>
      <c r="AG770" s="148" t="s">
        <v>344</v>
      </c>
      <c r="AH770" s="148">
        <v>0</v>
      </c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</row>
    <row r="771" spans="1:60" outlineLevel="1" x14ac:dyDescent="0.2">
      <c r="A771" s="171">
        <v>225</v>
      </c>
      <c r="B771" s="172" t="s">
        <v>1246</v>
      </c>
      <c r="C771" s="187" t="s">
        <v>1247</v>
      </c>
      <c r="D771" s="173" t="s">
        <v>420</v>
      </c>
      <c r="E771" s="174">
        <v>177.87</v>
      </c>
      <c r="F771" s="175"/>
      <c r="G771" s="176">
        <f>ROUND(E771*F771,2)</f>
        <v>0</v>
      </c>
      <c r="H771" s="175"/>
      <c r="I771" s="176">
        <f>ROUND(E771*H771,2)</f>
        <v>0</v>
      </c>
      <c r="J771" s="175"/>
      <c r="K771" s="176">
        <f>ROUND(E771*J771,2)</f>
        <v>0</v>
      </c>
      <c r="L771" s="176">
        <v>21</v>
      </c>
      <c r="M771" s="176">
        <f>G771*(1+L771/100)</f>
        <v>0</v>
      </c>
      <c r="N771" s="174">
        <v>0</v>
      </c>
      <c r="O771" s="174">
        <f>ROUND(E771*N771,2)</f>
        <v>0</v>
      </c>
      <c r="P771" s="174">
        <v>0</v>
      </c>
      <c r="Q771" s="174">
        <f>ROUND(E771*P771,2)</f>
        <v>0</v>
      </c>
      <c r="R771" s="176" t="s">
        <v>1243</v>
      </c>
      <c r="S771" s="176" t="s">
        <v>331</v>
      </c>
      <c r="T771" s="177" t="s">
        <v>331</v>
      </c>
      <c r="U771" s="159">
        <v>4.5999999999999999E-2</v>
      </c>
      <c r="V771" s="159">
        <f>ROUND(E771*U771,2)</f>
        <v>8.18</v>
      </c>
      <c r="W771" s="159"/>
      <c r="X771" s="159" t="s">
        <v>422</v>
      </c>
      <c r="Y771" s="159" t="s">
        <v>334</v>
      </c>
      <c r="Z771" s="148"/>
      <c r="AA771" s="148"/>
      <c r="AB771" s="148"/>
      <c r="AC771" s="148"/>
      <c r="AD771" s="148"/>
      <c r="AE771" s="148"/>
      <c r="AF771" s="148"/>
      <c r="AG771" s="148" t="s">
        <v>423</v>
      </c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</row>
    <row r="772" spans="1:60" outlineLevel="2" x14ac:dyDescent="0.2">
      <c r="A772" s="155"/>
      <c r="B772" s="156"/>
      <c r="C772" s="274" t="s">
        <v>1244</v>
      </c>
      <c r="D772" s="275"/>
      <c r="E772" s="275"/>
      <c r="F772" s="275"/>
      <c r="G772" s="275"/>
      <c r="H772" s="159"/>
      <c r="I772" s="159"/>
      <c r="J772" s="159"/>
      <c r="K772" s="159"/>
      <c r="L772" s="159"/>
      <c r="M772" s="159"/>
      <c r="N772" s="158"/>
      <c r="O772" s="158"/>
      <c r="P772" s="158"/>
      <c r="Q772" s="158"/>
      <c r="R772" s="159"/>
      <c r="S772" s="159"/>
      <c r="T772" s="159"/>
      <c r="U772" s="159"/>
      <c r="V772" s="159"/>
      <c r="W772" s="159"/>
      <c r="X772" s="159"/>
      <c r="Y772" s="159"/>
      <c r="Z772" s="148"/>
      <c r="AA772" s="148"/>
      <c r="AB772" s="148"/>
      <c r="AC772" s="148"/>
      <c r="AD772" s="148"/>
      <c r="AE772" s="148"/>
      <c r="AF772" s="148"/>
      <c r="AG772" s="148" t="s">
        <v>430</v>
      </c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</row>
    <row r="773" spans="1:60" outlineLevel="2" x14ac:dyDescent="0.2">
      <c r="A773" s="155"/>
      <c r="B773" s="156"/>
      <c r="C773" s="188" t="s">
        <v>1245</v>
      </c>
      <c r="D773" s="161"/>
      <c r="E773" s="162">
        <v>177.87</v>
      </c>
      <c r="F773" s="159"/>
      <c r="G773" s="159"/>
      <c r="H773" s="159"/>
      <c r="I773" s="159"/>
      <c r="J773" s="159"/>
      <c r="K773" s="159"/>
      <c r="L773" s="159"/>
      <c r="M773" s="159"/>
      <c r="N773" s="158"/>
      <c r="O773" s="158"/>
      <c r="P773" s="158"/>
      <c r="Q773" s="158"/>
      <c r="R773" s="159"/>
      <c r="S773" s="159"/>
      <c r="T773" s="159"/>
      <c r="U773" s="159"/>
      <c r="V773" s="159"/>
      <c r="W773" s="159"/>
      <c r="X773" s="159"/>
      <c r="Y773" s="159"/>
      <c r="Z773" s="148"/>
      <c r="AA773" s="148"/>
      <c r="AB773" s="148"/>
      <c r="AC773" s="148"/>
      <c r="AD773" s="148"/>
      <c r="AE773" s="148"/>
      <c r="AF773" s="148"/>
      <c r="AG773" s="148" t="s">
        <v>344</v>
      </c>
      <c r="AH773" s="148">
        <v>0</v>
      </c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</row>
    <row r="774" spans="1:60" ht="22.5" outlineLevel="1" x14ac:dyDescent="0.2">
      <c r="A774" s="171">
        <v>226</v>
      </c>
      <c r="B774" s="172" t="s">
        <v>1248</v>
      </c>
      <c r="C774" s="187" t="s">
        <v>1249</v>
      </c>
      <c r="D774" s="173" t="s">
        <v>407</v>
      </c>
      <c r="E774" s="174">
        <v>101.85</v>
      </c>
      <c r="F774" s="175"/>
      <c r="G774" s="176">
        <f>ROUND(E774*F774,2)</f>
        <v>0</v>
      </c>
      <c r="H774" s="175"/>
      <c r="I774" s="176">
        <f>ROUND(E774*H774,2)</f>
        <v>0</v>
      </c>
      <c r="J774" s="175"/>
      <c r="K774" s="176">
        <f>ROUND(E774*J774,2)</f>
        <v>0</v>
      </c>
      <c r="L774" s="176">
        <v>21</v>
      </c>
      <c r="M774" s="176">
        <f>G774*(1+L774/100)</f>
        <v>0</v>
      </c>
      <c r="N774" s="174">
        <v>3.0000000000000001E-5</v>
      </c>
      <c r="O774" s="174">
        <f>ROUND(E774*N774,2)</f>
        <v>0</v>
      </c>
      <c r="P774" s="174">
        <v>0</v>
      </c>
      <c r="Q774" s="174">
        <f>ROUND(E774*P774,2)</f>
        <v>0</v>
      </c>
      <c r="R774" s="176" t="s">
        <v>1243</v>
      </c>
      <c r="S774" s="176" t="s">
        <v>331</v>
      </c>
      <c r="T774" s="177" t="s">
        <v>331</v>
      </c>
      <c r="U774" s="159">
        <v>0.13719999999999999</v>
      </c>
      <c r="V774" s="159">
        <f>ROUND(E774*U774,2)</f>
        <v>13.97</v>
      </c>
      <c r="W774" s="159"/>
      <c r="X774" s="159" t="s">
        <v>422</v>
      </c>
      <c r="Y774" s="159" t="s">
        <v>334</v>
      </c>
      <c r="Z774" s="148"/>
      <c r="AA774" s="148"/>
      <c r="AB774" s="148"/>
      <c r="AC774" s="148"/>
      <c r="AD774" s="148"/>
      <c r="AE774" s="148"/>
      <c r="AF774" s="148"/>
      <c r="AG774" s="148" t="s">
        <v>423</v>
      </c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</row>
    <row r="775" spans="1:60" outlineLevel="2" x14ac:dyDescent="0.2">
      <c r="A775" s="155"/>
      <c r="B775" s="156"/>
      <c r="C775" s="188" t="s">
        <v>1250</v>
      </c>
      <c r="D775" s="161"/>
      <c r="E775" s="162">
        <v>9.1300000000000008</v>
      </c>
      <c r="F775" s="159"/>
      <c r="G775" s="159"/>
      <c r="H775" s="159"/>
      <c r="I775" s="159"/>
      <c r="J775" s="159"/>
      <c r="K775" s="159"/>
      <c r="L775" s="159"/>
      <c r="M775" s="159"/>
      <c r="N775" s="158"/>
      <c r="O775" s="158"/>
      <c r="P775" s="158"/>
      <c r="Q775" s="158"/>
      <c r="R775" s="159"/>
      <c r="S775" s="159"/>
      <c r="T775" s="159"/>
      <c r="U775" s="159"/>
      <c r="V775" s="159"/>
      <c r="W775" s="159"/>
      <c r="X775" s="159"/>
      <c r="Y775" s="159"/>
      <c r="Z775" s="148"/>
      <c r="AA775" s="148"/>
      <c r="AB775" s="148"/>
      <c r="AC775" s="148"/>
      <c r="AD775" s="148"/>
      <c r="AE775" s="148"/>
      <c r="AF775" s="148"/>
      <c r="AG775" s="148" t="s">
        <v>344</v>
      </c>
      <c r="AH775" s="148">
        <v>0</v>
      </c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</row>
    <row r="776" spans="1:60" outlineLevel="3" x14ac:dyDescent="0.2">
      <c r="A776" s="155"/>
      <c r="B776" s="156"/>
      <c r="C776" s="188" t="s">
        <v>1251</v>
      </c>
      <c r="D776" s="161"/>
      <c r="E776" s="162">
        <v>10.48</v>
      </c>
      <c r="F776" s="159"/>
      <c r="G776" s="159"/>
      <c r="H776" s="159"/>
      <c r="I776" s="159"/>
      <c r="J776" s="159"/>
      <c r="K776" s="159"/>
      <c r="L776" s="159"/>
      <c r="M776" s="159"/>
      <c r="N776" s="158"/>
      <c r="O776" s="158"/>
      <c r="P776" s="158"/>
      <c r="Q776" s="158"/>
      <c r="R776" s="159"/>
      <c r="S776" s="159"/>
      <c r="T776" s="159"/>
      <c r="U776" s="159"/>
      <c r="V776" s="159"/>
      <c r="W776" s="159"/>
      <c r="X776" s="159"/>
      <c r="Y776" s="159"/>
      <c r="Z776" s="148"/>
      <c r="AA776" s="148"/>
      <c r="AB776" s="148"/>
      <c r="AC776" s="148"/>
      <c r="AD776" s="148"/>
      <c r="AE776" s="148"/>
      <c r="AF776" s="148"/>
      <c r="AG776" s="148" t="s">
        <v>344</v>
      </c>
      <c r="AH776" s="148">
        <v>0</v>
      </c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</row>
    <row r="777" spans="1:60" outlineLevel="3" x14ac:dyDescent="0.2">
      <c r="A777" s="155"/>
      <c r="B777" s="156"/>
      <c r="C777" s="188" t="s">
        <v>1252</v>
      </c>
      <c r="D777" s="161"/>
      <c r="E777" s="162">
        <v>11.568</v>
      </c>
      <c r="F777" s="159"/>
      <c r="G777" s="159"/>
      <c r="H777" s="159"/>
      <c r="I777" s="159"/>
      <c r="J777" s="159"/>
      <c r="K777" s="159"/>
      <c r="L777" s="159"/>
      <c r="M777" s="159"/>
      <c r="N777" s="158"/>
      <c r="O777" s="158"/>
      <c r="P777" s="158"/>
      <c r="Q777" s="158"/>
      <c r="R777" s="159"/>
      <c r="S777" s="159"/>
      <c r="T777" s="159"/>
      <c r="U777" s="159"/>
      <c r="V777" s="159"/>
      <c r="W777" s="159"/>
      <c r="X777" s="159"/>
      <c r="Y777" s="159"/>
      <c r="Z777" s="148"/>
      <c r="AA777" s="148"/>
      <c r="AB777" s="148"/>
      <c r="AC777" s="148"/>
      <c r="AD777" s="148"/>
      <c r="AE777" s="148"/>
      <c r="AF777" s="148"/>
      <c r="AG777" s="148" t="s">
        <v>344</v>
      </c>
      <c r="AH777" s="148">
        <v>0</v>
      </c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</row>
    <row r="778" spans="1:60" outlineLevel="3" x14ac:dyDescent="0.2">
      <c r="A778" s="155"/>
      <c r="B778" s="156"/>
      <c r="C778" s="188" t="s">
        <v>1253</v>
      </c>
      <c r="D778" s="161"/>
      <c r="E778" s="162">
        <v>12.45</v>
      </c>
      <c r="F778" s="159"/>
      <c r="G778" s="159"/>
      <c r="H778" s="159"/>
      <c r="I778" s="159"/>
      <c r="J778" s="159"/>
      <c r="K778" s="159"/>
      <c r="L778" s="159"/>
      <c r="M778" s="159"/>
      <c r="N778" s="158"/>
      <c r="O778" s="158"/>
      <c r="P778" s="158"/>
      <c r="Q778" s="158"/>
      <c r="R778" s="159"/>
      <c r="S778" s="159"/>
      <c r="T778" s="159"/>
      <c r="U778" s="159"/>
      <c r="V778" s="159"/>
      <c r="W778" s="159"/>
      <c r="X778" s="159"/>
      <c r="Y778" s="159"/>
      <c r="Z778" s="148"/>
      <c r="AA778" s="148"/>
      <c r="AB778" s="148"/>
      <c r="AC778" s="148"/>
      <c r="AD778" s="148"/>
      <c r="AE778" s="148"/>
      <c r="AF778" s="148"/>
      <c r="AG778" s="148" t="s">
        <v>344</v>
      </c>
      <c r="AH778" s="148">
        <v>0</v>
      </c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</row>
    <row r="779" spans="1:60" outlineLevel="3" x14ac:dyDescent="0.2">
      <c r="A779" s="155"/>
      <c r="B779" s="156"/>
      <c r="C779" s="188" t="s">
        <v>1254</v>
      </c>
      <c r="D779" s="161"/>
      <c r="E779" s="162">
        <v>35.066000000000003</v>
      </c>
      <c r="F779" s="159"/>
      <c r="G779" s="159"/>
      <c r="H779" s="159"/>
      <c r="I779" s="159"/>
      <c r="J779" s="159"/>
      <c r="K779" s="159"/>
      <c r="L779" s="159"/>
      <c r="M779" s="159"/>
      <c r="N779" s="158"/>
      <c r="O779" s="158"/>
      <c r="P779" s="158"/>
      <c r="Q779" s="158"/>
      <c r="R779" s="159"/>
      <c r="S779" s="159"/>
      <c r="T779" s="159"/>
      <c r="U779" s="159"/>
      <c r="V779" s="159"/>
      <c r="W779" s="159"/>
      <c r="X779" s="159"/>
      <c r="Y779" s="159"/>
      <c r="Z779" s="148"/>
      <c r="AA779" s="148"/>
      <c r="AB779" s="148"/>
      <c r="AC779" s="148"/>
      <c r="AD779" s="148"/>
      <c r="AE779" s="148"/>
      <c r="AF779" s="148"/>
      <c r="AG779" s="148" t="s">
        <v>344</v>
      </c>
      <c r="AH779" s="148">
        <v>0</v>
      </c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</row>
    <row r="780" spans="1:60" outlineLevel="3" x14ac:dyDescent="0.2">
      <c r="A780" s="155"/>
      <c r="B780" s="156"/>
      <c r="C780" s="188" t="s">
        <v>1255</v>
      </c>
      <c r="D780" s="161"/>
      <c r="E780" s="162">
        <v>23.155999999999999</v>
      </c>
      <c r="F780" s="159"/>
      <c r="G780" s="159"/>
      <c r="H780" s="159"/>
      <c r="I780" s="159"/>
      <c r="J780" s="159"/>
      <c r="K780" s="159"/>
      <c r="L780" s="159"/>
      <c r="M780" s="159"/>
      <c r="N780" s="158"/>
      <c r="O780" s="158"/>
      <c r="P780" s="158"/>
      <c r="Q780" s="158"/>
      <c r="R780" s="159"/>
      <c r="S780" s="159"/>
      <c r="T780" s="159"/>
      <c r="U780" s="159"/>
      <c r="V780" s="159"/>
      <c r="W780" s="159"/>
      <c r="X780" s="159"/>
      <c r="Y780" s="159"/>
      <c r="Z780" s="148"/>
      <c r="AA780" s="148"/>
      <c r="AB780" s="148"/>
      <c r="AC780" s="148"/>
      <c r="AD780" s="148"/>
      <c r="AE780" s="148"/>
      <c r="AF780" s="148"/>
      <c r="AG780" s="148" t="s">
        <v>344</v>
      </c>
      <c r="AH780" s="148">
        <v>0</v>
      </c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</row>
    <row r="781" spans="1:60" outlineLevel="1" x14ac:dyDescent="0.2">
      <c r="A781" s="171">
        <v>227</v>
      </c>
      <c r="B781" s="172" t="s">
        <v>1256</v>
      </c>
      <c r="C781" s="187" t="s">
        <v>1257</v>
      </c>
      <c r="D781" s="173" t="s">
        <v>420</v>
      </c>
      <c r="E781" s="174">
        <v>177.87</v>
      </c>
      <c r="F781" s="175"/>
      <c r="G781" s="176">
        <f>ROUND(E781*F781,2)</f>
        <v>0</v>
      </c>
      <c r="H781" s="175"/>
      <c r="I781" s="176">
        <f>ROUND(E781*H781,2)</f>
        <v>0</v>
      </c>
      <c r="J781" s="175"/>
      <c r="K781" s="176">
        <f>ROUND(E781*J781,2)</f>
        <v>0</v>
      </c>
      <c r="L781" s="176">
        <v>21</v>
      </c>
      <c r="M781" s="176">
        <f>G781*(1+L781/100)</f>
        <v>0</v>
      </c>
      <c r="N781" s="174">
        <v>3.3E-4</v>
      </c>
      <c r="O781" s="174">
        <f>ROUND(E781*N781,2)</f>
        <v>0.06</v>
      </c>
      <c r="P781" s="174">
        <v>0</v>
      </c>
      <c r="Q781" s="174">
        <f>ROUND(E781*P781,2)</f>
        <v>0</v>
      </c>
      <c r="R781" s="176" t="s">
        <v>1243</v>
      </c>
      <c r="S781" s="176" t="s">
        <v>331</v>
      </c>
      <c r="T781" s="177" t="s">
        <v>331</v>
      </c>
      <c r="U781" s="159">
        <v>0.45</v>
      </c>
      <c r="V781" s="159">
        <f>ROUND(E781*U781,2)</f>
        <v>80.040000000000006</v>
      </c>
      <c r="W781" s="159"/>
      <c r="X781" s="159" t="s">
        <v>422</v>
      </c>
      <c r="Y781" s="159" t="s">
        <v>334</v>
      </c>
      <c r="Z781" s="148"/>
      <c r="AA781" s="148"/>
      <c r="AB781" s="148"/>
      <c r="AC781" s="148"/>
      <c r="AD781" s="148"/>
      <c r="AE781" s="148"/>
      <c r="AF781" s="148"/>
      <c r="AG781" s="148" t="s">
        <v>423</v>
      </c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</row>
    <row r="782" spans="1:60" outlineLevel="2" x14ac:dyDescent="0.2">
      <c r="A782" s="155"/>
      <c r="B782" s="156"/>
      <c r="C782" s="188" t="s">
        <v>1258</v>
      </c>
      <c r="D782" s="161"/>
      <c r="E782" s="162">
        <v>177.87</v>
      </c>
      <c r="F782" s="159"/>
      <c r="G782" s="159"/>
      <c r="H782" s="159"/>
      <c r="I782" s="159"/>
      <c r="J782" s="159"/>
      <c r="K782" s="159"/>
      <c r="L782" s="159"/>
      <c r="M782" s="159"/>
      <c r="N782" s="158"/>
      <c r="O782" s="158"/>
      <c r="P782" s="158"/>
      <c r="Q782" s="158"/>
      <c r="R782" s="159"/>
      <c r="S782" s="159"/>
      <c r="T782" s="159"/>
      <c r="U782" s="159"/>
      <c r="V782" s="159"/>
      <c r="W782" s="159"/>
      <c r="X782" s="159"/>
      <c r="Y782" s="159"/>
      <c r="Z782" s="148"/>
      <c r="AA782" s="148"/>
      <c r="AB782" s="148"/>
      <c r="AC782" s="148"/>
      <c r="AD782" s="148"/>
      <c r="AE782" s="148"/>
      <c r="AF782" s="148"/>
      <c r="AG782" s="148" t="s">
        <v>344</v>
      </c>
      <c r="AH782" s="148">
        <v>0</v>
      </c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</row>
    <row r="783" spans="1:60" outlineLevel="1" x14ac:dyDescent="0.2">
      <c r="A783" s="171">
        <v>228</v>
      </c>
      <c r="B783" s="172" t="s">
        <v>1259</v>
      </c>
      <c r="C783" s="187" t="s">
        <v>1260</v>
      </c>
      <c r="D783" s="173" t="s">
        <v>407</v>
      </c>
      <c r="E783" s="174">
        <v>88.935000000000002</v>
      </c>
      <c r="F783" s="175"/>
      <c r="G783" s="176">
        <f>ROUND(E783*F783,2)</f>
        <v>0</v>
      </c>
      <c r="H783" s="175"/>
      <c r="I783" s="176">
        <f>ROUND(E783*H783,2)</f>
        <v>0</v>
      </c>
      <c r="J783" s="175"/>
      <c r="K783" s="176">
        <f>ROUND(E783*J783,2)</f>
        <v>0</v>
      </c>
      <c r="L783" s="176">
        <v>21</v>
      </c>
      <c r="M783" s="176">
        <f>G783*(1+L783/100)</f>
        <v>0</v>
      </c>
      <c r="N783" s="174">
        <v>4.0000000000000003E-5</v>
      </c>
      <c r="O783" s="174">
        <f>ROUND(E783*N783,2)</f>
        <v>0</v>
      </c>
      <c r="P783" s="174">
        <v>0</v>
      </c>
      <c r="Q783" s="174">
        <f>ROUND(E783*P783,2)</f>
        <v>0</v>
      </c>
      <c r="R783" s="176" t="s">
        <v>1243</v>
      </c>
      <c r="S783" s="176" t="s">
        <v>331</v>
      </c>
      <c r="T783" s="177" t="s">
        <v>331</v>
      </c>
      <c r="U783" s="159">
        <v>7.8200000000000006E-2</v>
      </c>
      <c r="V783" s="159">
        <f>ROUND(E783*U783,2)</f>
        <v>6.95</v>
      </c>
      <c r="W783" s="159"/>
      <c r="X783" s="159" t="s">
        <v>422</v>
      </c>
      <c r="Y783" s="159" t="s">
        <v>334</v>
      </c>
      <c r="Z783" s="148"/>
      <c r="AA783" s="148"/>
      <c r="AB783" s="148"/>
      <c r="AC783" s="148"/>
      <c r="AD783" s="148"/>
      <c r="AE783" s="148"/>
      <c r="AF783" s="148"/>
      <c r="AG783" s="148" t="s">
        <v>423</v>
      </c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</row>
    <row r="784" spans="1:60" outlineLevel="2" x14ac:dyDescent="0.2">
      <c r="A784" s="155"/>
      <c r="B784" s="156"/>
      <c r="C784" s="188" t="s">
        <v>1261</v>
      </c>
      <c r="D784" s="161"/>
      <c r="E784" s="162">
        <v>88.935000000000002</v>
      </c>
      <c r="F784" s="159"/>
      <c r="G784" s="159"/>
      <c r="H784" s="159"/>
      <c r="I784" s="159"/>
      <c r="J784" s="159"/>
      <c r="K784" s="159"/>
      <c r="L784" s="159"/>
      <c r="M784" s="159"/>
      <c r="N784" s="158"/>
      <c r="O784" s="158"/>
      <c r="P784" s="158"/>
      <c r="Q784" s="158"/>
      <c r="R784" s="159"/>
      <c r="S784" s="159"/>
      <c r="T784" s="159"/>
      <c r="U784" s="159"/>
      <c r="V784" s="159"/>
      <c r="W784" s="159"/>
      <c r="X784" s="159"/>
      <c r="Y784" s="159"/>
      <c r="Z784" s="148"/>
      <c r="AA784" s="148"/>
      <c r="AB784" s="148"/>
      <c r="AC784" s="148"/>
      <c r="AD784" s="148"/>
      <c r="AE784" s="148"/>
      <c r="AF784" s="148"/>
      <c r="AG784" s="148" t="s">
        <v>344</v>
      </c>
      <c r="AH784" s="148">
        <v>0</v>
      </c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</row>
    <row r="785" spans="1:60" ht="22.5" outlineLevel="1" x14ac:dyDescent="0.2">
      <c r="A785" s="171">
        <v>229</v>
      </c>
      <c r="B785" s="172" t="s">
        <v>1262</v>
      </c>
      <c r="C785" s="187" t="s">
        <v>1263</v>
      </c>
      <c r="D785" s="173" t="s">
        <v>1167</v>
      </c>
      <c r="E785" s="174">
        <v>26.680499999999999</v>
      </c>
      <c r="F785" s="175"/>
      <c r="G785" s="176">
        <f>ROUND(E785*F785,2)</f>
        <v>0</v>
      </c>
      <c r="H785" s="175"/>
      <c r="I785" s="176">
        <f>ROUND(E785*H785,2)</f>
        <v>0</v>
      </c>
      <c r="J785" s="175"/>
      <c r="K785" s="176">
        <f>ROUND(E785*J785,2)</f>
        <v>0</v>
      </c>
      <c r="L785" s="176">
        <v>21</v>
      </c>
      <c r="M785" s="176">
        <f>G785*(1+L785/100)</f>
        <v>0</v>
      </c>
      <c r="N785" s="174">
        <v>1E-3</v>
      </c>
      <c r="O785" s="174">
        <f>ROUND(E785*N785,2)</f>
        <v>0.03</v>
      </c>
      <c r="P785" s="174">
        <v>0</v>
      </c>
      <c r="Q785" s="174">
        <f>ROUND(E785*P785,2)</f>
        <v>0</v>
      </c>
      <c r="R785" s="176" t="s">
        <v>563</v>
      </c>
      <c r="S785" s="176" t="s">
        <v>331</v>
      </c>
      <c r="T785" s="177" t="s">
        <v>331</v>
      </c>
      <c r="U785" s="159">
        <v>0</v>
      </c>
      <c r="V785" s="159">
        <f>ROUND(E785*U785,2)</f>
        <v>0</v>
      </c>
      <c r="W785" s="159"/>
      <c r="X785" s="159" t="s">
        <v>564</v>
      </c>
      <c r="Y785" s="159" t="s">
        <v>334</v>
      </c>
      <c r="Z785" s="148"/>
      <c r="AA785" s="148"/>
      <c r="AB785" s="148"/>
      <c r="AC785" s="148"/>
      <c r="AD785" s="148"/>
      <c r="AE785" s="148"/>
      <c r="AF785" s="148"/>
      <c r="AG785" s="148" t="s">
        <v>565</v>
      </c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</row>
    <row r="786" spans="1:60" outlineLevel="2" x14ac:dyDescent="0.2">
      <c r="A786" s="155"/>
      <c r="B786" s="156"/>
      <c r="C786" s="188" t="s">
        <v>1264</v>
      </c>
      <c r="D786" s="161"/>
      <c r="E786" s="162">
        <v>26.680499999999999</v>
      </c>
      <c r="F786" s="159"/>
      <c r="G786" s="159"/>
      <c r="H786" s="159"/>
      <c r="I786" s="159"/>
      <c r="J786" s="159"/>
      <c r="K786" s="159"/>
      <c r="L786" s="159"/>
      <c r="M786" s="159"/>
      <c r="N786" s="158"/>
      <c r="O786" s="158"/>
      <c r="P786" s="158"/>
      <c r="Q786" s="158"/>
      <c r="R786" s="159"/>
      <c r="S786" s="159"/>
      <c r="T786" s="159"/>
      <c r="U786" s="159"/>
      <c r="V786" s="159"/>
      <c r="W786" s="159"/>
      <c r="X786" s="159"/>
      <c r="Y786" s="159"/>
      <c r="Z786" s="148"/>
      <c r="AA786" s="148"/>
      <c r="AB786" s="148"/>
      <c r="AC786" s="148"/>
      <c r="AD786" s="148"/>
      <c r="AE786" s="148"/>
      <c r="AF786" s="148"/>
      <c r="AG786" s="148" t="s">
        <v>344</v>
      </c>
      <c r="AH786" s="148">
        <v>0</v>
      </c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</row>
    <row r="787" spans="1:60" ht="22.5" outlineLevel="1" x14ac:dyDescent="0.2">
      <c r="A787" s="171">
        <v>230</v>
      </c>
      <c r="B787" s="172" t="s">
        <v>1265</v>
      </c>
      <c r="C787" s="187" t="s">
        <v>1266</v>
      </c>
      <c r="D787" s="173" t="s">
        <v>407</v>
      </c>
      <c r="E787" s="174">
        <v>112.035</v>
      </c>
      <c r="F787" s="175"/>
      <c r="G787" s="176">
        <f>ROUND(E787*F787,2)</f>
        <v>0</v>
      </c>
      <c r="H787" s="175"/>
      <c r="I787" s="176">
        <f>ROUND(E787*H787,2)</f>
        <v>0</v>
      </c>
      <c r="J787" s="175"/>
      <c r="K787" s="176">
        <f>ROUND(E787*J787,2)</f>
        <v>0</v>
      </c>
      <c r="L787" s="176">
        <v>21</v>
      </c>
      <c r="M787" s="176">
        <f>G787*(1+L787/100)</f>
        <v>0</v>
      </c>
      <c r="N787" s="174">
        <v>5.0000000000000002E-5</v>
      </c>
      <c r="O787" s="174">
        <f>ROUND(E787*N787,2)</f>
        <v>0.01</v>
      </c>
      <c r="P787" s="174">
        <v>0</v>
      </c>
      <c r="Q787" s="174">
        <f>ROUND(E787*P787,2)</f>
        <v>0</v>
      </c>
      <c r="R787" s="176" t="s">
        <v>563</v>
      </c>
      <c r="S787" s="176" t="s">
        <v>331</v>
      </c>
      <c r="T787" s="177" t="s">
        <v>331</v>
      </c>
      <c r="U787" s="159">
        <v>0</v>
      </c>
      <c r="V787" s="159">
        <f>ROUND(E787*U787,2)</f>
        <v>0</v>
      </c>
      <c r="W787" s="159"/>
      <c r="X787" s="159" t="s">
        <v>564</v>
      </c>
      <c r="Y787" s="159" t="s">
        <v>334</v>
      </c>
      <c r="Z787" s="148"/>
      <c r="AA787" s="148"/>
      <c r="AB787" s="148"/>
      <c r="AC787" s="148"/>
      <c r="AD787" s="148"/>
      <c r="AE787" s="148"/>
      <c r="AF787" s="148"/>
      <c r="AG787" s="148" t="s">
        <v>565</v>
      </c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</row>
    <row r="788" spans="1:60" outlineLevel="2" x14ac:dyDescent="0.2">
      <c r="A788" s="155"/>
      <c r="B788" s="156"/>
      <c r="C788" s="188" t="s">
        <v>1267</v>
      </c>
      <c r="D788" s="161"/>
      <c r="E788" s="162">
        <v>112.035</v>
      </c>
      <c r="F788" s="159"/>
      <c r="G788" s="159"/>
      <c r="H788" s="159"/>
      <c r="I788" s="159"/>
      <c r="J788" s="159"/>
      <c r="K788" s="159"/>
      <c r="L788" s="159"/>
      <c r="M788" s="159"/>
      <c r="N788" s="158"/>
      <c r="O788" s="158"/>
      <c r="P788" s="158"/>
      <c r="Q788" s="158"/>
      <c r="R788" s="159"/>
      <c r="S788" s="159"/>
      <c r="T788" s="159"/>
      <c r="U788" s="159"/>
      <c r="V788" s="159"/>
      <c r="W788" s="159"/>
      <c r="X788" s="159"/>
      <c r="Y788" s="159"/>
      <c r="Z788" s="148"/>
      <c r="AA788" s="148"/>
      <c r="AB788" s="148"/>
      <c r="AC788" s="148"/>
      <c r="AD788" s="148"/>
      <c r="AE788" s="148"/>
      <c r="AF788" s="148"/>
      <c r="AG788" s="148" t="s">
        <v>344</v>
      </c>
      <c r="AH788" s="148">
        <v>0</v>
      </c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</row>
    <row r="789" spans="1:60" ht="33.75" outlineLevel="1" x14ac:dyDescent="0.2">
      <c r="A789" s="171">
        <v>231</v>
      </c>
      <c r="B789" s="172" t="s">
        <v>1268</v>
      </c>
      <c r="C789" s="187" t="s">
        <v>1269</v>
      </c>
      <c r="D789" s="173" t="s">
        <v>420</v>
      </c>
      <c r="E789" s="174">
        <v>195.65700000000001</v>
      </c>
      <c r="F789" s="175"/>
      <c r="G789" s="176">
        <f>ROUND(E789*F789,2)</f>
        <v>0</v>
      </c>
      <c r="H789" s="175"/>
      <c r="I789" s="176">
        <f>ROUND(E789*H789,2)</f>
        <v>0</v>
      </c>
      <c r="J789" s="175"/>
      <c r="K789" s="176">
        <f>ROUND(E789*J789,2)</f>
        <v>0</v>
      </c>
      <c r="L789" s="176">
        <v>21</v>
      </c>
      <c r="M789" s="176">
        <f>G789*(1+L789/100)</f>
        <v>0</v>
      </c>
      <c r="N789" s="174">
        <v>4.4999999999999997E-3</v>
      </c>
      <c r="O789" s="174">
        <f>ROUND(E789*N789,2)</f>
        <v>0.88</v>
      </c>
      <c r="P789" s="174">
        <v>0</v>
      </c>
      <c r="Q789" s="174">
        <f>ROUND(E789*P789,2)</f>
        <v>0</v>
      </c>
      <c r="R789" s="176" t="s">
        <v>563</v>
      </c>
      <c r="S789" s="176" t="s">
        <v>331</v>
      </c>
      <c r="T789" s="177" t="s">
        <v>331</v>
      </c>
      <c r="U789" s="159">
        <v>0</v>
      </c>
      <c r="V789" s="159">
        <f>ROUND(E789*U789,2)</f>
        <v>0</v>
      </c>
      <c r="W789" s="159"/>
      <c r="X789" s="159" t="s">
        <v>564</v>
      </c>
      <c r="Y789" s="159" t="s">
        <v>334</v>
      </c>
      <c r="Z789" s="148"/>
      <c r="AA789" s="148"/>
      <c r="AB789" s="148"/>
      <c r="AC789" s="148"/>
      <c r="AD789" s="148"/>
      <c r="AE789" s="148"/>
      <c r="AF789" s="148"/>
      <c r="AG789" s="148" t="s">
        <v>565</v>
      </c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</row>
    <row r="790" spans="1:60" outlineLevel="2" x14ac:dyDescent="0.2">
      <c r="A790" s="155"/>
      <c r="B790" s="156"/>
      <c r="C790" s="188" t="s">
        <v>1270</v>
      </c>
      <c r="D790" s="161"/>
      <c r="E790" s="162">
        <v>195.65700000000001</v>
      </c>
      <c r="F790" s="159"/>
      <c r="G790" s="159"/>
      <c r="H790" s="159"/>
      <c r="I790" s="159"/>
      <c r="J790" s="159"/>
      <c r="K790" s="159"/>
      <c r="L790" s="159"/>
      <c r="M790" s="159"/>
      <c r="N790" s="158"/>
      <c r="O790" s="158"/>
      <c r="P790" s="158"/>
      <c r="Q790" s="158"/>
      <c r="R790" s="159"/>
      <c r="S790" s="159"/>
      <c r="T790" s="159"/>
      <c r="U790" s="159"/>
      <c r="V790" s="159"/>
      <c r="W790" s="159"/>
      <c r="X790" s="159"/>
      <c r="Y790" s="159"/>
      <c r="Z790" s="148"/>
      <c r="AA790" s="148"/>
      <c r="AB790" s="148"/>
      <c r="AC790" s="148"/>
      <c r="AD790" s="148"/>
      <c r="AE790" s="148"/>
      <c r="AF790" s="148"/>
      <c r="AG790" s="148" t="s">
        <v>344</v>
      </c>
      <c r="AH790" s="148">
        <v>0</v>
      </c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</row>
    <row r="791" spans="1:60" outlineLevel="1" x14ac:dyDescent="0.2">
      <c r="A791" s="155">
        <v>232</v>
      </c>
      <c r="B791" s="156" t="s">
        <v>1271</v>
      </c>
      <c r="C791" s="199" t="s">
        <v>1272</v>
      </c>
      <c r="D791" s="157" t="s">
        <v>0</v>
      </c>
      <c r="E791" s="197"/>
      <c r="F791" s="160"/>
      <c r="G791" s="159">
        <f>ROUND(E791*F791,2)</f>
        <v>0</v>
      </c>
      <c r="H791" s="160"/>
      <c r="I791" s="159">
        <f>ROUND(E791*H791,2)</f>
        <v>0</v>
      </c>
      <c r="J791" s="160"/>
      <c r="K791" s="159">
        <f>ROUND(E791*J791,2)</f>
        <v>0</v>
      </c>
      <c r="L791" s="159">
        <v>21</v>
      </c>
      <c r="M791" s="159">
        <f>G791*(1+L791/100)</f>
        <v>0</v>
      </c>
      <c r="N791" s="158">
        <v>0</v>
      </c>
      <c r="O791" s="158">
        <f>ROUND(E791*N791,2)</f>
        <v>0</v>
      </c>
      <c r="P791" s="158">
        <v>0</v>
      </c>
      <c r="Q791" s="158">
        <f>ROUND(E791*P791,2)</f>
        <v>0</v>
      </c>
      <c r="R791" s="159" t="s">
        <v>1243</v>
      </c>
      <c r="S791" s="159" t="s">
        <v>331</v>
      </c>
      <c r="T791" s="159" t="s">
        <v>331</v>
      </c>
      <c r="U791" s="159">
        <v>0</v>
      </c>
      <c r="V791" s="159">
        <f>ROUND(E791*U791,2)</f>
        <v>0</v>
      </c>
      <c r="W791" s="159"/>
      <c r="X791" s="159" t="s">
        <v>767</v>
      </c>
      <c r="Y791" s="159" t="s">
        <v>334</v>
      </c>
      <c r="Z791" s="148"/>
      <c r="AA791" s="148"/>
      <c r="AB791" s="148"/>
      <c r="AC791" s="148"/>
      <c r="AD791" s="148"/>
      <c r="AE791" s="148"/>
      <c r="AF791" s="148"/>
      <c r="AG791" s="148" t="s">
        <v>768</v>
      </c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</row>
    <row r="792" spans="1:60" outlineLevel="2" x14ac:dyDescent="0.2">
      <c r="A792" s="155"/>
      <c r="B792" s="156"/>
      <c r="C792" s="276" t="s">
        <v>1273</v>
      </c>
      <c r="D792" s="277"/>
      <c r="E792" s="277"/>
      <c r="F792" s="277"/>
      <c r="G792" s="277"/>
      <c r="H792" s="159"/>
      <c r="I792" s="159"/>
      <c r="J792" s="159"/>
      <c r="K792" s="159"/>
      <c r="L792" s="159"/>
      <c r="M792" s="159"/>
      <c r="N792" s="158"/>
      <c r="O792" s="158"/>
      <c r="P792" s="158"/>
      <c r="Q792" s="158"/>
      <c r="R792" s="159"/>
      <c r="S792" s="159"/>
      <c r="T792" s="159"/>
      <c r="U792" s="159"/>
      <c r="V792" s="159"/>
      <c r="W792" s="159"/>
      <c r="X792" s="159"/>
      <c r="Y792" s="159"/>
      <c r="Z792" s="148"/>
      <c r="AA792" s="148"/>
      <c r="AB792" s="148"/>
      <c r="AC792" s="148"/>
      <c r="AD792" s="148"/>
      <c r="AE792" s="148"/>
      <c r="AF792" s="148"/>
      <c r="AG792" s="148" t="s">
        <v>430</v>
      </c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</row>
    <row r="793" spans="1:60" x14ac:dyDescent="0.2">
      <c r="A793" s="164" t="s">
        <v>326</v>
      </c>
      <c r="B793" s="165" t="s">
        <v>268</v>
      </c>
      <c r="C793" s="186" t="s">
        <v>269</v>
      </c>
      <c r="D793" s="166"/>
      <c r="E793" s="167"/>
      <c r="F793" s="168"/>
      <c r="G793" s="168">
        <f>SUMIF(AG794:AG813,"&lt;&gt;NOR",G794:G813)</f>
        <v>0</v>
      </c>
      <c r="H793" s="168"/>
      <c r="I793" s="168">
        <f>SUM(I794:I813)</f>
        <v>0</v>
      </c>
      <c r="J793" s="168"/>
      <c r="K793" s="168">
        <f>SUM(K794:K813)</f>
        <v>0</v>
      </c>
      <c r="L793" s="168"/>
      <c r="M793" s="168">
        <f>SUM(M794:M813)</f>
        <v>0</v>
      </c>
      <c r="N793" s="167"/>
      <c r="O793" s="167">
        <f>SUM(O794:O813)</f>
        <v>2.17</v>
      </c>
      <c r="P793" s="167"/>
      <c r="Q793" s="167">
        <f>SUM(Q794:Q813)</f>
        <v>0</v>
      </c>
      <c r="R793" s="168"/>
      <c r="S793" s="168"/>
      <c r="T793" s="169"/>
      <c r="U793" s="163"/>
      <c r="V793" s="163">
        <f>SUM(V794:V813)</f>
        <v>134.28</v>
      </c>
      <c r="W793" s="163"/>
      <c r="X793" s="163"/>
      <c r="Y793" s="163"/>
      <c r="AG793" t="s">
        <v>327</v>
      </c>
    </row>
    <row r="794" spans="1:60" outlineLevel="1" x14ac:dyDescent="0.2">
      <c r="A794" s="171">
        <v>233</v>
      </c>
      <c r="B794" s="172" t="s">
        <v>1274</v>
      </c>
      <c r="C794" s="187" t="s">
        <v>1275</v>
      </c>
      <c r="D794" s="173" t="s">
        <v>420</v>
      </c>
      <c r="E794" s="174">
        <v>98.909719999999993</v>
      </c>
      <c r="F794" s="175"/>
      <c r="G794" s="176">
        <f>ROUND(E794*F794,2)</f>
        <v>0</v>
      </c>
      <c r="H794" s="175"/>
      <c r="I794" s="176">
        <f>ROUND(E794*H794,2)</f>
        <v>0</v>
      </c>
      <c r="J794" s="175"/>
      <c r="K794" s="176">
        <f>ROUND(E794*J794,2)</f>
        <v>0</v>
      </c>
      <c r="L794" s="176">
        <v>21</v>
      </c>
      <c r="M794" s="176">
        <f>G794*(1+L794/100)</f>
        <v>0</v>
      </c>
      <c r="N794" s="174">
        <v>1.6000000000000001E-4</v>
      </c>
      <c r="O794" s="174">
        <f>ROUND(E794*N794,2)</f>
        <v>0.02</v>
      </c>
      <c r="P794" s="174">
        <v>0</v>
      </c>
      <c r="Q794" s="174">
        <f>ROUND(E794*P794,2)</f>
        <v>0</v>
      </c>
      <c r="R794" s="176" t="s">
        <v>1210</v>
      </c>
      <c r="S794" s="176" t="s">
        <v>331</v>
      </c>
      <c r="T794" s="177" t="s">
        <v>331</v>
      </c>
      <c r="U794" s="159">
        <v>0.05</v>
      </c>
      <c r="V794" s="159">
        <f>ROUND(E794*U794,2)</f>
        <v>4.95</v>
      </c>
      <c r="W794" s="159"/>
      <c r="X794" s="159" t="s">
        <v>422</v>
      </c>
      <c r="Y794" s="159" t="s">
        <v>334</v>
      </c>
      <c r="Z794" s="148"/>
      <c r="AA794" s="148"/>
      <c r="AB794" s="148"/>
      <c r="AC794" s="148"/>
      <c r="AD794" s="148"/>
      <c r="AE794" s="148"/>
      <c r="AF794" s="148"/>
      <c r="AG794" s="148" t="s">
        <v>423</v>
      </c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</row>
    <row r="795" spans="1:60" outlineLevel="2" x14ac:dyDescent="0.2">
      <c r="A795" s="155"/>
      <c r="B795" s="156"/>
      <c r="C795" s="263" t="s">
        <v>1276</v>
      </c>
      <c r="D795" s="264"/>
      <c r="E795" s="264"/>
      <c r="F795" s="264"/>
      <c r="G795" s="264"/>
      <c r="H795" s="159"/>
      <c r="I795" s="159"/>
      <c r="J795" s="159"/>
      <c r="K795" s="159"/>
      <c r="L795" s="159"/>
      <c r="M795" s="159"/>
      <c r="N795" s="158"/>
      <c r="O795" s="158"/>
      <c r="P795" s="158"/>
      <c r="Q795" s="158"/>
      <c r="R795" s="159"/>
      <c r="S795" s="159"/>
      <c r="T795" s="159"/>
      <c r="U795" s="159"/>
      <c r="V795" s="159"/>
      <c r="W795" s="159"/>
      <c r="X795" s="159"/>
      <c r="Y795" s="159"/>
      <c r="Z795" s="148"/>
      <c r="AA795" s="148"/>
      <c r="AB795" s="148"/>
      <c r="AC795" s="148"/>
      <c r="AD795" s="148"/>
      <c r="AE795" s="148"/>
      <c r="AF795" s="148"/>
      <c r="AG795" s="148" t="s">
        <v>336</v>
      </c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</row>
    <row r="796" spans="1:60" outlineLevel="2" x14ac:dyDescent="0.2">
      <c r="A796" s="155"/>
      <c r="B796" s="156"/>
      <c r="C796" s="188" t="s">
        <v>1277</v>
      </c>
      <c r="D796" s="161"/>
      <c r="E796" s="162">
        <v>98.909719999999993</v>
      </c>
      <c r="F796" s="159"/>
      <c r="G796" s="159"/>
      <c r="H796" s="159"/>
      <c r="I796" s="159"/>
      <c r="J796" s="159"/>
      <c r="K796" s="159"/>
      <c r="L796" s="159"/>
      <c r="M796" s="159"/>
      <c r="N796" s="158"/>
      <c r="O796" s="158"/>
      <c r="P796" s="158"/>
      <c r="Q796" s="158"/>
      <c r="R796" s="159"/>
      <c r="S796" s="159"/>
      <c r="T796" s="159"/>
      <c r="U796" s="159"/>
      <c r="V796" s="159"/>
      <c r="W796" s="159"/>
      <c r="X796" s="159"/>
      <c r="Y796" s="159"/>
      <c r="Z796" s="148"/>
      <c r="AA796" s="148"/>
      <c r="AB796" s="148"/>
      <c r="AC796" s="148"/>
      <c r="AD796" s="148"/>
      <c r="AE796" s="148"/>
      <c r="AF796" s="148"/>
      <c r="AG796" s="148" t="s">
        <v>344</v>
      </c>
      <c r="AH796" s="148">
        <v>0</v>
      </c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</row>
    <row r="797" spans="1:60" ht="33.75" outlineLevel="1" x14ac:dyDescent="0.2">
      <c r="A797" s="171">
        <v>234</v>
      </c>
      <c r="B797" s="172" t="s">
        <v>1278</v>
      </c>
      <c r="C797" s="187" t="s">
        <v>1279</v>
      </c>
      <c r="D797" s="173" t="s">
        <v>420</v>
      </c>
      <c r="E797" s="174">
        <v>98.909719999999993</v>
      </c>
      <c r="F797" s="175"/>
      <c r="G797" s="176">
        <f>ROUND(E797*F797,2)</f>
        <v>0</v>
      </c>
      <c r="H797" s="175"/>
      <c r="I797" s="176">
        <f>ROUND(E797*H797,2)</f>
        <v>0</v>
      </c>
      <c r="J797" s="175"/>
      <c r="K797" s="176">
        <f>ROUND(E797*J797,2)</f>
        <v>0</v>
      </c>
      <c r="L797" s="176">
        <v>21</v>
      </c>
      <c r="M797" s="176">
        <f>G797*(1+L797/100)</f>
        <v>0</v>
      </c>
      <c r="N797" s="174">
        <v>1.1E-4</v>
      </c>
      <c r="O797" s="174">
        <f>ROUND(E797*N797,2)</f>
        <v>0.01</v>
      </c>
      <c r="P797" s="174">
        <v>0</v>
      </c>
      <c r="Q797" s="174">
        <f>ROUND(E797*P797,2)</f>
        <v>0</v>
      </c>
      <c r="R797" s="176" t="s">
        <v>1210</v>
      </c>
      <c r="S797" s="176" t="s">
        <v>331</v>
      </c>
      <c r="T797" s="177" t="s">
        <v>331</v>
      </c>
      <c r="U797" s="159">
        <v>0</v>
      </c>
      <c r="V797" s="159">
        <f>ROUND(E797*U797,2)</f>
        <v>0</v>
      </c>
      <c r="W797" s="159"/>
      <c r="X797" s="159" t="s">
        <v>422</v>
      </c>
      <c r="Y797" s="159" t="s">
        <v>334</v>
      </c>
      <c r="Z797" s="148"/>
      <c r="AA797" s="148"/>
      <c r="AB797" s="148"/>
      <c r="AC797" s="148"/>
      <c r="AD797" s="148"/>
      <c r="AE797" s="148"/>
      <c r="AF797" s="148"/>
      <c r="AG797" s="148" t="s">
        <v>423</v>
      </c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</row>
    <row r="798" spans="1:60" outlineLevel="2" x14ac:dyDescent="0.2">
      <c r="A798" s="155"/>
      <c r="B798" s="156"/>
      <c r="C798" s="188" t="s">
        <v>1277</v>
      </c>
      <c r="D798" s="161"/>
      <c r="E798" s="162">
        <v>98.909719999999993</v>
      </c>
      <c r="F798" s="159"/>
      <c r="G798" s="159"/>
      <c r="H798" s="159"/>
      <c r="I798" s="159"/>
      <c r="J798" s="159"/>
      <c r="K798" s="159"/>
      <c r="L798" s="159"/>
      <c r="M798" s="159"/>
      <c r="N798" s="158"/>
      <c r="O798" s="158"/>
      <c r="P798" s="158"/>
      <c r="Q798" s="158"/>
      <c r="R798" s="159"/>
      <c r="S798" s="159"/>
      <c r="T798" s="159"/>
      <c r="U798" s="159"/>
      <c r="V798" s="159"/>
      <c r="W798" s="159"/>
      <c r="X798" s="159"/>
      <c r="Y798" s="159"/>
      <c r="Z798" s="148"/>
      <c r="AA798" s="148"/>
      <c r="AB798" s="148"/>
      <c r="AC798" s="148"/>
      <c r="AD798" s="148"/>
      <c r="AE798" s="148"/>
      <c r="AF798" s="148"/>
      <c r="AG798" s="148" t="s">
        <v>344</v>
      </c>
      <c r="AH798" s="148">
        <v>0</v>
      </c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</row>
    <row r="799" spans="1:60" ht="22.5" outlineLevel="1" x14ac:dyDescent="0.2">
      <c r="A799" s="171">
        <v>235</v>
      </c>
      <c r="B799" s="172" t="s">
        <v>1280</v>
      </c>
      <c r="C799" s="187" t="s">
        <v>1281</v>
      </c>
      <c r="D799" s="173" t="s">
        <v>420</v>
      </c>
      <c r="E799" s="174">
        <v>98.909719999999993</v>
      </c>
      <c r="F799" s="175"/>
      <c r="G799" s="176">
        <f>ROUND(E799*F799,2)</f>
        <v>0</v>
      </c>
      <c r="H799" s="175"/>
      <c r="I799" s="176">
        <f>ROUND(E799*H799,2)</f>
        <v>0</v>
      </c>
      <c r="J799" s="175"/>
      <c r="K799" s="176">
        <f>ROUND(E799*J799,2)</f>
        <v>0</v>
      </c>
      <c r="L799" s="176">
        <v>21</v>
      </c>
      <c r="M799" s="176">
        <f>G799*(1+L799/100)</f>
        <v>0</v>
      </c>
      <c r="N799" s="174">
        <v>5.3499999999999997E-3</v>
      </c>
      <c r="O799" s="174">
        <f>ROUND(E799*N799,2)</f>
        <v>0.53</v>
      </c>
      <c r="P799" s="174">
        <v>0</v>
      </c>
      <c r="Q799" s="174">
        <f>ROUND(E799*P799,2)</f>
        <v>0</v>
      </c>
      <c r="R799" s="176" t="s">
        <v>1210</v>
      </c>
      <c r="S799" s="176" t="s">
        <v>331</v>
      </c>
      <c r="T799" s="177" t="s">
        <v>331</v>
      </c>
      <c r="U799" s="159">
        <v>1.288</v>
      </c>
      <c r="V799" s="159">
        <f>ROUND(E799*U799,2)</f>
        <v>127.4</v>
      </c>
      <c r="W799" s="159"/>
      <c r="X799" s="159" t="s">
        <v>422</v>
      </c>
      <c r="Y799" s="159" t="s">
        <v>334</v>
      </c>
      <c r="Z799" s="148"/>
      <c r="AA799" s="148"/>
      <c r="AB799" s="148"/>
      <c r="AC799" s="148"/>
      <c r="AD799" s="148"/>
      <c r="AE799" s="148"/>
      <c r="AF799" s="148"/>
      <c r="AG799" s="148" t="s">
        <v>423</v>
      </c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</row>
    <row r="800" spans="1:60" outlineLevel="2" x14ac:dyDescent="0.2">
      <c r="A800" s="155"/>
      <c r="B800" s="156"/>
      <c r="C800" s="188" t="s">
        <v>1282</v>
      </c>
      <c r="D800" s="161"/>
      <c r="E800" s="162">
        <v>32.003999999999998</v>
      </c>
      <c r="F800" s="159"/>
      <c r="G800" s="159"/>
      <c r="H800" s="159"/>
      <c r="I800" s="159"/>
      <c r="J800" s="159"/>
      <c r="K800" s="159"/>
      <c r="L800" s="159"/>
      <c r="M800" s="159"/>
      <c r="N800" s="158"/>
      <c r="O800" s="158"/>
      <c r="P800" s="158"/>
      <c r="Q800" s="158"/>
      <c r="R800" s="159"/>
      <c r="S800" s="159"/>
      <c r="T800" s="159"/>
      <c r="U800" s="159"/>
      <c r="V800" s="159"/>
      <c r="W800" s="159"/>
      <c r="X800" s="159"/>
      <c r="Y800" s="159"/>
      <c r="Z800" s="148"/>
      <c r="AA800" s="148"/>
      <c r="AB800" s="148"/>
      <c r="AC800" s="148"/>
      <c r="AD800" s="148"/>
      <c r="AE800" s="148"/>
      <c r="AF800" s="148"/>
      <c r="AG800" s="148" t="s">
        <v>344</v>
      </c>
      <c r="AH800" s="148">
        <v>0</v>
      </c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</row>
    <row r="801" spans="1:60" outlineLevel="3" x14ac:dyDescent="0.2">
      <c r="A801" s="155"/>
      <c r="B801" s="156"/>
      <c r="C801" s="188" t="s">
        <v>1283</v>
      </c>
      <c r="D801" s="161"/>
      <c r="E801" s="162">
        <v>15.413959999999999</v>
      </c>
      <c r="F801" s="159"/>
      <c r="G801" s="159"/>
      <c r="H801" s="159"/>
      <c r="I801" s="159"/>
      <c r="J801" s="159"/>
      <c r="K801" s="159"/>
      <c r="L801" s="159"/>
      <c r="M801" s="159"/>
      <c r="N801" s="158"/>
      <c r="O801" s="158"/>
      <c r="P801" s="158"/>
      <c r="Q801" s="158"/>
      <c r="R801" s="159"/>
      <c r="S801" s="159"/>
      <c r="T801" s="159"/>
      <c r="U801" s="159"/>
      <c r="V801" s="159"/>
      <c r="W801" s="159"/>
      <c r="X801" s="159"/>
      <c r="Y801" s="159"/>
      <c r="Z801" s="148"/>
      <c r="AA801" s="148"/>
      <c r="AB801" s="148"/>
      <c r="AC801" s="148"/>
      <c r="AD801" s="148"/>
      <c r="AE801" s="148"/>
      <c r="AF801" s="148"/>
      <c r="AG801" s="148" t="s">
        <v>344</v>
      </c>
      <c r="AH801" s="148">
        <v>0</v>
      </c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</row>
    <row r="802" spans="1:60" outlineLevel="3" x14ac:dyDescent="0.2">
      <c r="A802" s="155"/>
      <c r="B802" s="156"/>
      <c r="C802" s="188" t="s">
        <v>1284</v>
      </c>
      <c r="D802" s="161"/>
      <c r="E802" s="162">
        <v>11.396839999999999</v>
      </c>
      <c r="F802" s="159"/>
      <c r="G802" s="159"/>
      <c r="H802" s="159"/>
      <c r="I802" s="159"/>
      <c r="J802" s="159"/>
      <c r="K802" s="159"/>
      <c r="L802" s="159"/>
      <c r="M802" s="159"/>
      <c r="N802" s="158"/>
      <c r="O802" s="158"/>
      <c r="P802" s="158"/>
      <c r="Q802" s="158"/>
      <c r="R802" s="159"/>
      <c r="S802" s="159"/>
      <c r="T802" s="159"/>
      <c r="U802" s="159"/>
      <c r="V802" s="159"/>
      <c r="W802" s="159"/>
      <c r="X802" s="159"/>
      <c r="Y802" s="159"/>
      <c r="Z802" s="148"/>
      <c r="AA802" s="148"/>
      <c r="AB802" s="148"/>
      <c r="AC802" s="148"/>
      <c r="AD802" s="148"/>
      <c r="AE802" s="148"/>
      <c r="AF802" s="148"/>
      <c r="AG802" s="148" t="s">
        <v>344</v>
      </c>
      <c r="AH802" s="148">
        <v>0</v>
      </c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</row>
    <row r="803" spans="1:60" outlineLevel="3" x14ac:dyDescent="0.2">
      <c r="A803" s="155"/>
      <c r="B803" s="156"/>
      <c r="C803" s="188" t="s">
        <v>1285</v>
      </c>
      <c r="D803" s="161"/>
      <c r="E803" s="162">
        <v>27.751519999999999</v>
      </c>
      <c r="F803" s="159"/>
      <c r="G803" s="159"/>
      <c r="H803" s="159"/>
      <c r="I803" s="159"/>
      <c r="J803" s="159"/>
      <c r="K803" s="159"/>
      <c r="L803" s="159"/>
      <c r="M803" s="159"/>
      <c r="N803" s="158"/>
      <c r="O803" s="158"/>
      <c r="P803" s="158"/>
      <c r="Q803" s="158"/>
      <c r="R803" s="159"/>
      <c r="S803" s="159"/>
      <c r="T803" s="159"/>
      <c r="U803" s="159"/>
      <c r="V803" s="159"/>
      <c r="W803" s="159"/>
      <c r="X803" s="159"/>
      <c r="Y803" s="159"/>
      <c r="Z803" s="148"/>
      <c r="AA803" s="148"/>
      <c r="AB803" s="148"/>
      <c r="AC803" s="148"/>
      <c r="AD803" s="148"/>
      <c r="AE803" s="148"/>
      <c r="AF803" s="148"/>
      <c r="AG803" s="148" t="s">
        <v>344</v>
      </c>
      <c r="AH803" s="148">
        <v>0</v>
      </c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</row>
    <row r="804" spans="1:60" outlineLevel="3" x14ac:dyDescent="0.2">
      <c r="A804" s="155"/>
      <c r="B804" s="156"/>
      <c r="C804" s="188" t="s">
        <v>1286</v>
      </c>
      <c r="D804" s="161"/>
      <c r="E804" s="162">
        <v>7.9184000000000001</v>
      </c>
      <c r="F804" s="159"/>
      <c r="G804" s="159"/>
      <c r="H804" s="159"/>
      <c r="I804" s="159"/>
      <c r="J804" s="159"/>
      <c r="K804" s="159"/>
      <c r="L804" s="159"/>
      <c r="M804" s="159"/>
      <c r="N804" s="158"/>
      <c r="O804" s="158"/>
      <c r="P804" s="158"/>
      <c r="Q804" s="158"/>
      <c r="R804" s="159"/>
      <c r="S804" s="159"/>
      <c r="T804" s="159"/>
      <c r="U804" s="159"/>
      <c r="V804" s="159"/>
      <c r="W804" s="159"/>
      <c r="X804" s="159"/>
      <c r="Y804" s="159"/>
      <c r="Z804" s="148"/>
      <c r="AA804" s="148"/>
      <c r="AB804" s="148"/>
      <c r="AC804" s="148"/>
      <c r="AD804" s="148"/>
      <c r="AE804" s="148"/>
      <c r="AF804" s="148"/>
      <c r="AG804" s="148" t="s">
        <v>344</v>
      </c>
      <c r="AH804" s="148">
        <v>0</v>
      </c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</row>
    <row r="805" spans="1:60" outlineLevel="3" x14ac:dyDescent="0.2">
      <c r="A805" s="155"/>
      <c r="B805" s="156"/>
      <c r="C805" s="188" t="s">
        <v>1287</v>
      </c>
      <c r="D805" s="161"/>
      <c r="E805" s="162">
        <v>4.4249999999999998</v>
      </c>
      <c r="F805" s="159"/>
      <c r="G805" s="159"/>
      <c r="H805" s="159"/>
      <c r="I805" s="159"/>
      <c r="J805" s="159"/>
      <c r="K805" s="159"/>
      <c r="L805" s="159"/>
      <c r="M805" s="159"/>
      <c r="N805" s="158"/>
      <c r="O805" s="158"/>
      <c r="P805" s="158"/>
      <c r="Q805" s="158"/>
      <c r="R805" s="159"/>
      <c r="S805" s="159"/>
      <c r="T805" s="159"/>
      <c r="U805" s="159"/>
      <c r="V805" s="159"/>
      <c r="W805" s="159"/>
      <c r="X805" s="159"/>
      <c r="Y805" s="159"/>
      <c r="Z805" s="148"/>
      <c r="AA805" s="148"/>
      <c r="AB805" s="148"/>
      <c r="AC805" s="148"/>
      <c r="AD805" s="148"/>
      <c r="AE805" s="148"/>
      <c r="AF805" s="148"/>
      <c r="AG805" s="148" t="s">
        <v>344</v>
      </c>
      <c r="AH805" s="148">
        <v>0</v>
      </c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</row>
    <row r="806" spans="1:60" outlineLevel="1" x14ac:dyDescent="0.2">
      <c r="A806" s="171">
        <v>236</v>
      </c>
      <c r="B806" s="172" t="s">
        <v>1288</v>
      </c>
      <c r="C806" s="187" t="s">
        <v>1289</v>
      </c>
      <c r="D806" s="173" t="s">
        <v>407</v>
      </c>
      <c r="E806" s="174">
        <v>16.12</v>
      </c>
      <c r="F806" s="175"/>
      <c r="G806" s="176">
        <f>ROUND(E806*F806,2)</f>
        <v>0</v>
      </c>
      <c r="H806" s="175"/>
      <c r="I806" s="176">
        <f>ROUND(E806*H806,2)</f>
        <v>0</v>
      </c>
      <c r="J806" s="175"/>
      <c r="K806" s="176">
        <f>ROUND(E806*J806,2)</f>
        <v>0</v>
      </c>
      <c r="L806" s="176">
        <v>21</v>
      </c>
      <c r="M806" s="176">
        <f>G806*(1+L806/100)</f>
        <v>0</v>
      </c>
      <c r="N806" s="174">
        <v>1E-4</v>
      </c>
      <c r="O806" s="174">
        <f>ROUND(E806*N806,2)</f>
        <v>0</v>
      </c>
      <c r="P806" s="174">
        <v>0</v>
      </c>
      <c r="Q806" s="174">
        <f>ROUND(E806*P806,2)</f>
        <v>0</v>
      </c>
      <c r="R806" s="176" t="s">
        <v>1210</v>
      </c>
      <c r="S806" s="176" t="s">
        <v>331</v>
      </c>
      <c r="T806" s="177" t="s">
        <v>331</v>
      </c>
      <c r="U806" s="159">
        <v>0.12</v>
      </c>
      <c r="V806" s="159">
        <f>ROUND(E806*U806,2)</f>
        <v>1.93</v>
      </c>
      <c r="W806" s="159"/>
      <c r="X806" s="159" t="s">
        <v>422</v>
      </c>
      <c r="Y806" s="159" t="s">
        <v>334</v>
      </c>
      <c r="Z806" s="148"/>
      <c r="AA806" s="148"/>
      <c r="AB806" s="148"/>
      <c r="AC806" s="148"/>
      <c r="AD806" s="148"/>
      <c r="AE806" s="148"/>
      <c r="AF806" s="148"/>
      <c r="AG806" s="148" t="s">
        <v>423</v>
      </c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</row>
    <row r="807" spans="1:60" outlineLevel="2" x14ac:dyDescent="0.2">
      <c r="A807" s="155"/>
      <c r="B807" s="156"/>
      <c r="C807" s="188" t="s">
        <v>1290</v>
      </c>
      <c r="D807" s="161"/>
      <c r="E807" s="162">
        <v>0.96</v>
      </c>
      <c r="F807" s="159"/>
      <c r="G807" s="159"/>
      <c r="H807" s="159"/>
      <c r="I807" s="159"/>
      <c r="J807" s="159"/>
      <c r="K807" s="159"/>
      <c r="L807" s="159"/>
      <c r="M807" s="159"/>
      <c r="N807" s="158"/>
      <c r="O807" s="158"/>
      <c r="P807" s="158"/>
      <c r="Q807" s="158"/>
      <c r="R807" s="159"/>
      <c r="S807" s="159"/>
      <c r="T807" s="159"/>
      <c r="U807" s="159"/>
      <c r="V807" s="159"/>
      <c r="W807" s="159"/>
      <c r="X807" s="159"/>
      <c r="Y807" s="159"/>
      <c r="Z807" s="148"/>
      <c r="AA807" s="148"/>
      <c r="AB807" s="148"/>
      <c r="AC807" s="148"/>
      <c r="AD807" s="148"/>
      <c r="AE807" s="148"/>
      <c r="AF807" s="148"/>
      <c r="AG807" s="148" t="s">
        <v>344</v>
      </c>
      <c r="AH807" s="148">
        <v>0</v>
      </c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</row>
    <row r="808" spans="1:60" outlineLevel="3" x14ac:dyDescent="0.2">
      <c r="A808" s="155"/>
      <c r="B808" s="156"/>
      <c r="C808" s="188" t="s">
        <v>1291</v>
      </c>
      <c r="D808" s="161"/>
      <c r="E808" s="162">
        <v>13.6</v>
      </c>
      <c r="F808" s="159"/>
      <c r="G808" s="159"/>
      <c r="H808" s="159"/>
      <c r="I808" s="159"/>
      <c r="J808" s="159"/>
      <c r="K808" s="159"/>
      <c r="L808" s="159"/>
      <c r="M808" s="159"/>
      <c r="N808" s="158"/>
      <c r="O808" s="158"/>
      <c r="P808" s="158"/>
      <c r="Q808" s="158"/>
      <c r="R808" s="159"/>
      <c r="S808" s="159"/>
      <c r="T808" s="159"/>
      <c r="U808" s="159"/>
      <c r="V808" s="159"/>
      <c r="W808" s="159"/>
      <c r="X808" s="159"/>
      <c r="Y808" s="159"/>
      <c r="Z808" s="148"/>
      <c r="AA808" s="148"/>
      <c r="AB808" s="148"/>
      <c r="AC808" s="148"/>
      <c r="AD808" s="148"/>
      <c r="AE808" s="148"/>
      <c r="AF808" s="148"/>
      <c r="AG808" s="148" t="s">
        <v>344</v>
      </c>
      <c r="AH808" s="148">
        <v>0</v>
      </c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</row>
    <row r="809" spans="1:60" outlineLevel="3" x14ac:dyDescent="0.2">
      <c r="A809" s="155"/>
      <c r="B809" s="156"/>
      <c r="C809" s="188" t="s">
        <v>1292</v>
      </c>
      <c r="D809" s="161"/>
      <c r="E809" s="162">
        <v>0.96</v>
      </c>
      <c r="F809" s="159"/>
      <c r="G809" s="159"/>
      <c r="H809" s="159"/>
      <c r="I809" s="159"/>
      <c r="J809" s="159"/>
      <c r="K809" s="159"/>
      <c r="L809" s="159"/>
      <c r="M809" s="159"/>
      <c r="N809" s="158"/>
      <c r="O809" s="158"/>
      <c r="P809" s="158"/>
      <c r="Q809" s="158"/>
      <c r="R809" s="159"/>
      <c r="S809" s="159"/>
      <c r="T809" s="159"/>
      <c r="U809" s="159"/>
      <c r="V809" s="159"/>
      <c r="W809" s="159"/>
      <c r="X809" s="159"/>
      <c r="Y809" s="159"/>
      <c r="Z809" s="148"/>
      <c r="AA809" s="148"/>
      <c r="AB809" s="148"/>
      <c r="AC809" s="148"/>
      <c r="AD809" s="148"/>
      <c r="AE809" s="148"/>
      <c r="AF809" s="148"/>
      <c r="AG809" s="148" t="s">
        <v>344</v>
      </c>
      <c r="AH809" s="148">
        <v>0</v>
      </c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</row>
    <row r="810" spans="1:60" outlineLevel="3" x14ac:dyDescent="0.2">
      <c r="A810" s="155"/>
      <c r="B810" s="156"/>
      <c r="C810" s="188" t="s">
        <v>1293</v>
      </c>
      <c r="D810" s="161"/>
      <c r="E810" s="162">
        <v>0.6</v>
      </c>
      <c r="F810" s="159"/>
      <c r="G810" s="159"/>
      <c r="H810" s="159"/>
      <c r="I810" s="159"/>
      <c r="J810" s="159"/>
      <c r="K810" s="159"/>
      <c r="L810" s="159"/>
      <c r="M810" s="159"/>
      <c r="N810" s="158"/>
      <c r="O810" s="158"/>
      <c r="P810" s="158"/>
      <c r="Q810" s="158"/>
      <c r="R810" s="159"/>
      <c r="S810" s="159"/>
      <c r="T810" s="159"/>
      <c r="U810" s="159"/>
      <c r="V810" s="159"/>
      <c r="W810" s="159"/>
      <c r="X810" s="159"/>
      <c r="Y810" s="159"/>
      <c r="Z810" s="148"/>
      <c r="AA810" s="148"/>
      <c r="AB810" s="148"/>
      <c r="AC810" s="148"/>
      <c r="AD810" s="148"/>
      <c r="AE810" s="148"/>
      <c r="AF810" s="148"/>
      <c r="AG810" s="148" t="s">
        <v>344</v>
      </c>
      <c r="AH810" s="148">
        <v>0</v>
      </c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</row>
    <row r="811" spans="1:60" ht="22.5" outlineLevel="1" x14ac:dyDescent="0.2">
      <c r="A811" s="171">
        <v>237</v>
      </c>
      <c r="B811" s="172" t="s">
        <v>1294</v>
      </c>
      <c r="C811" s="187" t="s">
        <v>1295</v>
      </c>
      <c r="D811" s="173" t="s">
        <v>420</v>
      </c>
      <c r="E811" s="174">
        <v>108.80069</v>
      </c>
      <c r="F811" s="175"/>
      <c r="G811" s="176">
        <f>ROUND(E811*F811,2)</f>
        <v>0</v>
      </c>
      <c r="H811" s="175"/>
      <c r="I811" s="176">
        <f>ROUND(E811*H811,2)</f>
        <v>0</v>
      </c>
      <c r="J811" s="175"/>
      <c r="K811" s="176">
        <f>ROUND(E811*J811,2)</f>
        <v>0</v>
      </c>
      <c r="L811" s="176">
        <v>21</v>
      </c>
      <c r="M811" s="176">
        <f>G811*(1+L811/100)</f>
        <v>0</v>
      </c>
      <c r="N811" s="174">
        <v>1.4800000000000001E-2</v>
      </c>
      <c r="O811" s="174">
        <f>ROUND(E811*N811,2)</f>
        <v>1.61</v>
      </c>
      <c r="P811" s="174">
        <v>0</v>
      </c>
      <c r="Q811" s="174">
        <f>ROUND(E811*P811,2)</f>
        <v>0</v>
      </c>
      <c r="R811" s="176" t="s">
        <v>563</v>
      </c>
      <c r="S811" s="176" t="s">
        <v>331</v>
      </c>
      <c r="T811" s="177" t="s">
        <v>331</v>
      </c>
      <c r="U811" s="159">
        <v>0</v>
      </c>
      <c r="V811" s="159">
        <f>ROUND(E811*U811,2)</f>
        <v>0</v>
      </c>
      <c r="W811" s="159"/>
      <c r="X811" s="159" t="s">
        <v>564</v>
      </c>
      <c r="Y811" s="159" t="s">
        <v>334</v>
      </c>
      <c r="Z811" s="148"/>
      <c r="AA811" s="148"/>
      <c r="AB811" s="148"/>
      <c r="AC811" s="148"/>
      <c r="AD811" s="148"/>
      <c r="AE811" s="148"/>
      <c r="AF811" s="148"/>
      <c r="AG811" s="148" t="s">
        <v>565</v>
      </c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</row>
    <row r="812" spans="1:60" outlineLevel="2" x14ac:dyDescent="0.2">
      <c r="A812" s="155"/>
      <c r="B812" s="156"/>
      <c r="C812" s="188" t="s">
        <v>1296</v>
      </c>
      <c r="D812" s="161"/>
      <c r="E812" s="162">
        <v>108.80069</v>
      </c>
      <c r="F812" s="159"/>
      <c r="G812" s="159"/>
      <c r="H812" s="159"/>
      <c r="I812" s="159"/>
      <c r="J812" s="159"/>
      <c r="K812" s="159"/>
      <c r="L812" s="159"/>
      <c r="M812" s="159"/>
      <c r="N812" s="158"/>
      <c r="O812" s="158"/>
      <c r="P812" s="158"/>
      <c r="Q812" s="158"/>
      <c r="R812" s="159"/>
      <c r="S812" s="159"/>
      <c r="T812" s="159"/>
      <c r="U812" s="159"/>
      <c r="V812" s="159"/>
      <c r="W812" s="159"/>
      <c r="X812" s="159"/>
      <c r="Y812" s="159"/>
      <c r="Z812" s="148"/>
      <c r="AA812" s="148"/>
      <c r="AB812" s="148"/>
      <c r="AC812" s="148"/>
      <c r="AD812" s="148"/>
      <c r="AE812" s="148"/>
      <c r="AF812" s="148"/>
      <c r="AG812" s="148" t="s">
        <v>344</v>
      </c>
      <c r="AH812" s="148">
        <v>0</v>
      </c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</row>
    <row r="813" spans="1:60" outlineLevel="1" x14ac:dyDescent="0.2">
      <c r="A813" s="155">
        <v>238</v>
      </c>
      <c r="B813" s="156" t="s">
        <v>1297</v>
      </c>
      <c r="C813" s="199" t="s">
        <v>1298</v>
      </c>
      <c r="D813" s="157" t="s">
        <v>0</v>
      </c>
      <c r="E813" s="197"/>
      <c r="F813" s="160"/>
      <c r="G813" s="159">
        <f>ROUND(E813*F813,2)</f>
        <v>0</v>
      </c>
      <c r="H813" s="160"/>
      <c r="I813" s="159">
        <f>ROUND(E813*H813,2)</f>
        <v>0</v>
      </c>
      <c r="J813" s="160"/>
      <c r="K813" s="159">
        <f>ROUND(E813*J813,2)</f>
        <v>0</v>
      </c>
      <c r="L813" s="159">
        <v>21</v>
      </c>
      <c r="M813" s="159">
        <f>G813*(1+L813/100)</f>
        <v>0</v>
      </c>
      <c r="N813" s="158">
        <v>0</v>
      </c>
      <c r="O813" s="158">
        <f>ROUND(E813*N813,2)</f>
        <v>0</v>
      </c>
      <c r="P813" s="158">
        <v>0</v>
      </c>
      <c r="Q813" s="158">
        <f>ROUND(E813*P813,2)</f>
        <v>0</v>
      </c>
      <c r="R813" s="159" t="s">
        <v>1210</v>
      </c>
      <c r="S813" s="159" t="s">
        <v>331</v>
      </c>
      <c r="T813" s="159" t="s">
        <v>331</v>
      </c>
      <c r="U813" s="159">
        <v>0</v>
      </c>
      <c r="V813" s="159">
        <f>ROUND(E813*U813,2)</f>
        <v>0</v>
      </c>
      <c r="W813" s="159"/>
      <c r="X813" s="159" t="s">
        <v>767</v>
      </c>
      <c r="Y813" s="159" t="s">
        <v>334</v>
      </c>
      <c r="Z813" s="148"/>
      <c r="AA813" s="148"/>
      <c r="AB813" s="148"/>
      <c r="AC813" s="148"/>
      <c r="AD813" s="148"/>
      <c r="AE813" s="148"/>
      <c r="AF813" s="148"/>
      <c r="AG813" s="148" t="s">
        <v>768</v>
      </c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</row>
    <row r="814" spans="1:60" x14ac:dyDescent="0.2">
      <c r="A814" s="164" t="s">
        <v>326</v>
      </c>
      <c r="B814" s="165" t="s">
        <v>272</v>
      </c>
      <c r="C814" s="186" t="s">
        <v>273</v>
      </c>
      <c r="D814" s="166"/>
      <c r="E814" s="167"/>
      <c r="F814" s="168"/>
      <c r="G814" s="168">
        <f>SUMIF(AG815:AG835,"&lt;&gt;NOR",G815:G835)</f>
        <v>0</v>
      </c>
      <c r="H814" s="168"/>
      <c r="I814" s="168">
        <f>SUM(I815:I835)</f>
        <v>0</v>
      </c>
      <c r="J814" s="168"/>
      <c r="K814" s="168">
        <f>SUM(K815:K835)</f>
        <v>0</v>
      </c>
      <c r="L814" s="168"/>
      <c r="M814" s="168">
        <f>SUM(M815:M835)</f>
        <v>0</v>
      </c>
      <c r="N814" s="167"/>
      <c r="O814" s="167">
        <f>SUM(O815:O835)</f>
        <v>0.46</v>
      </c>
      <c r="P814" s="167"/>
      <c r="Q814" s="167">
        <f>SUM(Q815:Q835)</f>
        <v>0</v>
      </c>
      <c r="R814" s="168"/>
      <c r="S814" s="168"/>
      <c r="T814" s="169"/>
      <c r="U814" s="163"/>
      <c r="V814" s="163">
        <f>SUM(V815:V835)</f>
        <v>100.97</v>
      </c>
      <c r="W814" s="163"/>
      <c r="X814" s="163"/>
      <c r="Y814" s="163"/>
      <c r="AG814" t="s">
        <v>327</v>
      </c>
    </row>
    <row r="815" spans="1:60" outlineLevel="1" x14ac:dyDescent="0.2">
      <c r="A815" s="171">
        <v>239</v>
      </c>
      <c r="B815" s="172" t="s">
        <v>1299</v>
      </c>
      <c r="C815" s="187" t="s">
        <v>1300</v>
      </c>
      <c r="D815" s="173" t="s">
        <v>420</v>
      </c>
      <c r="E815" s="174">
        <v>713.58042</v>
      </c>
      <c r="F815" s="175"/>
      <c r="G815" s="176">
        <f>ROUND(E815*F815,2)</f>
        <v>0</v>
      </c>
      <c r="H815" s="175"/>
      <c r="I815" s="176">
        <f>ROUND(E815*H815,2)</f>
        <v>0</v>
      </c>
      <c r="J815" s="175"/>
      <c r="K815" s="176">
        <f>ROUND(E815*J815,2)</f>
        <v>0</v>
      </c>
      <c r="L815" s="176">
        <v>21</v>
      </c>
      <c r="M815" s="176">
        <f>G815*(1+L815/100)</f>
        <v>0</v>
      </c>
      <c r="N815" s="174">
        <v>1.7000000000000001E-4</v>
      </c>
      <c r="O815" s="174">
        <f>ROUND(E815*N815,2)</f>
        <v>0.12</v>
      </c>
      <c r="P815" s="174">
        <v>0</v>
      </c>
      <c r="Q815" s="174">
        <f>ROUND(E815*P815,2)</f>
        <v>0</v>
      </c>
      <c r="R815" s="176" t="s">
        <v>1301</v>
      </c>
      <c r="S815" s="176" t="s">
        <v>331</v>
      </c>
      <c r="T815" s="177" t="s">
        <v>331</v>
      </c>
      <c r="U815" s="159">
        <v>3.2480000000000002E-2</v>
      </c>
      <c r="V815" s="159">
        <f>ROUND(E815*U815,2)</f>
        <v>23.18</v>
      </c>
      <c r="W815" s="159"/>
      <c r="X815" s="159" t="s">
        <v>422</v>
      </c>
      <c r="Y815" s="159" t="s">
        <v>334</v>
      </c>
      <c r="Z815" s="148"/>
      <c r="AA815" s="148"/>
      <c r="AB815" s="148"/>
      <c r="AC815" s="148"/>
      <c r="AD815" s="148"/>
      <c r="AE815" s="148"/>
      <c r="AF815" s="148"/>
      <c r="AG815" s="148" t="s">
        <v>423</v>
      </c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</row>
    <row r="816" spans="1:60" outlineLevel="2" x14ac:dyDescent="0.2">
      <c r="A816" s="155"/>
      <c r="B816" s="156"/>
      <c r="C816" s="188" t="s">
        <v>1302</v>
      </c>
      <c r="D816" s="161"/>
      <c r="E816" s="162">
        <v>713.58042</v>
      </c>
      <c r="F816" s="159"/>
      <c r="G816" s="159"/>
      <c r="H816" s="159"/>
      <c r="I816" s="159"/>
      <c r="J816" s="159"/>
      <c r="K816" s="159"/>
      <c r="L816" s="159"/>
      <c r="M816" s="159"/>
      <c r="N816" s="158"/>
      <c r="O816" s="158"/>
      <c r="P816" s="158"/>
      <c r="Q816" s="158"/>
      <c r="R816" s="159"/>
      <c r="S816" s="159"/>
      <c r="T816" s="159"/>
      <c r="U816" s="159"/>
      <c r="V816" s="159"/>
      <c r="W816" s="159"/>
      <c r="X816" s="159"/>
      <c r="Y816" s="159"/>
      <c r="Z816" s="148"/>
      <c r="AA816" s="148"/>
      <c r="AB816" s="148"/>
      <c r="AC816" s="148"/>
      <c r="AD816" s="148"/>
      <c r="AE816" s="148"/>
      <c r="AF816" s="148"/>
      <c r="AG816" s="148" t="s">
        <v>344</v>
      </c>
      <c r="AH816" s="148">
        <v>0</v>
      </c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</row>
    <row r="817" spans="1:60" outlineLevel="1" x14ac:dyDescent="0.2">
      <c r="A817" s="171">
        <v>240</v>
      </c>
      <c r="B817" s="172" t="s">
        <v>1303</v>
      </c>
      <c r="C817" s="187" t="s">
        <v>1304</v>
      </c>
      <c r="D817" s="173" t="s">
        <v>420</v>
      </c>
      <c r="E817" s="174">
        <v>713.58042</v>
      </c>
      <c r="F817" s="175"/>
      <c r="G817" s="176">
        <f>ROUND(E817*F817,2)</f>
        <v>0</v>
      </c>
      <c r="H817" s="175"/>
      <c r="I817" s="176">
        <f>ROUND(E817*H817,2)</f>
        <v>0</v>
      </c>
      <c r="J817" s="175"/>
      <c r="K817" s="176">
        <f>ROUND(E817*J817,2)</f>
        <v>0</v>
      </c>
      <c r="L817" s="176">
        <v>21</v>
      </c>
      <c r="M817" s="176">
        <f>G817*(1+L817/100)</f>
        <v>0</v>
      </c>
      <c r="N817" s="174">
        <v>4.8000000000000001E-4</v>
      </c>
      <c r="O817" s="174">
        <f>ROUND(E817*N817,2)</f>
        <v>0.34</v>
      </c>
      <c r="P817" s="174">
        <v>0</v>
      </c>
      <c r="Q817" s="174">
        <f>ROUND(E817*P817,2)</f>
        <v>0</v>
      </c>
      <c r="R817" s="176" t="s">
        <v>1301</v>
      </c>
      <c r="S817" s="176" t="s">
        <v>331</v>
      </c>
      <c r="T817" s="177" t="s">
        <v>331</v>
      </c>
      <c r="U817" s="159">
        <v>0.10902000000000001</v>
      </c>
      <c r="V817" s="159">
        <f>ROUND(E817*U817,2)</f>
        <v>77.790000000000006</v>
      </c>
      <c r="W817" s="159"/>
      <c r="X817" s="159" t="s">
        <v>422</v>
      </c>
      <c r="Y817" s="159" t="s">
        <v>334</v>
      </c>
      <c r="Z817" s="148"/>
      <c r="AA817" s="148"/>
      <c r="AB817" s="148"/>
      <c r="AC817" s="148"/>
      <c r="AD817" s="148"/>
      <c r="AE817" s="148"/>
      <c r="AF817" s="148"/>
      <c r="AG817" s="148" t="s">
        <v>423</v>
      </c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</row>
    <row r="818" spans="1:60" outlineLevel="2" x14ac:dyDescent="0.2">
      <c r="A818" s="155"/>
      <c r="B818" s="156"/>
      <c r="C818" s="188" t="s">
        <v>1305</v>
      </c>
      <c r="D818" s="161"/>
      <c r="E818" s="162">
        <v>28.582899999999999</v>
      </c>
      <c r="F818" s="159"/>
      <c r="G818" s="159"/>
      <c r="H818" s="159"/>
      <c r="I818" s="159"/>
      <c r="J818" s="159"/>
      <c r="K818" s="159"/>
      <c r="L818" s="159"/>
      <c r="M818" s="159"/>
      <c r="N818" s="158"/>
      <c r="O818" s="158"/>
      <c r="P818" s="158"/>
      <c r="Q818" s="158"/>
      <c r="R818" s="159"/>
      <c r="S818" s="159"/>
      <c r="T818" s="159"/>
      <c r="U818" s="159"/>
      <c r="V818" s="159"/>
      <c r="W818" s="159"/>
      <c r="X818" s="159"/>
      <c r="Y818" s="159"/>
      <c r="Z818" s="148"/>
      <c r="AA818" s="148"/>
      <c r="AB818" s="148"/>
      <c r="AC818" s="148"/>
      <c r="AD818" s="148"/>
      <c r="AE818" s="148"/>
      <c r="AF818" s="148"/>
      <c r="AG818" s="148" t="s">
        <v>344</v>
      </c>
      <c r="AH818" s="148">
        <v>0</v>
      </c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</row>
    <row r="819" spans="1:60" outlineLevel="3" x14ac:dyDescent="0.2">
      <c r="A819" s="155"/>
      <c r="B819" s="156"/>
      <c r="C819" s="188" t="s">
        <v>1306</v>
      </c>
      <c r="D819" s="161"/>
      <c r="E819" s="162">
        <v>31.4544</v>
      </c>
      <c r="F819" s="159"/>
      <c r="G819" s="159"/>
      <c r="H819" s="159"/>
      <c r="I819" s="159"/>
      <c r="J819" s="159"/>
      <c r="K819" s="159"/>
      <c r="L819" s="159"/>
      <c r="M819" s="159"/>
      <c r="N819" s="158"/>
      <c r="O819" s="158"/>
      <c r="P819" s="158"/>
      <c r="Q819" s="158"/>
      <c r="R819" s="159"/>
      <c r="S819" s="159"/>
      <c r="T819" s="159"/>
      <c r="U819" s="159"/>
      <c r="V819" s="159"/>
      <c r="W819" s="159"/>
      <c r="X819" s="159"/>
      <c r="Y819" s="159"/>
      <c r="Z819" s="148"/>
      <c r="AA819" s="148"/>
      <c r="AB819" s="148"/>
      <c r="AC819" s="148"/>
      <c r="AD819" s="148"/>
      <c r="AE819" s="148"/>
      <c r="AF819" s="148"/>
      <c r="AG819" s="148" t="s">
        <v>344</v>
      </c>
      <c r="AH819" s="148">
        <v>0</v>
      </c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</row>
    <row r="820" spans="1:60" outlineLevel="3" x14ac:dyDescent="0.2">
      <c r="A820" s="155"/>
      <c r="B820" s="156"/>
      <c r="C820" s="188" t="s">
        <v>1307</v>
      </c>
      <c r="D820" s="161"/>
      <c r="E820" s="162">
        <v>45.094639999999998</v>
      </c>
      <c r="F820" s="159"/>
      <c r="G820" s="159"/>
      <c r="H820" s="159"/>
      <c r="I820" s="159"/>
      <c r="J820" s="159"/>
      <c r="K820" s="159"/>
      <c r="L820" s="159"/>
      <c r="M820" s="159"/>
      <c r="N820" s="158"/>
      <c r="O820" s="158"/>
      <c r="P820" s="158"/>
      <c r="Q820" s="158"/>
      <c r="R820" s="159"/>
      <c r="S820" s="159"/>
      <c r="T820" s="159"/>
      <c r="U820" s="159"/>
      <c r="V820" s="159"/>
      <c r="W820" s="159"/>
      <c r="X820" s="159"/>
      <c r="Y820" s="159"/>
      <c r="Z820" s="148"/>
      <c r="AA820" s="148"/>
      <c r="AB820" s="148"/>
      <c r="AC820" s="148"/>
      <c r="AD820" s="148"/>
      <c r="AE820" s="148"/>
      <c r="AF820" s="148"/>
      <c r="AG820" s="148" t="s">
        <v>344</v>
      </c>
      <c r="AH820" s="148">
        <v>0</v>
      </c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</row>
    <row r="821" spans="1:60" outlineLevel="3" x14ac:dyDescent="0.2">
      <c r="A821" s="155"/>
      <c r="B821" s="156"/>
      <c r="C821" s="188" t="s">
        <v>1308</v>
      </c>
      <c r="D821" s="161"/>
      <c r="E821" s="162">
        <v>22.836400000000001</v>
      </c>
      <c r="F821" s="159"/>
      <c r="G821" s="159"/>
      <c r="H821" s="159"/>
      <c r="I821" s="159"/>
      <c r="J821" s="159"/>
      <c r="K821" s="159"/>
      <c r="L821" s="159"/>
      <c r="M821" s="159"/>
      <c r="N821" s="158"/>
      <c r="O821" s="158"/>
      <c r="P821" s="158"/>
      <c r="Q821" s="158"/>
      <c r="R821" s="159"/>
      <c r="S821" s="159"/>
      <c r="T821" s="159"/>
      <c r="U821" s="159"/>
      <c r="V821" s="159"/>
      <c r="W821" s="159"/>
      <c r="X821" s="159"/>
      <c r="Y821" s="159"/>
      <c r="Z821" s="148"/>
      <c r="AA821" s="148"/>
      <c r="AB821" s="148"/>
      <c r="AC821" s="148"/>
      <c r="AD821" s="148"/>
      <c r="AE821" s="148"/>
      <c r="AF821" s="148"/>
      <c r="AG821" s="148" t="s">
        <v>344</v>
      </c>
      <c r="AH821" s="148">
        <v>0</v>
      </c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</row>
    <row r="822" spans="1:60" outlineLevel="3" x14ac:dyDescent="0.2">
      <c r="A822" s="155"/>
      <c r="B822" s="156"/>
      <c r="C822" s="188" t="s">
        <v>1309</v>
      </c>
      <c r="D822" s="161"/>
      <c r="E822" s="162">
        <v>8.4460800000000003</v>
      </c>
      <c r="F822" s="159"/>
      <c r="G822" s="159"/>
      <c r="H822" s="159"/>
      <c r="I822" s="159"/>
      <c r="J822" s="159"/>
      <c r="K822" s="159"/>
      <c r="L822" s="159"/>
      <c r="M822" s="159"/>
      <c r="N822" s="158"/>
      <c r="O822" s="158"/>
      <c r="P822" s="158"/>
      <c r="Q822" s="158"/>
      <c r="R822" s="159"/>
      <c r="S822" s="159"/>
      <c r="T822" s="159"/>
      <c r="U822" s="159"/>
      <c r="V822" s="159"/>
      <c r="W822" s="159"/>
      <c r="X822" s="159"/>
      <c r="Y822" s="159"/>
      <c r="Z822" s="148"/>
      <c r="AA822" s="148"/>
      <c r="AB822" s="148"/>
      <c r="AC822" s="148"/>
      <c r="AD822" s="148"/>
      <c r="AE822" s="148"/>
      <c r="AF822" s="148"/>
      <c r="AG822" s="148" t="s">
        <v>344</v>
      </c>
      <c r="AH822" s="148">
        <v>0</v>
      </c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</row>
    <row r="823" spans="1:60" outlineLevel="3" x14ac:dyDescent="0.2">
      <c r="A823" s="155"/>
      <c r="B823" s="156"/>
      <c r="C823" s="188" t="s">
        <v>1310</v>
      </c>
      <c r="D823" s="161"/>
      <c r="E823" s="162">
        <v>38.732999999999997</v>
      </c>
      <c r="F823" s="159"/>
      <c r="G823" s="159"/>
      <c r="H823" s="159"/>
      <c r="I823" s="159"/>
      <c r="J823" s="159"/>
      <c r="K823" s="159"/>
      <c r="L823" s="159"/>
      <c r="M823" s="159"/>
      <c r="N823" s="158"/>
      <c r="O823" s="158"/>
      <c r="P823" s="158"/>
      <c r="Q823" s="158"/>
      <c r="R823" s="159"/>
      <c r="S823" s="159"/>
      <c r="T823" s="159"/>
      <c r="U823" s="159"/>
      <c r="V823" s="159"/>
      <c r="W823" s="159"/>
      <c r="X823" s="159"/>
      <c r="Y823" s="159"/>
      <c r="Z823" s="148"/>
      <c r="AA823" s="148"/>
      <c r="AB823" s="148"/>
      <c r="AC823" s="148"/>
      <c r="AD823" s="148"/>
      <c r="AE823" s="148"/>
      <c r="AF823" s="148"/>
      <c r="AG823" s="148" t="s">
        <v>344</v>
      </c>
      <c r="AH823" s="148">
        <v>0</v>
      </c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</row>
    <row r="824" spans="1:60" outlineLevel="3" x14ac:dyDescent="0.2">
      <c r="A824" s="155"/>
      <c r="B824" s="156"/>
      <c r="C824" s="188" t="s">
        <v>1311</v>
      </c>
      <c r="D824" s="161"/>
      <c r="E824" s="162">
        <v>97.712680000000006</v>
      </c>
      <c r="F824" s="159"/>
      <c r="G824" s="159"/>
      <c r="H824" s="159"/>
      <c r="I824" s="159"/>
      <c r="J824" s="159"/>
      <c r="K824" s="159"/>
      <c r="L824" s="159"/>
      <c r="M824" s="159"/>
      <c r="N824" s="158"/>
      <c r="O824" s="158"/>
      <c r="P824" s="158"/>
      <c r="Q824" s="158"/>
      <c r="R824" s="159"/>
      <c r="S824" s="159"/>
      <c r="T824" s="159"/>
      <c r="U824" s="159"/>
      <c r="V824" s="159"/>
      <c r="W824" s="159"/>
      <c r="X824" s="159"/>
      <c r="Y824" s="159"/>
      <c r="Z824" s="148"/>
      <c r="AA824" s="148"/>
      <c r="AB824" s="148"/>
      <c r="AC824" s="148"/>
      <c r="AD824" s="148"/>
      <c r="AE824" s="148"/>
      <c r="AF824" s="148"/>
      <c r="AG824" s="148" t="s">
        <v>344</v>
      </c>
      <c r="AH824" s="148">
        <v>0</v>
      </c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</row>
    <row r="825" spans="1:60" outlineLevel="3" x14ac:dyDescent="0.2">
      <c r="A825" s="155"/>
      <c r="B825" s="156"/>
      <c r="C825" s="188" t="s">
        <v>1312</v>
      </c>
      <c r="D825" s="161"/>
      <c r="E825" s="162">
        <v>71.252880000000005</v>
      </c>
      <c r="F825" s="159"/>
      <c r="G825" s="159"/>
      <c r="H825" s="159"/>
      <c r="I825" s="159"/>
      <c r="J825" s="159"/>
      <c r="K825" s="159"/>
      <c r="L825" s="159"/>
      <c r="M825" s="159"/>
      <c r="N825" s="158"/>
      <c r="O825" s="158"/>
      <c r="P825" s="158"/>
      <c r="Q825" s="158"/>
      <c r="R825" s="159"/>
      <c r="S825" s="159"/>
      <c r="T825" s="159"/>
      <c r="U825" s="159"/>
      <c r="V825" s="159"/>
      <c r="W825" s="159"/>
      <c r="X825" s="159"/>
      <c r="Y825" s="159"/>
      <c r="Z825" s="148"/>
      <c r="AA825" s="148"/>
      <c r="AB825" s="148"/>
      <c r="AC825" s="148"/>
      <c r="AD825" s="148"/>
      <c r="AE825" s="148"/>
      <c r="AF825" s="148"/>
      <c r="AG825" s="148" t="s">
        <v>344</v>
      </c>
      <c r="AH825" s="148">
        <v>0</v>
      </c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</row>
    <row r="826" spans="1:60" outlineLevel="3" x14ac:dyDescent="0.2">
      <c r="A826" s="155"/>
      <c r="B826" s="156"/>
      <c r="C826" s="188" t="s">
        <v>1313</v>
      </c>
      <c r="D826" s="161"/>
      <c r="E826" s="162">
        <v>6.1843199999999996</v>
      </c>
      <c r="F826" s="159"/>
      <c r="G826" s="159"/>
      <c r="H826" s="159"/>
      <c r="I826" s="159"/>
      <c r="J826" s="159"/>
      <c r="K826" s="159"/>
      <c r="L826" s="159"/>
      <c r="M826" s="159"/>
      <c r="N826" s="158"/>
      <c r="O826" s="158"/>
      <c r="P826" s="158"/>
      <c r="Q826" s="158"/>
      <c r="R826" s="159"/>
      <c r="S826" s="159"/>
      <c r="T826" s="159"/>
      <c r="U826" s="159"/>
      <c r="V826" s="159"/>
      <c r="W826" s="159"/>
      <c r="X826" s="159"/>
      <c r="Y826" s="159"/>
      <c r="Z826" s="148"/>
      <c r="AA826" s="148"/>
      <c r="AB826" s="148"/>
      <c r="AC826" s="148"/>
      <c r="AD826" s="148"/>
      <c r="AE826" s="148"/>
      <c r="AF826" s="148"/>
      <c r="AG826" s="148" t="s">
        <v>344</v>
      </c>
      <c r="AH826" s="148">
        <v>0</v>
      </c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</row>
    <row r="827" spans="1:60" outlineLevel="3" x14ac:dyDescent="0.2">
      <c r="A827" s="155"/>
      <c r="B827" s="156"/>
      <c r="C827" s="188" t="s">
        <v>1314</v>
      </c>
      <c r="D827" s="161"/>
      <c r="E827" s="162">
        <v>19.54936</v>
      </c>
      <c r="F827" s="159"/>
      <c r="G827" s="159"/>
      <c r="H827" s="159"/>
      <c r="I827" s="159"/>
      <c r="J827" s="159"/>
      <c r="K827" s="159"/>
      <c r="L827" s="159"/>
      <c r="M827" s="159"/>
      <c r="N827" s="158"/>
      <c r="O827" s="158"/>
      <c r="P827" s="158"/>
      <c r="Q827" s="158"/>
      <c r="R827" s="159"/>
      <c r="S827" s="159"/>
      <c r="T827" s="159"/>
      <c r="U827" s="159"/>
      <c r="V827" s="159"/>
      <c r="W827" s="159"/>
      <c r="X827" s="159"/>
      <c r="Y827" s="159"/>
      <c r="Z827" s="148"/>
      <c r="AA827" s="148"/>
      <c r="AB827" s="148"/>
      <c r="AC827" s="148"/>
      <c r="AD827" s="148"/>
      <c r="AE827" s="148"/>
      <c r="AF827" s="148"/>
      <c r="AG827" s="148" t="s">
        <v>344</v>
      </c>
      <c r="AH827" s="148">
        <v>0</v>
      </c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</row>
    <row r="828" spans="1:60" outlineLevel="3" x14ac:dyDescent="0.2">
      <c r="A828" s="155"/>
      <c r="B828" s="156"/>
      <c r="C828" s="188" t="s">
        <v>1315</v>
      </c>
      <c r="D828" s="161"/>
      <c r="E828" s="162">
        <v>15.91296</v>
      </c>
      <c r="F828" s="159"/>
      <c r="G828" s="159"/>
      <c r="H828" s="159"/>
      <c r="I828" s="159"/>
      <c r="J828" s="159"/>
      <c r="K828" s="159"/>
      <c r="L828" s="159"/>
      <c r="M828" s="159"/>
      <c r="N828" s="158"/>
      <c r="O828" s="158"/>
      <c r="P828" s="158"/>
      <c r="Q828" s="158"/>
      <c r="R828" s="159"/>
      <c r="S828" s="159"/>
      <c r="T828" s="159"/>
      <c r="U828" s="159"/>
      <c r="V828" s="159"/>
      <c r="W828" s="159"/>
      <c r="X828" s="159"/>
      <c r="Y828" s="159"/>
      <c r="Z828" s="148"/>
      <c r="AA828" s="148"/>
      <c r="AB828" s="148"/>
      <c r="AC828" s="148"/>
      <c r="AD828" s="148"/>
      <c r="AE828" s="148"/>
      <c r="AF828" s="148"/>
      <c r="AG828" s="148" t="s">
        <v>344</v>
      </c>
      <c r="AH828" s="148">
        <v>0</v>
      </c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</row>
    <row r="829" spans="1:60" outlineLevel="3" x14ac:dyDescent="0.2">
      <c r="A829" s="155"/>
      <c r="B829" s="156"/>
      <c r="C829" s="188" t="s">
        <v>1316</v>
      </c>
      <c r="D829" s="161"/>
      <c r="E829" s="162">
        <v>4.5312000000000001</v>
      </c>
      <c r="F829" s="159"/>
      <c r="G829" s="159"/>
      <c r="H829" s="159"/>
      <c r="I829" s="159"/>
      <c r="J829" s="159"/>
      <c r="K829" s="159"/>
      <c r="L829" s="159"/>
      <c r="M829" s="159"/>
      <c r="N829" s="158"/>
      <c r="O829" s="158"/>
      <c r="P829" s="158"/>
      <c r="Q829" s="158"/>
      <c r="R829" s="159"/>
      <c r="S829" s="159"/>
      <c r="T829" s="159"/>
      <c r="U829" s="159"/>
      <c r="V829" s="159"/>
      <c r="W829" s="159"/>
      <c r="X829" s="159"/>
      <c r="Y829" s="159"/>
      <c r="Z829" s="148"/>
      <c r="AA829" s="148"/>
      <c r="AB829" s="148"/>
      <c r="AC829" s="148"/>
      <c r="AD829" s="148"/>
      <c r="AE829" s="148"/>
      <c r="AF829" s="148"/>
      <c r="AG829" s="148" t="s">
        <v>344</v>
      </c>
      <c r="AH829" s="148">
        <v>0</v>
      </c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</row>
    <row r="830" spans="1:60" outlineLevel="3" x14ac:dyDescent="0.2">
      <c r="A830" s="155"/>
      <c r="B830" s="156"/>
      <c r="C830" s="188" t="s">
        <v>1317</v>
      </c>
      <c r="D830" s="161"/>
      <c r="E830" s="162">
        <v>38.906399999999998</v>
      </c>
      <c r="F830" s="159"/>
      <c r="G830" s="159"/>
      <c r="H830" s="159"/>
      <c r="I830" s="159"/>
      <c r="J830" s="159"/>
      <c r="K830" s="159"/>
      <c r="L830" s="159"/>
      <c r="M830" s="159"/>
      <c r="N830" s="158"/>
      <c r="O830" s="158"/>
      <c r="P830" s="158"/>
      <c r="Q830" s="158"/>
      <c r="R830" s="159"/>
      <c r="S830" s="159"/>
      <c r="T830" s="159"/>
      <c r="U830" s="159"/>
      <c r="V830" s="159"/>
      <c r="W830" s="159"/>
      <c r="X830" s="159"/>
      <c r="Y830" s="159"/>
      <c r="Z830" s="148"/>
      <c r="AA830" s="148"/>
      <c r="AB830" s="148"/>
      <c r="AC830" s="148"/>
      <c r="AD830" s="148"/>
      <c r="AE830" s="148"/>
      <c r="AF830" s="148"/>
      <c r="AG830" s="148" t="s">
        <v>344</v>
      </c>
      <c r="AH830" s="148">
        <v>0</v>
      </c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</row>
    <row r="831" spans="1:60" outlineLevel="3" x14ac:dyDescent="0.2">
      <c r="A831" s="155"/>
      <c r="B831" s="156"/>
      <c r="C831" s="188" t="s">
        <v>1318</v>
      </c>
      <c r="D831" s="161"/>
      <c r="E831" s="162">
        <v>16.940999999999999</v>
      </c>
      <c r="F831" s="159"/>
      <c r="G831" s="159"/>
      <c r="H831" s="159"/>
      <c r="I831" s="159"/>
      <c r="J831" s="159"/>
      <c r="K831" s="159"/>
      <c r="L831" s="159"/>
      <c r="M831" s="159"/>
      <c r="N831" s="158"/>
      <c r="O831" s="158"/>
      <c r="P831" s="158"/>
      <c r="Q831" s="158"/>
      <c r="R831" s="159"/>
      <c r="S831" s="159"/>
      <c r="T831" s="159"/>
      <c r="U831" s="159"/>
      <c r="V831" s="159"/>
      <c r="W831" s="159"/>
      <c r="X831" s="159"/>
      <c r="Y831" s="159"/>
      <c r="Z831" s="148"/>
      <c r="AA831" s="148"/>
      <c r="AB831" s="148"/>
      <c r="AC831" s="148"/>
      <c r="AD831" s="148"/>
      <c r="AE831" s="148"/>
      <c r="AF831" s="148"/>
      <c r="AG831" s="148" t="s">
        <v>344</v>
      </c>
      <c r="AH831" s="148">
        <v>0</v>
      </c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</row>
    <row r="832" spans="1:60" outlineLevel="3" x14ac:dyDescent="0.2">
      <c r="A832" s="155"/>
      <c r="B832" s="156"/>
      <c r="C832" s="188" t="s">
        <v>1319</v>
      </c>
      <c r="D832" s="161"/>
      <c r="E832" s="162">
        <v>16.3154</v>
      </c>
      <c r="F832" s="159"/>
      <c r="G832" s="159"/>
      <c r="H832" s="159"/>
      <c r="I832" s="159"/>
      <c r="J832" s="159"/>
      <c r="K832" s="159"/>
      <c r="L832" s="159"/>
      <c r="M832" s="159"/>
      <c r="N832" s="158"/>
      <c r="O832" s="158"/>
      <c r="P832" s="158"/>
      <c r="Q832" s="158"/>
      <c r="R832" s="159"/>
      <c r="S832" s="159"/>
      <c r="T832" s="159"/>
      <c r="U832" s="159"/>
      <c r="V832" s="159"/>
      <c r="W832" s="159"/>
      <c r="X832" s="159"/>
      <c r="Y832" s="159"/>
      <c r="Z832" s="148"/>
      <c r="AA832" s="148"/>
      <c r="AB832" s="148"/>
      <c r="AC832" s="148"/>
      <c r="AD832" s="148"/>
      <c r="AE832" s="148"/>
      <c r="AF832" s="148"/>
      <c r="AG832" s="148" t="s">
        <v>344</v>
      </c>
      <c r="AH832" s="148">
        <v>0</v>
      </c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</row>
    <row r="833" spans="1:60" outlineLevel="3" x14ac:dyDescent="0.2">
      <c r="A833" s="155"/>
      <c r="B833" s="156"/>
      <c r="C833" s="188" t="s">
        <v>1320</v>
      </c>
      <c r="D833" s="161"/>
      <c r="E833" s="162">
        <v>19.0868</v>
      </c>
      <c r="F833" s="159"/>
      <c r="G833" s="159"/>
      <c r="H833" s="159"/>
      <c r="I833" s="159"/>
      <c r="J833" s="159"/>
      <c r="K833" s="159"/>
      <c r="L833" s="159"/>
      <c r="M833" s="159"/>
      <c r="N833" s="158"/>
      <c r="O833" s="158"/>
      <c r="P833" s="158"/>
      <c r="Q833" s="158"/>
      <c r="R833" s="159"/>
      <c r="S833" s="159"/>
      <c r="T833" s="159"/>
      <c r="U833" s="159"/>
      <c r="V833" s="159"/>
      <c r="W833" s="159"/>
      <c r="X833" s="159"/>
      <c r="Y833" s="159"/>
      <c r="Z833" s="148"/>
      <c r="AA833" s="148"/>
      <c r="AB833" s="148"/>
      <c r="AC833" s="148"/>
      <c r="AD833" s="148"/>
      <c r="AE833" s="148"/>
      <c r="AF833" s="148"/>
      <c r="AG833" s="148" t="s">
        <v>344</v>
      </c>
      <c r="AH833" s="148">
        <v>0</v>
      </c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</row>
    <row r="834" spans="1:60" outlineLevel="3" x14ac:dyDescent="0.2">
      <c r="A834" s="155"/>
      <c r="B834" s="156"/>
      <c r="C834" s="198" t="s">
        <v>516</v>
      </c>
      <c r="D834" s="193"/>
      <c r="E834" s="194">
        <v>481.54041999999998</v>
      </c>
      <c r="F834" s="159"/>
      <c r="G834" s="159"/>
      <c r="H834" s="159"/>
      <c r="I834" s="159"/>
      <c r="J834" s="159"/>
      <c r="K834" s="159"/>
      <c r="L834" s="159"/>
      <c r="M834" s="159"/>
      <c r="N834" s="158"/>
      <c r="O834" s="158"/>
      <c r="P834" s="158"/>
      <c r="Q834" s="158"/>
      <c r="R834" s="159"/>
      <c r="S834" s="159"/>
      <c r="T834" s="159"/>
      <c r="U834" s="159"/>
      <c r="V834" s="159"/>
      <c r="W834" s="159"/>
      <c r="X834" s="159"/>
      <c r="Y834" s="159"/>
      <c r="Z834" s="148"/>
      <c r="AA834" s="148"/>
      <c r="AB834" s="148"/>
      <c r="AC834" s="148"/>
      <c r="AD834" s="148"/>
      <c r="AE834" s="148"/>
      <c r="AF834" s="148"/>
      <c r="AG834" s="148" t="s">
        <v>344</v>
      </c>
      <c r="AH834" s="148">
        <v>1</v>
      </c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</row>
    <row r="835" spans="1:60" outlineLevel="3" x14ac:dyDescent="0.2">
      <c r="A835" s="155"/>
      <c r="B835" s="156"/>
      <c r="C835" s="188" t="s">
        <v>1321</v>
      </c>
      <c r="D835" s="161"/>
      <c r="E835" s="162">
        <v>232.04</v>
      </c>
      <c r="F835" s="159"/>
      <c r="G835" s="159"/>
      <c r="H835" s="159"/>
      <c r="I835" s="159"/>
      <c r="J835" s="159"/>
      <c r="K835" s="159"/>
      <c r="L835" s="159"/>
      <c r="M835" s="159"/>
      <c r="N835" s="158"/>
      <c r="O835" s="158"/>
      <c r="P835" s="158"/>
      <c r="Q835" s="158"/>
      <c r="R835" s="159"/>
      <c r="S835" s="159"/>
      <c r="T835" s="159"/>
      <c r="U835" s="159"/>
      <c r="V835" s="159"/>
      <c r="W835" s="159"/>
      <c r="X835" s="159"/>
      <c r="Y835" s="159"/>
      <c r="Z835" s="148"/>
      <c r="AA835" s="148"/>
      <c r="AB835" s="148"/>
      <c r="AC835" s="148"/>
      <c r="AD835" s="148"/>
      <c r="AE835" s="148"/>
      <c r="AF835" s="148"/>
      <c r="AG835" s="148" t="s">
        <v>344</v>
      </c>
      <c r="AH835" s="148">
        <v>0</v>
      </c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</row>
    <row r="836" spans="1:60" x14ac:dyDescent="0.2">
      <c r="A836" s="164" t="s">
        <v>326</v>
      </c>
      <c r="B836" s="165" t="s">
        <v>274</v>
      </c>
      <c r="C836" s="186" t="s">
        <v>275</v>
      </c>
      <c r="D836" s="166"/>
      <c r="E836" s="167"/>
      <c r="F836" s="168"/>
      <c r="G836" s="168">
        <f>SUMIF(AG837:AG845,"&lt;&gt;NOR",G837:G845)</f>
        <v>0</v>
      </c>
      <c r="H836" s="168"/>
      <c r="I836" s="168">
        <f>SUM(I837:I845)</f>
        <v>0</v>
      </c>
      <c r="J836" s="168"/>
      <c r="K836" s="168">
        <f>SUM(K837:K845)</f>
        <v>0</v>
      </c>
      <c r="L836" s="168"/>
      <c r="M836" s="168">
        <f>SUM(M837:M845)</f>
        <v>0</v>
      </c>
      <c r="N836" s="167"/>
      <c r="O836" s="167">
        <f>SUM(O837:O845)</f>
        <v>0.05</v>
      </c>
      <c r="P836" s="167"/>
      <c r="Q836" s="167">
        <f>SUM(Q837:Q845)</f>
        <v>0</v>
      </c>
      <c r="R836" s="168"/>
      <c r="S836" s="168"/>
      <c r="T836" s="169"/>
      <c r="U836" s="163"/>
      <c r="V836" s="163">
        <f>SUM(V837:V845)</f>
        <v>12.19</v>
      </c>
      <c r="W836" s="163"/>
      <c r="X836" s="163"/>
      <c r="Y836" s="163"/>
      <c r="AG836" t="s">
        <v>327</v>
      </c>
    </row>
    <row r="837" spans="1:60" outlineLevel="1" x14ac:dyDescent="0.2">
      <c r="A837" s="171">
        <v>241</v>
      </c>
      <c r="B837" s="172" t="s">
        <v>1322</v>
      </c>
      <c r="C837" s="187" t="s">
        <v>1323</v>
      </c>
      <c r="D837" s="173" t="s">
        <v>420</v>
      </c>
      <c r="E837" s="174">
        <v>27.9</v>
      </c>
      <c r="F837" s="175"/>
      <c r="G837" s="176">
        <f>ROUND(E837*F837,2)</f>
        <v>0</v>
      </c>
      <c r="H837" s="175"/>
      <c r="I837" s="176">
        <f>ROUND(E837*H837,2)</f>
        <v>0</v>
      </c>
      <c r="J837" s="175"/>
      <c r="K837" s="176">
        <f>ROUND(E837*J837,2)</f>
        <v>0</v>
      </c>
      <c r="L837" s="176">
        <v>21</v>
      </c>
      <c r="M837" s="176">
        <f>G837*(1+L837/100)</f>
        <v>0</v>
      </c>
      <c r="N837" s="174">
        <v>1.7600000000000001E-3</v>
      </c>
      <c r="O837" s="174">
        <f>ROUND(E837*N837,2)</f>
        <v>0.05</v>
      </c>
      <c r="P837" s="174">
        <v>0</v>
      </c>
      <c r="Q837" s="174">
        <f>ROUND(E837*P837,2)</f>
        <v>0</v>
      </c>
      <c r="R837" s="176" t="s">
        <v>1324</v>
      </c>
      <c r="S837" s="176" t="s">
        <v>331</v>
      </c>
      <c r="T837" s="177" t="s">
        <v>331</v>
      </c>
      <c r="U837" s="159">
        <v>0.437</v>
      </c>
      <c r="V837" s="159">
        <f>ROUND(E837*U837,2)</f>
        <v>12.19</v>
      </c>
      <c r="W837" s="159"/>
      <c r="X837" s="159" t="s">
        <v>422</v>
      </c>
      <c r="Y837" s="159" t="s">
        <v>334</v>
      </c>
      <c r="Z837" s="148"/>
      <c r="AA837" s="148"/>
      <c r="AB837" s="148"/>
      <c r="AC837" s="148"/>
      <c r="AD837" s="148"/>
      <c r="AE837" s="148"/>
      <c r="AF837" s="148"/>
      <c r="AG837" s="148" t="s">
        <v>423</v>
      </c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</row>
    <row r="838" spans="1:60" outlineLevel="2" x14ac:dyDescent="0.2">
      <c r="A838" s="155"/>
      <c r="B838" s="156"/>
      <c r="C838" s="188" t="s">
        <v>1325</v>
      </c>
      <c r="D838" s="161"/>
      <c r="E838" s="162"/>
      <c r="F838" s="159"/>
      <c r="G838" s="159"/>
      <c r="H838" s="159"/>
      <c r="I838" s="159"/>
      <c r="J838" s="159"/>
      <c r="K838" s="159"/>
      <c r="L838" s="159"/>
      <c r="M838" s="159"/>
      <c r="N838" s="158"/>
      <c r="O838" s="158"/>
      <c r="P838" s="158"/>
      <c r="Q838" s="158"/>
      <c r="R838" s="159"/>
      <c r="S838" s="159"/>
      <c r="T838" s="159"/>
      <c r="U838" s="159"/>
      <c r="V838" s="159"/>
      <c r="W838" s="159"/>
      <c r="X838" s="159"/>
      <c r="Y838" s="159"/>
      <c r="Z838" s="148"/>
      <c r="AA838" s="148"/>
      <c r="AB838" s="148"/>
      <c r="AC838" s="148"/>
      <c r="AD838" s="148"/>
      <c r="AE838" s="148"/>
      <c r="AF838" s="148"/>
      <c r="AG838" s="148" t="s">
        <v>344</v>
      </c>
      <c r="AH838" s="148">
        <v>0</v>
      </c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</row>
    <row r="839" spans="1:60" outlineLevel="3" x14ac:dyDescent="0.2">
      <c r="A839" s="155"/>
      <c r="B839" s="156"/>
      <c r="C839" s="188" t="s">
        <v>1326</v>
      </c>
      <c r="D839" s="161"/>
      <c r="E839" s="162">
        <v>5.4</v>
      </c>
      <c r="F839" s="159"/>
      <c r="G839" s="159"/>
      <c r="H839" s="159"/>
      <c r="I839" s="159"/>
      <c r="J839" s="159"/>
      <c r="K839" s="159"/>
      <c r="L839" s="159"/>
      <c r="M839" s="159"/>
      <c r="N839" s="158"/>
      <c r="O839" s="158"/>
      <c r="P839" s="158"/>
      <c r="Q839" s="158"/>
      <c r="R839" s="159"/>
      <c r="S839" s="159"/>
      <c r="T839" s="159"/>
      <c r="U839" s="159"/>
      <c r="V839" s="159"/>
      <c r="W839" s="159"/>
      <c r="X839" s="159"/>
      <c r="Y839" s="159"/>
      <c r="Z839" s="148"/>
      <c r="AA839" s="148"/>
      <c r="AB839" s="148"/>
      <c r="AC839" s="148"/>
      <c r="AD839" s="148"/>
      <c r="AE839" s="148"/>
      <c r="AF839" s="148"/>
      <c r="AG839" s="148" t="s">
        <v>344</v>
      </c>
      <c r="AH839" s="148">
        <v>0</v>
      </c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</row>
    <row r="840" spans="1:60" outlineLevel="3" x14ac:dyDescent="0.2">
      <c r="A840" s="155"/>
      <c r="B840" s="156"/>
      <c r="C840" s="188" t="s">
        <v>1327</v>
      </c>
      <c r="D840" s="161"/>
      <c r="E840" s="162">
        <v>8.1</v>
      </c>
      <c r="F840" s="159"/>
      <c r="G840" s="159"/>
      <c r="H840" s="159"/>
      <c r="I840" s="159"/>
      <c r="J840" s="159"/>
      <c r="K840" s="159"/>
      <c r="L840" s="159"/>
      <c r="M840" s="159"/>
      <c r="N840" s="158"/>
      <c r="O840" s="158"/>
      <c r="P840" s="158"/>
      <c r="Q840" s="158"/>
      <c r="R840" s="159"/>
      <c r="S840" s="159"/>
      <c r="T840" s="159"/>
      <c r="U840" s="159"/>
      <c r="V840" s="159"/>
      <c r="W840" s="159"/>
      <c r="X840" s="159"/>
      <c r="Y840" s="159"/>
      <c r="Z840" s="148"/>
      <c r="AA840" s="148"/>
      <c r="AB840" s="148"/>
      <c r="AC840" s="148"/>
      <c r="AD840" s="148"/>
      <c r="AE840" s="148"/>
      <c r="AF840" s="148"/>
      <c r="AG840" s="148" t="s">
        <v>344</v>
      </c>
      <c r="AH840" s="148">
        <v>0</v>
      </c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</row>
    <row r="841" spans="1:60" outlineLevel="3" x14ac:dyDescent="0.2">
      <c r="A841" s="155"/>
      <c r="B841" s="156"/>
      <c r="C841" s="188" t="s">
        <v>1328</v>
      </c>
      <c r="D841" s="161"/>
      <c r="E841" s="162">
        <v>4.5</v>
      </c>
      <c r="F841" s="159"/>
      <c r="G841" s="159"/>
      <c r="H841" s="159"/>
      <c r="I841" s="159"/>
      <c r="J841" s="159"/>
      <c r="K841" s="159"/>
      <c r="L841" s="159"/>
      <c r="M841" s="159"/>
      <c r="N841" s="158"/>
      <c r="O841" s="158"/>
      <c r="P841" s="158"/>
      <c r="Q841" s="158"/>
      <c r="R841" s="159"/>
      <c r="S841" s="159"/>
      <c r="T841" s="159"/>
      <c r="U841" s="159"/>
      <c r="V841" s="159"/>
      <c r="W841" s="159"/>
      <c r="X841" s="159"/>
      <c r="Y841" s="159"/>
      <c r="Z841" s="148"/>
      <c r="AA841" s="148"/>
      <c r="AB841" s="148"/>
      <c r="AC841" s="148"/>
      <c r="AD841" s="148"/>
      <c r="AE841" s="148"/>
      <c r="AF841" s="148"/>
      <c r="AG841" s="148" t="s">
        <v>344</v>
      </c>
      <c r="AH841" s="148">
        <v>0</v>
      </c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</row>
    <row r="842" spans="1:60" outlineLevel="3" x14ac:dyDescent="0.2">
      <c r="A842" s="155"/>
      <c r="B842" s="156"/>
      <c r="C842" s="188" t="s">
        <v>1329</v>
      </c>
      <c r="D842" s="161"/>
      <c r="E842" s="162">
        <v>5.4</v>
      </c>
      <c r="F842" s="159"/>
      <c r="G842" s="159"/>
      <c r="H842" s="159"/>
      <c r="I842" s="159"/>
      <c r="J842" s="159"/>
      <c r="K842" s="159"/>
      <c r="L842" s="159"/>
      <c r="M842" s="159"/>
      <c r="N842" s="158"/>
      <c r="O842" s="158"/>
      <c r="P842" s="158"/>
      <c r="Q842" s="158"/>
      <c r="R842" s="159"/>
      <c r="S842" s="159"/>
      <c r="T842" s="159"/>
      <c r="U842" s="159"/>
      <c r="V842" s="159"/>
      <c r="W842" s="159"/>
      <c r="X842" s="159"/>
      <c r="Y842" s="159"/>
      <c r="Z842" s="148"/>
      <c r="AA842" s="148"/>
      <c r="AB842" s="148"/>
      <c r="AC842" s="148"/>
      <c r="AD842" s="148"/>
      <c r="AE842" s="148"/>
      <c r="AF842" s="148"/>
      <c r="AG842" s="148" t="s">
        <v>344</v>
      </c>
      <c r="AH842" s="148">
        <v>0</v>
      </c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</row>
    <row r="843" spans="1:60" outlineLevel="3" x14ac:dyDescent="0.2">
      <c r="A843" s="155"/>
      <c r="B843" s="156"/>
      <c r="C843" s="188" t="s">
        <v>1330</v>
      </c>
      <c r="D843" s="161"/>
      <c r="E843" s="162">
        <v>4.5</v>
      </c>
      <c r="F843" s="159"/>
      <c r="G843" s="159"/>
      <c r="H843" s="159"/>
      <c r="I843" s="159"/>
      <c r="J843" s="159"/>
      <c r="K843" s="159"/>
      <c r="L843" s="159"/>
      <c r="M843" s="159"/>
      <c r="N843" s="158"/>
      <c r="O843" s="158"/>
      <c r="P843" s="158"/>
      <c r="Q843" s="158"/>
      <c r="R843" s="159"/>
      <c r="S843" s="159"/>
      <c r="T843" s="159"/>
      <c r="U843" s="159"/>
      <c r="V843" s="159"/>
      <c r="W843" s="159"/>
      <c r="X843" s="159"/>
      <c r="Y843" s="159"/>
      <c r="Z843" s="148"/>
      <c r="AA843" s="148"/>
      <c r="AB843" s="148"/>
      <c r="AC843" s="148"/>
      <c r="AD843" s="148"/>
      <c r="AE843" s="148"/>
      <c r="AF843" s="148"/>
      <c r="AG843" s="148" t="s">
        <v>344</v>
      </c>
      <c r="AH843" s="148">
        <v>0</v>
      </c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</row>
    <row r="844" spans="1:60" outlineLevel="1" x14ac:dyDescent="0.2">
      <c r="A844" s="155">
        <v>242</v>
      </c>
      <c r="B844" s="156" t="s">
        <v>1331</v>
      </c>
      <c r="C844" s="199" t="s">
        <v>1332</v>
      </c>
      <c r="D844" s="157" t="s">
        <v>0</v>
      </c>
      <c r="E844" s="197"/>
      <c r="F844" s="160"/>
      <c r="G844" s="159">
        <f>ROUND(E844*F844,2)</f>
        <v>0</v>
      </c>
      <c r="H844" s="160"/>
      <c r="I844" s="159">
        <f>ROUND(E844*H844,2)</f>
        <v>0</v>
      </c>
      <c r="J844" s="160"/>
      <c r="K844" s="159">
        <f>ROUND(E844*J844,2)</f>
        <v>0</v>
      </c>
      <c r="L844" s="159">
        <v>21</v>
      </c>
      <c r="M844" s="159">
        <f>G844*(1+L844/100)</f>
        <v>0</v>
      </c>
      <c r="N844" s="158">
        <v>0</v>
      </c>
      <c r="O844" s="158">
        <f>ROUND(E844*N844,2)</f>
        <v>0</v>
      </c>
      <c r="P844" s="158">
        <v>0</v>
      </c>
      <c r="Q844" s="158">
        <f>ROUND(E844*P844,2)</f>
        <v>0</v>
      </c>
      <c r="R844" s="159" t="s">
        <v>1324</v>
      </c>
      <c r="S844" s="159" t="s">
        <v>331</v>
      </c>
      <c r="T844" s="159" t="s">
        <v>331</v>
      </c>
      <c r="U844" s="159">
        <v>0</v>
      </c>
      <c r="V844" s="159">
        <f>ROUND(E844*U844,2)</f>
        <v>0</v>
      </c>
      <c r="W844" s="159"/>
      <c r="X844" s="159" t="s">
        <v>767</v>
      </c>
      <c r="Y844" s="159" t="s">
        <v>334</v>
      </c>
      <c r="Z844" s="148"/>
      <c r="AA844" s="148"/>
      <c r="AB844" s="148"/>
      <c r="AC844" s="148"/>
      <c r="AD844" s="148"/>
      <c r="AE844" s="148"/>
      <c r="AF844" s="148"/>
      <c r="AG844" s="148" t="s">
        <v>768</v>
      </c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</row>
    <row r="845" spans="1:60" outlineLevel="2" x14ac:dyDescent="0.2">
      <c r="A845" s="155"/>
      <c r="B845" s="156"/>
      <c r="C845" s="276" t="s">
        <v>858</v>
      </c>
      <c r="D845" s="277"/>
      <c r="E845" s="277"/>
      <c r="F845" s="277"/>
      <c r="G845" s="277"/>
      <c r="H845" s="159"/>
      <c r="I845" s="159"/>
      <c r="J845" s="159"/>
      <c r="K845" s="159"/>
      <c r="L845" s="159"/>
      <c r="M845" s="159"/>
      <c r="N845" s="158"/>
      <c r="O845" s="158"/>
      <c r="P845" s="158"/>
      <c r="Q845" s="158"/>
      <c r="R845" s="159"/>
      <c r="S845" s="159"/>
      <c r="T845" s="159"/>
      <c r="U845" s="159"/>
      <c r="V845" s="159"/>
      <c r="W845" s="159"/>
      <c r="X845" s="159"/>
      <c r="Y845" s="159"/>
      <c r="Z845" s="148"/>
      <c r="AA845" s="148"/>
      <c r="AB845" s="148"/>
      <c r="AC845" s="148"/>
      <c r="AD845" s="148"/>
      <c r="AE845" s="148"/>
      <c r="AF845" s="148"/>
      <c r="AG845" s="148" t="s">
        <v>430</v>
      </c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</row>
    <row r="846" spans="1:60" x14ac:dyDescent="0.2">
      <c r="A846" s="164" t="s">
        <v>326</v>
      </c>
      <c r="B846" s="165" t="s">
        <v>280</v>
      </c>
      <c r="C846" s="186" t="s">
        <v>281</v>
      </c>
      <c r="D846" s="166"/>
      <c r="E846" s="167"/>
      <c r="F846" s="168"/>
      <c r="G846" s="168">
        <f>SUMIF(AG847:AG849,"&lt;&gt;NOR",G847:G849)</f>
        <v>0</v>
      </c>
      <c r="H846" s="168"/>
      <c r="I846" s="168">
        <f>SUM(I847:I849)</f>
        <v>0</v>
      </c>
      <c r="J846" s="168"/>
      <c r="K846" s="168">
        <f>SUM(K847:K849)</f>
        <v>0</v>
      </c>
      <c r="L846" s="168"/>
      <c r="M846" s="168">
        <f>SUM(M847:M849)</f>
        <v>0</v>
      </c>
      <c r="N846" s="167"/>
      <c r="O846" s="167">
        <f>SUM(O847:O849)</f>
        <v>0.1</v>
      </c>
      <c r="P846" s="167"/>
      <c r="Q846" s="167">
        <f>SUM(Q847:Q849)</f>
        <v>0</v>
      </c>
      <c r="R846" s="168"/>
      <c r="S846" s="168"/>
      <c r="T846" s="169"/>
      <c r="U846" s="163"/>
      <c r="V846" s="163">
        <f>SUM(V847:V849)</f>
        <v>12.74</v>
      </c>
      <c r="W846" s="163"/>
      <c r="X846" s="163"/>
      <c r="Y846" s="163"/>
      <c r="AG846" t="s">
        <v>327</v>
      </c>
    </row>
    <row r="847" spans="1:60" ht="22.5" outlineLevel="1" x14ac:dyDescent="0.2">
      <c r="A847" s="171">
        <v>243</v>
      </c>
      <c r="B847" s="172" t="s">
        <v>1333</v>
      </c>
      <c r="C847" s="187" t="s">
        <v>1334</v>
      </c>
      <c r="D847" s="173" t="s">
        <v>407</v>
      </c>
      <c r="E847" s="174">
        <v>98</v>
      </c>
      <c r="F847" s="175"/>
      <c r="G847" s="176">
        <f>ROUND(E847*F847,2)</f>
        <v>0</v>
      </c>
      <c r="H847" s="175"/>
      <c r="I847" s="176">
        <f>ROUND(E847*H847,2)</f>
        <v>0</v>
      </c>
      <c r="J847" s="175"/>
      <c r="K847" s="176">
        <f>ROUND(E847*J847,2)</f>
        <v>0</v>
      </c>
      <c r="L847" s="176">
        <v>21</v>
      </c>
      <c r="M847" s="176">
        <f>G847*(1+L847/100)</f>
        <v>0</v>
      </c>
      <c r="N847" s="174">
        <v>9.8999999999999999E-4</v>
      </c>
      <c r="O847" s="174">
        <f>ROUND(E847*N847,2)</f>
        <v>0.1</v>
      </c>
      <c r="P847" s="174">
        <v>0</v>
      </c>
      <c r="Q847" s="174">
        <f>ROUND(E847*P847,2)</f>
        <v>0</v>
      </c>
      <c r="R847" s="176" t="s">
        <v>280</v>
      </c>
      <c r="S847" s="176" t="s">
        <v>331</v>
      </c>
      <c r="T847" s="177" t="s">
        <v>331</v>
      </c>
      <c r="U847" s="159">
        <v>0.13</v>
      </c>
      <c r="V847" s="159">
        <f>ROUND(E847*U847,2)</f>
        <v>12.74</v>
      </c>
      <c r="W847" s="159"/>
      <c r="X847" s="159" t="s">
        <v>422</v>
      </c>
      <c r="Y847" s="159" t="s">
        <v>334</v>
      </c>
      <c r="Z847" s="148"/>
      <c r="AA847" s="148"/>
      <c r="AB847" s="148"/>
      <c r="AC847" s="148"/>
      <c r="AD847" s="148"/>
      <c r="AE847" s="148"/>
      <c r="AF847" s="148"/>
      <c r="AG847" s="148" t="s">
        <v>423</v>
      </c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</row>
    <row r="848" spans="1:60" outlineLevel="2" x14ac:dyDescent="0.2">
      <c r="A848" s="155"/>
      <c r="B848" s="156"/>
      <c r="C848" s="263" t="s">
        <v>1335</v>
      </c>
      <c r="D848" s="264"/>
      <c r="E848" s="264"/>
      <c r="F848" s="264"/>
      <c r="G848" s="264"/>
      <c r="H848" s="159"/>
      <c r="I848" s="159"/>
      <c r="J848" s="159"/>
      <c r="K848" s="159"/>
      <c r="L848" s="159"/>
      <c r="M848" s="159"/>
      <c r="N848" s="158"/>
      <c r="O848" s="158"/>
      <c r="P848" s="158"/>
      <c r="Q848" s="158"/>
      <c r="R848" s="159"/>
      <c r="S848" s="159"/>
      <c r="T848" s="159"/>
      <c r="U848" s="159"/>
      <c r="V848" s="159"/>
      <c r="W848" s="159"/>
      <c r="X848" s="159"/>
      <c r="Y848" s="159"/>
      <c r="Z848" s="148"/>
      <c r="AA848" s="148"/>
      <c r="AB848" s="148"/>
      <c r="AC848" s="148"/>
      <c r="AD848" s="148"/>
      <c r="AE848" s="148"/>
      <c r="AF848" s="148"/>
      <c r="AG848" s="148" t="s">
        <v>336</v>
      </c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</row>
    <row r="849" spans="1:60" outlineLevel="2" x14ac:dyDescent="0.2">
      <c r="A849" s="155"/>
      <c r="B849" s="156"/>
      <c r="C849" s="188" t="s">
        <v>1336</v>
      </c>
      <c r="D849" s="161"/>
      <c r="E849" s="162">
        <v>98</v>
      </c>
      <c r="F849" s="159"/>
      <c r="G849" s="159"/>
      <c r="H849" s="159"/>
      <c r="I849" s="159"/>
      <c r="J849" s="159"/>
      <c r="K849" s="159"/>
      <c r="L849" s="159"/>
      <c r="M849" s="159"/>
      <c r="N849" s="158"/>
      <c r="O849" s="158"/>
      <c r="P849" s="158"/>
      <c r="Q849" s="158"/>
      <c r="R849" s="159"/>
      <c r="S849" s="159"/>
      <c r="T849" s="159"/>
      <c r="U849" s="159"/>
      <c r="V849" s="159"/>
      <c r="W849" s="159"/>
      <c r="X849" s="159"/>
      <c r="Y849" s="159"/>
      <c r="Z849" s="148"/>
      <c r="AA849" s="148"/>
      <c r="AB849" s="148"/>
      <c r="AC849" s="148"/>
      <c r="AD849" s="148"/>
      <c r="AE849" s="148"/>
      <c r="AF849" s="148"/>
      <c r="AG849" s="148" t="s">
        <v>344</v>
      </c>
      <c r="AH849" s="148">
        <v>0</v>
      </c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</row>
    <row r="850" spans="1:60" x14ac:dyDescent="0.2">
      <c r="A850" s="3"/>
      <c r="B850" s="4"/>
      <c r="C850" s="190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AE850">
        <v>12</v>
      </c>
      <c r="AF850">
        <v>21</v>
      </c>
      <c r="AG850" t="s">
        <v>312</v>
      </c>
    </row>
    <row r="851" spans="1:60" x14ac:dyDescent="0.2">
      <c r="A851" s="151"/>
      <c r="B851" s="152" t="s">
        <v>29</v>
      </c>
      <c r="C851" s="191"/>
      <c r="D851" s="153"/>
      <c r="E851" s="154"/>
      <c r="F851" s="154"/>
      <c r="G851" s="170">
        <f>G8+G106+G171+G181+G203+G209+G213+G237+G241+G258+G271+G284+G287+G341+G379+G438+G447+G481+G489+G506+G532+G675+G735+G767+G793+G814+G836+G846</f>
        <v>0</v>
      </c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AE851">
        <f>SUMIF(L7:L849,AE850,G7:G849)</f>
        <v>0</v>
      </c>
      <c r="AF851">
        <f>SUMIF(L7:L849,AF850,G7:G849)</f>
        <v>0</v>
      </c>
      <c r="AG851" t="s">
        <v>414</v>
      </c>
    </row>
    <row r="852" spans="1:60" x14ac:dyDescent="0.2">
      <c r="C852" s="192"/>
      <c r="D852" s="10"/>
      <c r="AG852" t="s">
        <v>416</v>
      </c>
    </row>
    <row r="853" spans="1:60" x14ac:dyDescent="0.2">
      <c r="D853" s="10"/>
    </row>
    <row r="854" spans="1:60" x14ac:dyDescent="0.2">
      <c r="D854" s="10"/>
    </row>
    <row r="855" spans="1:60" x14ac:dyDescent="0.2">
      <c r="D855" s="10"/>
    </row>
    <row r="856" spans="1:60" x14ac:dyDescent="0.2">
      <c r="D856" s="10"/>
    </row>
    <row r="857" spans="1:60" x14ac:dyDescent="0.2">
      <c r="D857" s="10"/>
    </row>
    <row r="858" spans="1:60" x14ac:dyDescent="0.2">
      <c r="D858" s="10"/>
    </row>
    <row r="859" spans="1:60" x14ac:dyDescent="0.2">
      <c r="D859" s="10"/>
    </row>
    <row r="860" spans="1:60" x14ac:dyDescent="0.2">
      <c r="D860" s="10"/>
    </row>
    <row r="861" spans="1:60" x14ac:dyDescent="0.2">
      <c r="D861" s="10"/>
    </row>
    <row r="862" spans="1:60" x14ac:dyDescent="0.2">
      <c r="D862" s="10"/>
    </row>
    <row r="863" spans="1:60" x14ac:dyDescent="0.2">
      <c r="D863" s="10"/>
    </row>
    <row r="864" spans="1:60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44hRXshcBXuhms5tcWGLxEshwtEFRKslccVjAvcU1S+e67K2pD34Bd1zBAqyP9zUOj5wfrllKd8AWSaMv6d9w==" saltValue="5EKwn71IU1rmtcwxi5lgOw==" spinCount="100000" sheet="1" formatRows="0"/>
  <mergeCells count="140">
    <mergeCell ref="C845:G845"/>
    <mergeCell ref="C848:G848"/>
    <mergeCell ref="C734:G734"/>
    <mergeCell ref="C766:G766"/>
    <mergeCell ref="C769:G769"/>
    <mergeCell ref="C772:G772"/>
    <mergeCell ref="C792:G792"/>
    <mergeCell ref="C795:G795"/>
    <mergeCell ref="C622:G622"/>
    <mergeCell ref="C625:G625"/>
    <mergeCell ref="C674:G674"/>
    <mergeCell ref="C677:G677"/>
    <mergeCell ref="C709:G709"/>
    <mergeCell ref="C720:G720"/>
    <mergeCell ref="C604:G604"/>
    <mergeCell ref="C607:G607"/>
    <mergeCell ref="C610:G610"/>
    <mergeCell ref="C613:G613"/>
    <mergeCell ref="C616:G616"/>
    <mergeCell ref="C619:G619"/>
    <mergeCell ref="C586:G586"/>
    <mergeCell ref="C589:G589"/>
    <mergeCell ref="C592:G592"/>
    <mergeCell ref="C595:G595"/>
    <mergeCell ref="C598:G598"/>
    <mergeCell ref="C601:G601"/>
    <mergeCell ref="C534:G534"/>
    <mergeCell ref="C538:G538"/>
    <mergeCell ref="C541:G541"/>
    <mergeCell ref="C567:G567"/>
    <mergeCell ref="C570:G570"/>
    <mergeCell ref="C583:G583"/>
    <mergeCell ref="C505:G505"/>
    <mergeCell ref="C508:G508"/>
    <mergeCell ref="C511:G511"/>
    <mergeCell ref="C516:G516"/>
    <mergeCell ref="C517:G517"/>
    <mergeCell ref="C531:G531"/>
    <mergeCell ref="C465:G465"/>
    <mergeCell ref="C469:G469"/>
    <mergeCell ref="C480:G480"/>
    <mergeCell ref="C488:G488"/>
    <mergeCell ref="C495:G495"/>
    <mergeCell ref="C498:G498"/>
    <mergeCell ref="C454:G454"/>
    <mergeCell ref="C455:G455"/>
    <mergeCell ref="C456:G456"/>
    <mergeCell ref="C459:G459"/>
    <mergeCell ref="C460:G460"/>
    <mergeCell ref="C464:G464"/>
    <mergeCell ref="C437:G437"/>
    <mergeCell ref="C443:G443"/>
    <mergeCell ref="C446:G446"/>
    <mergeCell ref="C449:G449"/>
    <mergeCell ref="C450:G450"/>
    <mergeCell ref="C451:G451"/>
    <mergeCell ref="C378:G378"/>
    <mergeCell ref="C385:G385"/>
    <mergeCell ref="C390:G390"/>
    <mergeCell ref="C393:G393"/>
    <mergeCell ref="C394:G394"/>
    <mergeCell ref="C403:G403"/>
    <mergeCell ref="C353:G353"/>
    <mergeCell ref="C356:G356"/>
    <mergeCell ref="C357:G357"/>
    <mergeCell ref="C360:G360"/>
    <mergeCell ref="C361:G361"/>
    <mergeCell ref="C369:G369"/>
    <mergeCell ref="C311:G311"/>
    <mergeCell ref="C340:G340"/>
    <mergeCell ref="C345:G345"/>
    <mergeCell ref="C348:G348"/>
    <mergeCell ref="C349:G349"/>
    <mergeCell ref="C352:G352"/>
    <mergeCell ref="C276:G276"/>
    <mergeCell ref="C279:G279"/>
    <mergeCell ref="C280:G280"/>
    <mergeCell ref="C281:G281"/>
    <mergeCell ref="C282:G282"/>
    <mergeCell ref="C286:G286"/>
    <mergeCell ref="C244:G244"/>
    <mergeCell ref="C247:G247"/>
    <mergeCell ref="C256:G256"/>
    <mergeCell ref="C273:G273"/>
    <mergeCell ref="C274:G274"/>
    <mergeCell ref="C275:G275"/>
    <mergeCell ref="C207:G207"/>
    <mergeCell ref="C218:G218"/>
    <mergeCell ref="C224:G224"/>
    <mergeCell ref="C227:G227"/>
    <mergeCell ref="C239:G239"/>
    <mergeCell ref="C243:G243"/>
    <mergeCell ref="C183:G183"/>
    <mergeCell ref="C188:G188"/>
    <mergeCell ref="C193:G193"/>
    <mergeCell ref="C197:G197"/>
    <mergeCell ref="C200:G200"/>
    <mergeCell ref="C201:G201"/>
    <mergeCell ref="C161:G161"/>
    <mergeCell ref="C164:G164"/>
    <mergeCell ref="C165:G165"/>
    <mergeCell ref="C168:G168"/>
    <mergeCell ref="C175:G175"/>
    <mergeCell ref="C179:G179"/>
    <mergeCell ref="C140:G140"/>
    <mergeCell ref="C146:G146"/>
    <mergeCell ref="C149:G149"/>
    <mergeCell ref="C152:G152"/>
    <mergeCell ref="C153:G153"/>
    <mergeCell ref="C156:G156"/>
    <mergeCell ref="C108:G108"/>
    <mergeCell ref="C121:G121"/>
    <mergeCell ref="C124:G124"/>
    <mergeCell ref="C128:G128"/>
    <mergeCell ref="C129:G129"/>
    <mergeCell ref="C134:G134"/>
    <mergeCell ref="C72:G72"/>
    <mergeCell ref="C76:G76"/>
    <mergeCell ref="C81:G81"/>
    <mergeCell ref="C84:G84"/>
    <mergeCell ref="C91:G91"/>
    <mergeCell ref="C102:G102"/>
    <mergeCell ref="C55:G55"/>
    <mergeCell ref="C63:G63"/>
    <mergeCell ref="C71:G71"/>
    <mergeCell ref="C22:G22"/>
    <mergeCell ref="C25:G25"/>
    <mergeCell ref="C30:G30"/>
    <mergeCell ref="C33:G33"/>
    <mergeCell ref="C36:G36"/>
    <mergeCell ref="C39:G39"/>
    <mergeCell ref="A1:G1"/>
    <mergeCell ref="C2:G2"/>
    <mergeCell ref="C3:G3"/>
    <mergeCell ref="C4:G4"/>
    <mergeCell ref="C10:G10"/>
    <mergeCell ref="C14:G14"/>
    <mergeCell ref="C45:G45"/>
    <mergeCell ref="C48:G48"/>
    <mergeCell ref="C51:G51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A9032-670E-47D9-94D1-AB550A2DEB28}">
  <sheetPr>
    <outlinePr summaryBelow="0"/>
  </sheetPr>
  <dimension ref="A1:BH5000"/>
  <sheetViews>
    <sheetView workbookViewId="0">
      <pane ySplit="7" topLeftCell="A8" activePane="bottomLeft" state="frozen"/>
      <selection pane="bottomLeft" activeCell="AD152" sqref="AD152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66" t="s">
        <v>60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63</v>
      </c>
      <c r="C4" s="269" t="s">
        <v>64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156</v>
      </c>
      <c r="D8" s="166"/>
      <c r="E8" s="167"/>
      <c r="F8" s="168"/>
      <c r="G8" s="168">
        <f>SUMIF(AG9:AG78,"&lt;&gt;NOR",G9:G78)</f>
        <v>0</v>
      </c>
      <c r="H8" s="168"/>
      <c r="I8" s="168">
        <f>SUM(I9:I78)</f>
        <v>0</v>
      </c>
      <c r="J8" s="168"/>
      <c r="K8" s="168">
        <f>SUM(K9:K78)</f>
        <v>0</v>
      </c>
      <c r="L8" s="168"/>
      <c r="M8" s="168">
        <f>SUM(M9:M78)</f>
        <v>0</v>
      </c>
      <c r="N8" s="167"/>
      <c r="O8" s="167">
        <f>SUM(O9:O78)</f>
        <v>0.44</v>
      </c>
      <c r="P8" s="167"/>
      <c r="Q8" s="167">
        <f>SUM(Q9:Q78)</f>
        <v>0</v>
      </c>
      <c r="R8" s="168"/>
      <c r="S8" s="168"/>
      <c r="T8" s="169"/>
      <c r="U8" s="163"/>
      <c r="V8" s="163">
        <f>SUM(V9:V78)</f>
        <v>35.290000000000006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1339</v>
      </c>
      <c r="C9" s="187" t="s">
        <v>1340</v>
      </c>
      <c r="D9" s="173" t="s">
        <v>434</v>
      </c>
      <c r="E9" s="174">
        <v>1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1341</v>
      </c>
      <c r="S9" s="176" t="s">
        <v>331</v>
      </c>
      <c r="T9" s="177" t="s">
        <v>331</v>
      </c>
      <c r="U9" s="159">
        <v>14.4</v>
      </c>
      <c r="V9" s="159">
        <f>ROUND(E9*U9,2)</f>
        <v>14.4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ht="22.5" outlineLevel="2" x14ac:dyDescent="0.2">
      <c r="A10" s="155"/>
      <c r="B10" s="156"/>
      <c r="C10" s="274" t="s">
        <v>1342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78" t="str">
        <f>C10</f>
        <v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v>
      </c>
      <c r="BB10" s="148"/>
      <c r="BC10" s="148"/>
      <c r="BD10" s="148"/>
      <c r="BE10" s="148"/>
      <c r="BF10" s="148"/>
      <c r="BG10" s="148"/>
      <c r="BH10" s="148"/>
    </row>
    <row r="11" spans="1:60" ht="22.5" outlineLevel="3" x14ac:dyDescent="0.2">
      <c r="A11" s="155"/>
      <c r="B11" s="156"/>
      <c r="C11" s="276" t="s">
        <v>1343</v>
      </c>
      <c r="D11" s="277"/>
      <c r="E11" s="277"/>
      <c r="F11" s="277"/>
      <c r="G11" s="277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430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78" t="str">
        <f>C11</f>
        <v>Položky neobsahují základ, zemní kolektor, vrty nebo zdroje vody, revizi elektroinstalace, topnou zkoušku a volitelné příslušenství tepelného čerpadla.</v>
      </c>
      <c r="BB11" s="148"/>
      <c r="BC11" s="148"/>
      <c r="BD11" s="148"/>
      <c r="BE11" s="148"/>
      <c r="BF11" s="148"/>
      <c r="BG11" s="148"/>
      <c r="BH11" s="148"/>
    </row>
    <row r="12" spans="1:60" outlineLevel="2" x14ac:dyDescent="0.2">
      <c r="A12" s="155"/>
      <c r="B12" s="156"/>
      <c r="C12" s="272" t="s">
        <v>1344</v>
      </c>
      <c r="D12" s="273"/>
      <c r="E12" s="273"/>
      <c r="F12" s="273"/>
      <c r="G12" s="273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336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3" x14ac:dyDescent="0.2">
      <c r="A13" s="155"/>
      <c r="B13" s="156"/>
      <c r="C13" s="272" t="s">
        <v>1345</v>
      </c>
      <c r="D13" s="273"/>
      <c r="E13" s="273"/>
      <c r="F13" s="273"/>
      <c r="G13" s="273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336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3" x14ac:dyDescent="0.2">
      <c r="A14" s="155"/>
      <c r="B14" s="156"/>
      <c r="C14" s="272" t="s">
        <v>1346</v>
      </c>
      <c r="D14" s="273"/>
      <c r="E14" s="273"/>
      <c r="F14" s="273"/>
      <c r="G14" s="273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336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3" x14ac:dyDescent="0.2">
      <c r="A15" s="155"/>
      <c r="B15" s="156"/>
      <c r="C15" s="272" t="s">
        <v>1610</v>
      </c>
      <c r="D15" s="273"/>
      <c r="E15" s="273"/>
      <c r="F15" s="273"/>
      <c r="G15" s="273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336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272" t="s">
        <v>1347</v>
      </c>
      <c r="D16" s="273"/>
      <c r="E16" s="273"/>
      <c r="F16" s="273"/>
      <c r="G16" s="273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336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3" x14ac:dyDescent="0.2">
      <c r="A17" s="155"/>
      <c r="B17" s="156"/>
      <c r="C17" s="272" t="s">
        <v>1348</v>
      </c>
      <c r="D17" s="273"/>
      <c r="E17" s="273"/>
      <c r="F17" s="273"/>
      <c r="G17" s="273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336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3" x14ac:dyDescent="0.2">
      <c r="A18" s="155"/>
      <c r="B18" s="156"/>
      <c r="C18" s="272" t="s">
        <v>1349</v>
      </c>
      <c r="D18" s="273"/>
      <c r="E18" s="273"/>
      <c r="F18" s="273"/>
      <c r="G18" s="273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336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3" x14ac:dyDescent="0.2">
      <c r="A19" s="155"/>
      <c r="B19" s="156"/>
      <c r="C19" s="272" t="s">
        <v>1350</v>
      </c>
      <c r="D19" s="273"/>
      <c r="E19" s="273"/>
      <c r="F19" s="273"/>
      <c r="G19" s="273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336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3" x14ac:dyDescent="0.2">
      <c r="A20" s="155"/>
      <c r="B20" s="156"/>
      <c r="C20" s="272" t="s">
        <v>1351</v>
      </c>
      <c r="D20" s="273"/>
      <c r="E20" s="273"/>
      <c r="F20" s="273"/>
      <c r="G20" s="273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336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188" t="s">
        <v>58</v>
      </c>
      <c r="D21" s="161"/>
      <c r="E21" s="162">
        <v>1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33.75" outlineLevel="1" x14ac:dyDescent="0.2">
      <c r="A22" s="171">
        <v>2</v>
      </c>
      <c r="B22" s="172" t="s">
        <v>1352</v>
      </c>
      <c r="C22" s="187" t="s">
        <v>1353</v>
      </c>
      <c r="D22" s="173" t="s">
        <v>434</v>
      </c>
      <c r="E22" s="174">
        <v>1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0.129</v>
      </c>
      <c r="O22" s="174">
        <f>ROUND(E22*N22,2)</f>
        <v>0.13</v>
      </c>
      <c r="P22" s="174">
        <v>0</v>
      </c>
      <c r="Q22" s="174">
        <f>ROUND(E22*P22,2)</f>
        <v>0</v>
      </c>
      <c r="R22" s="176" t="s">
        <v>563</v>
      </c>
      <c r="S22" s="176" t="s">
        <v>331</v>
      </c>
      <c r="T22" s="177" t="s">
        <v>331</v>
      </c>
      <c r="U22" s="159">
        <v>0</v>
      </c>
      <c r="V22" s="159">
        <f>ROUND(E22*U22,2)</f>
        <v>0</v>
      </c>
      <c r="W22" s="159"/>
      <c r="X22" s="159" t="s">
        <v>564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565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263" t="s">
        <v>1344</v>
      </c>
      <c r="D23" s="264"/>
      <c r="E23" s="264"/>
      <c r="F23" s="264"/>
      <c r="G23" s="264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336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3" x14ac:dyDescent="0.2">
      <c r="A24" s="155"/>
      <c r="B24" s="156"/>
      <c r="C24" s="272" t="s">
        <v>1345</v>
      </c>
      <c r="D24" s="273"/>
      <c r="E24" s="273"/>
      <c r="F24" s="273"/>
      <c r="G24" s="273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336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3" x14ac:dyDescent="0.2">
      <c r="A25" s="155"/>
      <c r="B25" s="156"/>
      <c r="C25" s="272" t="s">
        <v>1346</v>
      </c>
      <c r="D25" s="273"/>
      <c r="E25" s="273"/>
      <c r="F25" s="273"/>
      <c r="G25" s="273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336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3" x14ac:dyDescent="0.2">
      <c r="A26" s="155"/>
      <c r="B26" s="156"/>
      <c r="C26" s="272" t="s">
        <v>1610</v>
      </c>
      <c r="D26" s="273"/>
      <c r="E26" s="273"/>
      <c r="F26" s="273"/>
      <c r="G26" s="273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336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3" x14ac:dyDescent="0.2">
      <c r="A27" s="155"/>
      <c r="B27" s="156"/>
      <c r="C27" s="272" t="s">
        <v>1347</v>
      </c>
      <c r="D27" s="273"/>
      <c r="E27" s="273"/>
      <c r="F27" s="273"/>
      <c r="G27" s="273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336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3" x14ac:dyDescent="0.2">
      <c r="A28" s="155"/>
      <c r="B28" s="156"/>
      <c r="C28" s="272" t="s">
        <v>1348</v>
      </c>
      <c r="D28" s="273"/>
      <c r="E28" s="273"/>
      <c r="F28" s="273"/>
      <c r="G28" s="273"/>
      <c r="H28" s="159"/>
      <c r="I28" s="159"/>
      <c r="J28" s="159"/>
      <c r="K28" s="159"/>
      <c r="L28" s="159"/>
      <c r="M28" s="159"/>
      <c r="N28" s="158"/>
      <c r="O28" s="158"/>
      <c r="P28" s="158"/>
      <c r="Q28" s="158"/>
      <c r="R28" s="159"/>
      <c r="S28" s="159"/>
      <c r="T28" s="159"/>
      <c r="U28" s="159"/>
      <c r="V28" s="159"/>
      <c r="W28" s="159"/>
      <c r="X28" s="159"/>
      <c r="Y28" s="159"/>
      <c r="Z28" s="148"/>
      <c r="AA28" s="148"/>
      <c r="AB28" s="148"/>
      <c r="AC28" s="148"/>
      <c r="AD28" s="148"/>
      <c r="AE28" s="148"/>
      <c r="AF28" s="148"/>
      <c r="AG28" s="148" t="s">
        <v>336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3" x14ac:dyDescent="0.2">
      <c r="A29" s="155"/>
      <c r="B29" s="156"/>
      <c r="C29" s="272" t="s">
        <v>1349</v>
      </c>
      <c r="D29" s="273"/>
      <c r="E29" s="273"/>
      <c r="F29" s="273"/>
      <c r="G29" s="273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336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3" x14ac:dyDescent="0.2">
      <c r="A30" s="155"/>
      <c r="B30" s="156"/>
      <c r="C30" s="272" t="s">
        <v>1350</v>
      </c>
      <c r="D30" s="273"/>
      <c r="E30" s="273"/>
      <c r="F30" s="273"/>
      <c r="G30" s="273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336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3" x14ac:dyDescent="0.2">
      <c r="A31" s="155"/>
      <c r="B31" s="156"/>
      <c r="C31" s="272" t="s">
        <v>1351</v>
      </c>
      <c r="D31" s="273"/>
      <c r="E31" s="273"/>
      <c r="F31" s="273"/>
      <c r="G31" s="273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336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1354</v>
      </c>
      <c r="D32" s="161"/>
      <c r="E32" s="162">
        <v>1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22.5" outlineLevel="1" x14ac:dyDescent="0.2">
      <c r="A33" s="171">
        <v>3</v>
      </c>
      <c r="B33" s="172" t="s">
        <v>1339</v>
      </c>
      <c r="C33" s="187" t="s">
        <v>1340</v>
      </c>
      <c r="D33" s="173" t="s">
        <v>434</v>
      </c>
      <c r="E33" s="174">
        <v>1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1341</v>
      </c>
      <c r="S33" s="176" t="s">
        <v>331</v>
      </c>
      <c r="T33" s="177" t="s">
        <v>331</v>
      </c>
      <c r="U33" s="159">
        <v>14.4</v>
      </c>
      <c r="V33" s="159">
        <f>ROUND(E33*U33,2)</f>
        <v>14.4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ht="22.5" outlineLevel="2" x14ac:dyDescent="0.2">
      <c r="A34" s="155"/>
      <c r="B34" s="156"/>
      <c r="C34" s="274" t="s">
        <v>1342</v>
      </c>
      <c r="D34" s="275"/>
      <c r="E34" s="275"/>
      <c r="F34" s="275"/>
      <c r="G34" s="275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430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78" t="str">
        <f>C34</f>
        <v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v>
      </c>
      <c r="BB34" s="148"/>
      <c r="BC34" s="148"/>
      <c r="BD34" s="148"/>
      <c r="BE34" s="148"/>
      <c r="BF34" s="148"/>
      <c r="BG34" s="148"/>
      <c r="BH34" s="148"/>
    </row>
    <row r="35" spans="1:60" ht="22.5" outlineLevel="3" x14ac:dyDescent="0.2">
      <c r="A35" s="155"/>
      <c r="B35" s="156"/>
      <c r="C35" s="276" t="s">
        <v>1343</v>
      </c>
      <c r="D35" s="277"/>
      <c r="E35" s="277"/>
      <c r="F35" s="277"/>
      <c r="G35" s="277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430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78" t="str">
        <f>C35</f>
        <v>Položky neobsahují základ, zemní kolektor, vrty nebo zdroje vody, revizi elektroinstalace, topnou zkoušku a volitelné příslušenství tepelného čerpadla.</v>
      </c>
      <c r="BB35" s="148"/>
      <c r="BC35" s="148"/>
      <c r="BD35" s="148"/>
      <c r="BE35" s="148"/>
      <c r="BF35" s="148"/>
      <c r="BG35" s="148"/>
      <c r="BH35" s="148"/>
    </row>
    <row r="36" spans="1:60" outlineLevel="2" x14ac:dyDescent="0.2">
      <c r="A36" s="155"/>
      <c r="B36" s="156"/>
      <c r="C36" s="272" t="s">
        <v>1355</v>
      </c>
      <c r="D36" s="273"/>
      <c r="E36" s="273"/>
      <c r="F36" s="273"/>
      <c r="G36" s="273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336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3" x14ac:dyDescent="0.2">
      <c r="A37" s="155"/>
      <c r="B37" s="156"/>
      <c r="C37" s="272" t="s">
        <v>1356</v>
      </c>
      <c r="D37" s="273"/>
      <c r="E37" s="273"/>
      <c r="F37" s="273"/>
      <c r="G37" s="273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336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3" x14ac:dyDescent="0.2">
      <c r="A38" s="155"/>
      <c r="B38" s="156"/>
      <c r="C38" s="272" t="s">
        <v>1610</v>
      </c>
      <c r="D38" s="273"/>
      <c r="E38" s="273"/>
      <c r="F38" s="273"/>
      <c r="G38" s="273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336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3" x14ac:dyDescent="0.2">
      <c r="A39" s="155"/>
      <c r="B39" s="156"/>
      <c r="C39" s="272" t="s">
        <v>1347</v>
      </c>
      <c r="D39" s="273"/>
      <c r="E39" s="273"/>
      <c r="F39" s="273"/>
      <c r="G39" s="273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336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3" x14ac:dyDescent="0.2">
      <c r="A40" s="155"/>
      <c r="B40" s="156"/>
      <c r="C40" s="272" t="s">
        <v>1357</v>
      </c>
      <c r="D40" s="273"/>
      <c r="E40" s="273"/>
      <c r="F40" s="273"/>
      <c r="G40" s="273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336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3" x14ac:dyDescent="0.2">
      <c r="A41" s="155"/>
      <c r="B41" s="156"/>
      <c r="C41" s="272" t="s">
        <v>1358</v>
      </c>
      <c r="D41" s="273"/>
      <c r="E41" s="273"/>
      <c r="F41" s="273"/>
      <c r="G41" s="273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336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3" x14ac:dyDescent="0.2">
      <c r="A42" s="155"/>
      <c r="B42" s="156"/>
      <c r="C42" s="272" t="s">
        <v>1359</v>
      </c>
      <c r="D42" s="273"/>
      <c r="E42" s="273"/>
      <c r="F42" s="273"/>
      <c r="G42" s="273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336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3" x14ac:dyDescent="0.2">
      <c r="A43" s="155"/>
      <c r="B43" s="156"/>
      <c r="C43" s="272" t="s">
        <v>1360</v>
      </c>
      <c r="D43" s="273"/>
      <c r="E43" s="273"/>
      <c r="F43" s="273"/>
      <c r="G43" s="273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336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58</v>
      </c>
      <c r="D44" s="161"/>
      <c r="E44" s="162">
        <v>1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ht="22.5" outlineLevel="1" x14ac:dyDescent="0.2">
      <c r="A45" s="171">
        <v>4</v>
      </c>
      <c r="B45" s="172" t="s">
        <v>1361</v>
      </c>
      <c r="C45" s="187" t="s">
        <v>1362</v>
      </c>
      <c r="D45" s="173" t="s">
        <v>434</v>
      </c>
      <c r="E45" s="174">
        <v>1</v>
      </c>
      <c r="F45" s="175"/>
      <c r="G45" s="176">
        <f>ROUND(E45*F45,2)</f>
        <v>0</v>
      </c>
      <c r="H45" s="175"/>
      <c r="I45" s="176">
        <f>ROUND(E45*H45,2)</f>
        <v>0</v>
      </c>
      <c r="J45" s="175"/>
      <c r="K45" s="176">
        <f>ROUND(E45*J45,2)</f>
        <v>0</v>
      </c>
      <c r="L45" s="176">
        <v>21</v>
      </c>
      <c r="M45" s="176">
        <f>G45*(1+L45/100)</f>
        <v>0</v>
      </c>
      <c r="N45" s="174">
        <v>8.5999999999999993E-2</v>
      </c>
      <c r="O45" s="174">
        <f>ROUND(E45*N45,2)</f>
        <v>0.09</v>
      </c>
      <c r="P45" s="174">
        <v>0</v>
      </c>
      <c r="Q45" s="174">
        <f>ROUND(E45*P45,2)</f>
        <v>0</v>
      </c>
      <c r="R45" s="176" t="s">
        <v>563</v>
      </c>
      <c r="S45" s="176" t="s">
        <v>331</v>
      </c>
      <c r="T45" s="177" t="s">
        <v>331</v>
      </c>
      <c r="U45" s="159">
        <v>0</v>
      </c>
      <c r="V45" s="159">
        <f>ROUND(E45*U45,2)</f>
        <v>0</v>
      </c>
      <c r="W45" s="159"/>
      <c r="X45" s="159" t="s">
        <v>564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565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263" t="s">
        <v>1355</v>
      </c>
      <c r="D46" s="264"/>
      <c r="E46" s="264"/>
      <c r="F46" s="264"/>
      <c r="G46" s="264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336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3" x14ac:dyDescent="0.2">
      <c r="A47" s="155"/>
      <c r="B47" s="156"/>
      <c r="C47" s="272" t="s">
        <v>1356</v>
      </c>
      <c r="D47" s="273"/>
      <c r="E47" s="273"/>
      <c r="F47" s="273"/>
      <c r="G47" s="273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336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3" x14ac:dyDescent="0.2">
      <c r="A48" s="155"/>
      <c r="B48" s="156"/>
      <c r="C48" s="272" t="s">
        <v>1610</v>
      </c>
      <c r="D48" s="273"/>
      <c r="E48" s="273"/>
      <c r="F48" s="273"/>
      <c r="G48" s="273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336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3" x14ac:dyDescent="0.2">
      <c r="A49" s="155"/>
      <c r="B49" s="156"/>
      <c r="C49" s="272" t="s">
        <v>1347</v>
      </c>
      <c r="D49" s="273"/>
      <c r="E49" s="273"/>
      <c r="F49" s="273"/>
      <c r="G49" s="273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336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3" x14ac:dyDescent="0.2">
      <c r="A50" s="155"/>
      <c r="B50" s="156"/>
      <c r="C50" s="272" t="s">
        <v>1357</v>
      </c>
      <c r="D50" s="273"/>
      <c r="E50" s="273"/>
      <c r="F50" s="273"/>
      <c r="G50" s="273"/>
      <c r="H50" s="159"/>
      <c r="I50" s="159"/>
      <c r="J50" s="159"/>
      <c r="K50" s="159"/>
      <c r="L50" s="159"/>
      <c r="M50" s="159"/>
      <c r="N50" s="158"/>
      <c r="O50" s="158"/>
      <c r="P50" s="158"/>
      <c r="Q50" s="158"/>
      <c r="R50" s="159"/>
      <c r="S50" s="159"/>
      <c r="T50" s="159"/>
      <c r="U50" s="159"/>
      <c r="V50" s="159"/>
      <c r="W50" s="159"/>
      <c r="X50" s="159"/>
      <c r="Y50" s="159"/>
      <c r="Z50" s="148"/>
      <c r="AA50" s="148"/>
      <c r="AB50" s="148"/>
      <c r="AC50" s="148"/>
      <c r="AD50" s="148"/>
      <c r="AE50" s="148"/>
      <c r="AF50" s="148"/>
      <c r="AG50" s="148" t="s">
        <v>336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3" x14ac:dyDescent="0.2">
      <c r="A51" s="155"/>
      <c r="B51" s="156"/>
      <c r="C51" s="272" t="s">
        <v>1358</v>
      </c>
      <c r="D51" s="273"/>
      <c r="E51" s="273"/>
      <c r="F51" s="273"/>
      <c r="G51" s="273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336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3" x14ac:dyDescent="0.2">
      <c r="A52" s="155"/>
      <c r="B52" s="156"/>
      <c r="C52" s="272" t="s">
        <v>1359</v>
      </c>
      <c r="D52" s="273"/>
      <c r="E52" s="273"/>
      <c r="F52" s="273"/>
      <c r="G52" s="273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336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3" x14ac:dyDescent="0.2">
      <c r="A53" s="155"/>
      <c r="B53" s="156"/>
      <c r="C53" s="272" t="s">
        <v>1360</v>
      </c>
      <c r="D53" s="273"/>
      <c r="E53" s="273"/>
      <c r="F53" s="273"/>
      <c r="G53" s="273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336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2" x14ac:dyDescent="0.2">
      <c r="A54" s="155"/>
      <c r="B54" s="156"/>
      <c r="C54" s="188" t="s">
        <v>1354</v>
      </c>
      <c r="D54" s="161"/>
      <c r="E54" s="162">
        <v>1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1">
        <v>5</v>
      </c>
      <c r="B55" s="172" t="s">
        <v>1363</v>
      </c>
      <c r="C55" s="187" t="s">
        <v>1364</v>
      </c>
      <c r="D55" s="173" t="s">
        <v>1365</v>
      </c>
      <c r="E55" s="174">
        <v>1</v>
      </c>
      <c r="F55" s="175"/>
      <c r="G55" s="176">
        <f>ROUND(E55*F55,2)</f>
        <v>0</v>
      </c>
      <c r="H55" s="175"/>
      <c r="I55" s="176">
        <f>ROUND(E55*H55,2)</f>
        <v>0</v>
      </c>
      <c r="J55" s="175"/>
      <c r="K55" s="176">
        <f>ROUND(E55*J55,2)</f>
        <v>0</v>
      </c>
      <c r="L55" s="176">
        <v>21</v>
      </c>
      <c r="M55" s="176">
        <f>G55*(1+L55/100)</f>
        <v>0</v>
      </c>
      <c r="N55" s="174">
        <v>4.1000000000000003E-3</v>
      </c>
      <c r="O55" s="174">
        <f>ROUND(E55*N55,2)</f>
        <v>0</v>
      </c>
      <c r="P55" s="174">
        <v>0</v>
      </c>
      <c r="Q55" s="174">
        <f>ROUND(E55*P55,2)</f>
        <v>0</v>
      </c>
      <c r="R55" s="176" t="s">
        <v>932</v>
      </c>
      <c r="S55" s="176" t="s">
        <v>331</v>
      </c>
      <c r="T55" s="177" t="s">
        <v>331</v>
      </c>
      <c r="U55" s="159">
        <v>5.5380000000000003</v>
      </c>
      <c r="V55" s="159">
        <f>ROUND(E55*U55,2)</f>
        <v>5.54</v>
      </c>
      <c r="W55" s="159"/>
      <c r="X55" s="159" t="s">
        <v>422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423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274" t="s">
        <v>1366</v>
      </c>
      <c r="D56" s="275"/>
      <c r="E56" s="275"/>
      <c r="F56" s="275"/>
      <c r="G56" s="275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430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78" t="str">
        <f>C56</f>
        <v>osazení zásobníku na betonový základ s napojením na potrubní rozvody, bez dodávky zásobníku, beznákladů na podkladní konstrukci</v>
      </c>
      <c r="BB56" s="148"/>
      <c r="BC56" s="148"/>
      <c r="BD56" s="148"/>
      <c r="BE56" s="148"/>
      <c r="BF56" s="148"/>
      <c r="BG56" s="148"/>
      <c r="BH56" s="148"/>
    </row>
    <row r="57" spans="1:60" outlineLevel="2" x14ac:dyDescent="0.2">
      <c r="A57" s="155"/>
      <c r="B57" s="156"/>
      <c r="C57" s="272" t="s">
        <v>1367</v>
      </c>
      <c r="D57" s="273"/>
      <c r="E57" s="273"/>
      <c r="F57" s="273"/>
      <c r="G57" s="273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336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3" x14ac:dyDescent="0.2">
      <c r="A58" s="155"/>
      <c r="B58" s="156"/>
      <c r="C58" s="272" t="s">
        <v>1368</v>
      </c>
      <c r="D58" s="273"/>
      <c r="E58" s="273"/>
      <c r="F58" s="273"/>
      <c r="G58" s="273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336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3" x14ac:dyDescent="0.2">
      <c r="A59" s="155"/>
      <c r="B59" s="156"/>
      <c r="C59" s="272" t="s">
        <v>1369</v>
      </c>
      <c r="D59" s="273"/>
      <c r="E59" s="273"/>
      <c r="F59" s="273"/>
      <c r="G59" s="273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336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ht="22.5" outlineLevel="3" x14ac:dyDescent="0.2">
      <c r="A60" s="155"/>
      <c r="B60" s="156"/>
      <c r="C60" s="272" t="s">
        <v>1370</v>
      </c>
      <c r="D60" s="273"/>
      <c r="E60" s="273"/>
      <c r="F60" s="273"/>
      <c r="G60" s="273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336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78" t="str">
        <f>C60</f>
        <v>Nádoba zásobníku z oceli S235JR+AR, v provedení podle normy DIN EN 12897 a v souladu se směrnicí pro tlaková zařízení 2014/68/EU. Smaltovaný povrch pro zajištění hygienické nezávadnosti pitné vody podle DIN 4753 T3.</v>
      </c>
      <c r="BB60" s="148"/>
      <c r="BC60" s="148"/>
      <c r="BD60" s="148"/>
      <c r="BE60" s="148"/>
      <c r="BF60" s="148"/>
      <c r="BG60" s="148"/>
      <c r="BH60" s="148"/>
    </row>
    <row r="61" spans="1:60" outlineLevel="2" x14ac:dyDescent="0.2">
      <c r="A61" s="155"/>
      <c r="B61" s="156"/>
      <c r="C61" s="188" t="s">
        <v>58</v>
      </c>
      <c r="D61" s="161"/>
      <c r="E61" s="162">
        <v>1</v>
      </c>
      <c r="F61" s="159"/>
      <c r="G61" s="159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344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ht="33.75" outlineLevel="1" x14ac:dyDescent="0.2">
      <c r="A62" s="171">
        <v>6</v>
      </c>
      <c r="B62" s="172" t="s">
        <v>1371</v>
      </c>
      <c r="C62" s="187" t="s">
        <v>1372</v>
      </c>
      <c r="D62" s="173" t="s">
        <v>434</v>
      </c>
      <c r="E62" s="174">
        <v>1</v>
      </c>
      <c r="F62" s="175"/>
      <c r="G62" s="176">
        <f>ROUND(E62*F62,2)</f>
        <v>0</v>
      </c>
      <c r="H62" s="175"/>
      <c r="I62" s="176">
        <f>ROUND(E62*H62,2)</f>
        <v>0</v>
      </c>
      <c r="J62" s="175"/>
      <c r="K62" s="176">
        <f>ROUND(E62*J62,2)</f>
        <v>0</v>
      </c>
      <c r="L62" s="176">
        <v>21</v>
      </c>
      <c r="M62" s="176">
        <f>G62*(1+L62/100)</f>
        <v>0</v>
      </c>
      <c r="N62" s="174">
        <v>0.15</v>
      </c>
      <c r="O62" s="174">
        <f>ROUND(E62*N62,2)</f>
        <v>0.15</v>
      </c>
      <c r="P62" s="174">
        <v>0</v>
      </c>
      <c r="Q62" s="174">
        <f>ROUND(E62*P62,2)</f>
        <v>0</v>
      </c>
      <c r="R62" s="176" t="s">
        <v>563</v>
      </c>
      <c r="S62" s="176" t="s">
        <v>331</v>
      </c>
      <c r="T62" s="177" t="s">
        <v>331</v>
      </c>
      <c r="U62" s="159">
        <v>0</v>
      </c>
      <c r="V62" s="159">
        <f>ROUND(E62*U62,2)</f>
        <v>0</v>
      </c>
      <c r="W62" s="159"/>
      <c r="X62" s="159" t="s">
        <v>564</v>
      </c>
      <c r="Y62" s="159" t="s">
        <v>334</v>
      </c>
      <c r="Z62" s="148"/>
      <c r="AA62" s="148"/>
      <c r="AB62" s="148"/>
      <c r="AC62" s="148"/>
      <c r="AD62" s="148"/>
      <c r="AE62" s="148"/>
      <c r="AF62" s="148"/>
      <c r="AG62" s="148" t="s">
        <v>565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263" t="s">
        <v>1367</v>
      </c>
      <c r="D63" s="264"/>
      <c r="E63" s="264"/>
      <c r="F63" s="264"/>
      <c r="G63" s="264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336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3" x14ac:dyDescent="0.2">
      <c r="A64" s="155"/>
      <c r="B64" s="156"/>
      <c r="C64" s="272" t="s">
        <v>1368</v>
      </c>
      <c r="D64" s="273"/>
      <c r="E64" s="273"/>
      <c r="F64" s="273"/>
      <c r="G64" s="273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336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3" x14ac:dyDescent="0.2">
      <c r="A65" s="155"/>
      <c r="B65" s="156"/>
      <c r="C65" s="272" t="s">
        <v>1369</v>
      </c>
      <c r="D65" s="273"/>
      <c r="E65" s="273"/>
      <c r="F65" s="273"/>
      <c r="G65" s="273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336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ht="22.5" outlineLevel="3" x14ac:dyDescent="0.2">
      <c r="A66" s="155"/>
      <c r="B66" s="156"/>
      <c r="C66" s="272" t="s">
        <v>1370</v>
      </c>
      <c r="D66" s="273"/>
      <c r="E66" s="273"/>
      <c r="F66" s="273"/>
      <c r="G66" s="273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336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78" t="str">
        <f>C66</f>
        <v>Nádoba zásobníku z oceli S235JR+AR, v provedení podle normy DIN EN 12897 a v souladu se směrnicí pro tlaková zařízení 2014/68/EU. Smaltovaný povrch pro zajištění hygienické nezávadnosti pitné vody podle DIN 4753 T3.</v>
      </c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188" t="s">
        <v>1373</v>
      </c>
      <c r="D67" s="161"/>
      <c r="E67" s="162">
        <v>1</v>
      </c>
      <c r="F67" s="159"/>
      <c r="G67" s="159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344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71">
        <v>7</v>
      </c>
      <c r="B68" s="172" t="s">
        <v>1374</v>
      </c>
      <c r="C68" s="187" t="s">
        <v>1375</v>
      </c>
      <c r="D68" s="173" t="s">
        <v>1376</v>
      </c>
      <c r="E68" s="174">
        <v>1</v>
      </c>
      <c r="F68" s="175"/>
      <c r="G68" s="176">
        <f>ROUND(E68*F68,2)</f>
        <v>0</v>
      </c>
      <c r="H68" s="175"/>
      <c r="I68" s="176">
        <f>ROUND(E68*H68,2)</f>
        <v>0</v>
      </c>
      <c r="J68" s="175"/>
      <c r="K68" s="176">
        <f>ROUND(E68*J68,2)</f>
        <v>0</v>
      </c>
      <c r="L68" s="176">
        <v>21</v>
      </c>
      <c r="M68" s="176">
        <f>G68*(1+L68/100)</f>
        <v>0</v>
      </c>
      <c r="N68" s="174">
        <v>0</v>
      </c>
      <c r="O68" s="174">
        <f>ROUND(E68*N68,2)</f>
        <v>0</v>
      </c>
      <c r="P68" s="174">
        <v>0</v>
      </c>
      <c r="Q68" s="174">
        <f>ROUND(E68*P68,2)</f>
        <v>0</v>
      </c>
      <c r="R68" s="176"/>
      <c r="S68" s="176" t="s">
        <v>364</v>
      </c>
      <c r="T68" s="177" t="s">
        <v>332</v>
      </c>
      <c r="U68" s="159">
        <v>0</v>
      </c>
      <c r="V68" s="159">
        <f>ROUND(E68*U68,2)</f>
        <v>0</v>
      </c>
      <c r="W68" s="159"/>
      <c r="X68" s="159" t="s">
        <v>422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1377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2" x14ac:dyDescent="0.2">
      <c r="A69" s="155"/>
      <c r="B69" s="156"/>
      <c r="C69" s="263" t="s">
        <v>1378</v>
      </c>
      <c r="D69" s="264"/>
      <c r="E69" s="264"/>
      <c r="F69" s="264"/>
      <c r="G69" s="264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336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3" x14ac:dyDescent="0.2">
      <c r="A70" s="155"/>
      <c r="B70" s="156"/>
      <c r="C70" s="272" t="s">
        <v>1379</v>
      </c>
      <c r="D70" s="273"/>
      <c r="E70" s="273"/>
      <c r="F70" s="273"/>
      <c r="G70" s="273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336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33.75" outlineLevel="1" x14ac:dyDescent="0.2">
      <c r="A71" s="171">
        <v>8</v>
      </c>
      <c r="B71" s="172" t="s">
        <v>1380</v>
      </c>
      <c r="C71" s="187" t="s">
        <v>1381</v>
      </c>
      <c r="D71" s="173" t="s">
        <v>434</v>
      </c>
      <c r="E71" s="174">
        <v>1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6.5699999999999995E-2</v>
      </c>
      <c r="O71" s="174">
        <f>ROUND(E71*N71,2)</f>
        <v>7.0000000000000007E-2</v>
      </c>
      <c r="P71" s="174">
        <v>0</v>
      </c>
      <c r="Q71" s="174">
        <f>ROUND(E71*P71,2)</f>
        <v>0</v>
      </c>
      <c r="R71" s="176" t="s">
        <v>1341</v>
      </c>
      <c r="S71" s="176" t="s">
        <v>331</v>
      </c>
      <c r="T71" s="177" t="s">
        <v>331</v>
      </c>
      <c r="U71" s="159">
        <v>0.95</v>
      </c>
      <c r="V71" s="159">
        <f>ROUND(E71*U71,2)</f>
        <v>0.95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1377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22.5" outlineLevel="2" x14ac:dyDescent="0.2">
      <c r="A72" s="155"/>
      <c r="B72" s="156"/>
      <c r="C72" s="274" t="s">
        <v>1382</v>
      </c>
      <c r="D72" s="275"/>
      <c r="E72" s="275"/>
      <c r="F72" s="275"/>
      <c r="G72" s="275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430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78" t="str">
        <f>C72</f>
        <v>dodávka a montáž zásobníku a připojovacího šroubení, montáž ukotvení zásobníku do betonového základu, bez dodávky kotvícího materiálu, bez pomocného lešení</v>
      </c>
      <c r="BB72" s="148"/>
      <c r="BC72" s="148"/>
      <c r="BD72" s="148"/>
      <c r="BE72" s="148"/>
      <c r="BF72" s="148"/>
      <c r="BG72" s="148"/>
      <c r="BH72" s="148"/>
    </row>
    <row r="73" spans="1:60" outlineLevel="2" x14ac:dyDescent="0.2">
      <c r="A73" s="155"/>
      <c r="B73" s="156"/>
      <c r="C73" s="272" t="s">
        <v>1383</v>
      </c>
      <c r="D73" s="273"/>
      <c r="E73" s="273"/>
      <c r="F73" s="273"/>
      <c r="G73" s="273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336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78" t="str">
        <f>C73</f>
        <v>Stojatý zásobník pro akumulaci topného média, revizní otvor, včetně navlečené snímatelné tepelné izolace</v>
      </c>
      <c r="BB73" s="148"/>
      <c r="BC73" s="148"/>
      <c r="BD73" s="148"/>
      <c r="BE73" s="148"/>
      <c r="BF73" s="148"/>
      <c r="BG73" s="148"/>
      <c r="BH73" s="148"/>
    </row>
    <row r="74" spans="1:60" outlineLevel="3" x14ac:dyDescent="0.2">
      <c r="A74" s="155"/>
      <c r="B74" s="156"/>
      <c r="C74" s="272" t="s">
        <v>1384</v>
      </c>
      <c r="D74" s="273"/>
      <c r="E74" s="273"/>
      <c r="F74" s="273"/>
      <c r="G74" s="273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336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1">
        <v>9</v>
      </c>
      <c r="B75" s="172" t="s">
        <v>1385</v>
      </c>
      <c r="C75" s="187" t="s">
        <v>1375</v>
      </c>
      <c r="D75" s="173" t="s">
        <v>1376</v>
      </c>
      <c r="E75" s="174">
        <v>1</v>
      </c>
      <c r="F75" s="175"/>
      <c r="G75" s="176">
        <f>ROUND(E75*F75,2)</f>
        <v>0</v>
      </c>
      <c r="H75" s="175"/>
      <c r="I75" s="176">
        <f>ROUND(E75*H75,2)</f>
        <v>0</v>
      </c>
      <c r="J75" s="175"/>
      <c r="K75" s="176">
        <f>ROUND(E75*J75,2)</f>
        <v>0</v>
      </c>
      <c r="L75" s="176">
        <v>21</v>
      </c>
      <c r="M75" s="176">
        <f>G75*(1+L75/100)</f>
        <v>0</v>
      </c>
      <c r="N75" s="174">
        <v>0</v>
      </c>
      <c r="O75" s="174">
        <f>ROUND(E75*N75,2)</f>
        <v>0</v>
      </c>
      <c r="P75" s="174">
        <v>0</v>
      </c>
      <c r="Q75" s="174">
        <f>ROUND(E75*P75,2)</f>
        <v>0</v>
      </c>
      <c r="R75" s="176"/>
      <c r="S75" s="176" t="s">
        <v>364</v>
      </c>
      <c r="T75" s="177" t="s">
        <v>332</v>
      </c>
      <c r="U75" s="159">
        <v>0</v>
      </c>
      <c r="V75" s="159">
        <f>ROUND(E75*U75,2)</f>
        <v>0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1377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2" x14ac:dyDescent="0.2">
      <c r="A76" s="155"/>
      <c r="B76" s="156"/>
      <c r="C76" s="263" t="s">
        <v>1386</v>
      </c>
      <c r="D76" s="264"/>
      <c r="E76" s="264"/>
      <c r="F76" s="264"/>
      <c r="G76" s="264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336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3" x14ac:dyDescent="0.2">
      <c r="A77" s="155"/>
      <c r="B77" s="156"/>
      <c r="C77" s="272" t="s">
        <v>1379</v>
      </c>
      <c r="D77" s="273"/>
      <c r="E77" s="273"/>
      <c r="F77" s="273"/>
      <c r="G77" s="273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336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9">
        <v>10</v>
      </c>
      <c r="B78" s="180" t="s">
        <v>1387</v>
      </c>
      <c r="C78" s="189" t="s">
        <v>1388</v>
      </c>
      <c r="D78" s="181" t="s">
        <v>434</v>
      </c>
      <c r="E78" s="182">
        <v>1</v>
      </c>
      <c r="F78" s="183"/>
      <c r="G78" s="184">
        <f>ROUND(E78*F78,2)</f>
        <v>0</v>
      </c>
      <c r="H78" s="183"/>
      <c r="I78" s="184">
        <f>ROUND(E78*H78,2)</f>
        <v>0</v>
      </c>
      <c r="J78" s="183"/>
      <c r="K78" s="184">
        <f>ROUND(E78*J78,2)</f>
        <v>0</v>
      </c>
      <c r="L78" s="184">
        <v>21</v>
      </c>
      <c r="M78" s="184">
        <f>G78*(1+L78/100)</f>
        <v>0</v>
      </c>
      <c r="N78" s="182">
        <v>1.2E-4</v>
      </c>
      <c r="O78" s="182">
        <f>ROUND(E78*N78,2)</f>
        <v>0</v>
      </c>
      <c r="P78" s="182">
        <v>0</v>
      </c>
      <c r="Q78" s="182">
        <f>ROUND(E78*P78,2)</f>
        <v>0</v>
      </c>
      <c r="R78" s="184" t="s">
        <v>563</v>
      </c>
      <c r="S78" s="184" t="s">
        <v>331</v>
      </c>
      <c r="T78" s="185" t="s">
        <v>331</v>
      </c>
      <c r="U78" s="159">
        <v>0</v>
      </c>
      <c r="V78" s="159">
        <f>ROUND(E78*U78,2)</f>
        <v>0</v>
      </c>
      <c r="W78" s="159"/>
      <c r="X78" s="159" t="s">
        <v>564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565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x14ac:dyDescent="0.2">
      <c r="A79" s="164" t="s">
        <v>326</v>
      </c>
      <c r="B79" s="165" t="s">
        <v>157</v>
      </c>
      <c r="C79" s="186" t="s">
        <v>162</v>
      </c>
      <c r="D79" s="166"/>
      <c r="E79" s="167"/>
      <c r="F79" s="168"/>
      <c r="G79" s="168">
        <f>SUMIF(AG80:AG88,"&lt;&gt;NOR",G80:G88)</f>
        <v>0</v>
      </c>
      <c r="H79" s="168"/>
      <c r="I79" s="168">
        <f>SUM(I80:I88)</f>
        <v>0</v>
      </c>
      <c r="J79" s="168"/>
      <c r="K79" s="168">
        <f>SUM(K80:K88)</f>
        <v>0</v>
      </c>
      <c r="L79" s="168"/>
      <c r="M79" s="168">
        <f>SUM(M80:M88)</f>
        <v>0</v>
      </c>
      <c r="N79" s="167"/>
      <c r="O79" s="167">
        <f>SUM(O80:O88)</f>
        <v>0.01</v>
      </c>
      <c r="P79" s="167"/>
      <c r="Q79" s="167">
        <f>SUM(Q80:Q88)</f>
        <v>0</v>
      </c>
      <c r="R79" s="168"/>
      <c r="S79" s="168"/>
      <c r="T79" s="169"/>
      <c r="U79" s="163"/>
      <c r="V79" s="163">
        <f>SUM(V80:V88)</f>
        <v>1.03</v>
      </c>
      <c r="W79" s="163"/>
      <c r="X79" s="163"/>
      <c r="Y79" s="163"/>
      <c r="AG79" t="s">
        <v>327</v>
      </c>
    </row>
    <row r="80" spans="1:60" outlineLevel="1" x14ac:dyDescent="0.2">
      <c r="A80" s="171">
        <v>11</v>
      </c>
      <c r="B80" s="172" t="s">
        <v>1389</v>
      </c>
      <c r="C80" s="187" t="s">
        <v>1390</v>
      </c>
      <c r="D80" s="173" t="s">
        <v>1365</v>
      </c>
      <c r="E80" s="174">
        <v>1</v>
      </c>
      <c r="F80" s="175"/>
      <c r="G80" s="176">
        <f>ROUND(E80*F80,2)</f>
        <v>0</v>
      </c>
      <c r="H80" s="175"/>
      <c r="I80" s="176">
        <f>ROUND(E80*H80,2)</f>
        <v>0</v>
      </c>
      <c r="J80" s="175"/>
      <c r="K80" s="176">
        <f>ROUND(E80*J80,2)</f>
        <v>0</v>
      </c>
      <c r="L80" s="176">
        <v>21</v>
      </c>
      <c r="M80" s="176">
        <f>G80*(1+L80/100)</f>
        <v>0</v>
      </c>
      <c r="N80" s="174">
        <v>4.7600000000000003E-3</v>
      </c>
      <c r="O80" s="174">
        <f>ROUND(E80*N80,2)</f>
        <v>0</v>
      </c>
      <c r="P80" s="174">
        <v>0</v>
      </c>
      <c r="Q80" s="174">
        <f>ROUND(E80*P80,2)</f>
        <v>0</v>
      </c>
      <c r="R80" s="176" t="s">
        <v>1341</v>
      </c>
      <c r="S80" s="176" t="s">
        <v>331</v>
      </c>
      <c r="T80" s="177" t="s">
        <v>331</v>
      </c>
      <c r="U80" s="159">
        <v>0.81</v>
      </c>
      <c r="V80" s="159">
        <f>ROUND(E80*U80,2)</f>
        <v>0.81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1377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2" x14ac:dyDescent="0.2">
      <c r="A81" s="155"/>
      <c r="B81" s="156"/>
      <c r="C81" s="263" t="s">
        <v>1391</v>
      </c>
      <c r="D81" s="264"/>
      <c r="E81" s="264"/>
      <c r="F81" s="264"/>
      <c r="G81" s="264"/>
      <c r="H81" s="159"/>
      <c r="I81" s="159"/>
      <c r="J81" s="159"/>
      <c r="K81" s="159"/>
      <c r="L81" s="159"/>
      <c r="M81" s="159"/>
      <c r="N81" s="158"/>
      <c r="O81" s="158"/>
      <c r="P81" s="158"/>
      <c r="Q81" s="158"/>
      <c r="R81" s="159"/>
      <c r="S81" s="159"/>
      <c r="T81" s="159"/>
      <c r="U81" s="159"/>
      <c r="V81" s="159"/>
      <c r="W81" s="159"/>
      <c r="X81" s="159"/>
      <c r="Y81" s="159"/>
      <c r="Z81" s="148"/>
      <c r="AA81" s="148"/>
      <c r="AB81" s="148"/>
      <c r="AC81" s="148"/>
      <c r="AD81" s="148"/>
      <c r="AE81" s="148"/>
      <c r="AF81" s="148"/>
      <c r="AG81" s="148" t="s">
        <v>336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ht="22.5" outlineLevel="1" x14ac:dyDescent="0.2">
      <c r="A82" s="171">
        <v>12</v>
      </c>
      <c r="B82" s="172" t="s">
        <v>1392</v>
      </c>
      <c r="C82" s="187" t="s">
        <v>1393</v>
      </c>
      <c r="D82" s="173" t="s">
        <v>434</v>
      </c>
      <c r="E82" s="174">
        <v>1</v>
      </c>
      <c r="F82" s="175"/>
      <c r="G82" s="176">
        <f>ROUND(E82*F82,2)</f>
        <v>0</v>
      </c>
      <c r="H82" s="175"/>
      <c r="I82" s="176">
        <f>ROUND(E82*H82,2)</f>
        <v>0</v>
      </c>
      <c r="J82" s="175"/>
      <c r="K82" s="176">
        <f>ROUND(E82*J82,2)</f>
        <v>0</v>
      </c>
      <c r="L82" s="176">
        <v>21</v>
      </c>
      <c r="M82" s="176">
        <f>G82*(1+L82/100)</f>
        <v>0</v>
      </c>
      <c r="N82" s="174">
        <v>1.14E-2</v>
      </c>
      <c r="O82" s="174">
        <f>ROUND(E82*N82,2)</f>
        <v>0.01</v>
      </c>
      <c r="P82" s="174">
        <v>0</v>
      </c>
      <c r="Q82" s="174">
        <f>ROUND(E82*P82,2)</f>
        <v>0</v>
      </c>
      <c r="R82" s="176" t="s">
        <v>563</v>
      </c>
      <c r="S82" s="176" t="s">
        <v>331</v>
      </c>
      <c r="T82" s="177" t="s">
        <v>331</v>
      </c>
      <c r="U82" s="159">
        <v>0</v>
      </c>
      <c r="V82" s="159">
        <f>ROUND(E82*U82,2)</f>
        <v>0</v>
      </c>
      <c r="W82" s="159"/>
      <c r="X82" s="159" t="s">
        <v>564</v>
      </c>
      <c r="Y82" s="159" t="s">
        <v>334</v>
      </c>
      <c r="Z82" s="148"/>
      <c r="AA82" s="148"/>
      <c r="AB82" s="148"/>
      <c r="AC82" s="148"/>
      <c r="AD82" s="148"/>
      <c r="AE82" s="148"/>
      <c r="AF82" s="148"/>
      <c r="AG82" s="148" t="s">
        <v>565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2" x14ac:dyDescent="0.2">
      <c r="A83" s="155"/>
      <c r="B83" s="156"/>
      <c r="C83" s="263" t="s">
        <v>1391</v>
      </c>
      <c r="D83" s="264"/>
      <c r="E83" s="264"/>
      <c r="F83" s="264"/>
      <c r="G83" s="264"/>
      <c r="H83" s="159"/>
      <c r="I83" s="159"/>
      <c r="J83" s="159"/>
      <c r="K83" s="159"/>
      <c r="L83" s="159"/>
      <c r="M83" s="159"/>
      <c r="N83" s="158"/>
      <c r="O83" s="158"/>
      <c r="P83" s="158"/>
      <c r="Q83" s="158"/>
      <c r="R83" s="159"/>
      <c r="S83" s="159"/>
      <c r="T83" s="159"/>
      <c r="U83" s="159"/>
      <c r="V83" s="159"/>
      <c r="W83" s="159"/>
      <c r="X83" s="159"/>
      <c r="Y83" s="159"/>
      <c r="Z83" s="148"/>
      <c r="AA83" s="148"/>
      <c r="AB83" s="148"/>
      <c r="AC83" s="148"/>
      <c r="AD83" s="148"/>
      <c r="AE83" s="148"/>
      <c r="AF83" s="148"/>
      <c r="AG83" s="148" t="s">
        <v>336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188" t="s">
        <v>1354</v>
      </c>
      <c r="D84" s="161"/>
      <c r="E84" s="162">
        <v>1</v>
      </c>
      <c r="F84" s="159"/>
      <c r="G84" s="159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344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79">
        <v>13</v>
      </c>
      <c r="B85" s="180" t="s">
        <v>1394</v>
      </c>
      <c r="C85" s="189" t="s">
        <v>1395</v>
      </c>
      <c r="D85" s="181" t="s">
        <v>434</v>
      </c>
      <c r="E85" s="182">
        <v>1</v>
      </c>
      <c r="F85" s="183"/>
      <c r="G85" s="184">
        <f>ROUND(E85*F85,2)</f>
        <v>0</v>
      </c>
      <c r="H85" s="183"/>
      <c r="I85" s="184">
        <f>ROUND(E85*H85,2)</f>
        <v>0</v>
      </c>
      <c r="J85" s="183"/>
      <c r="K85" s="184">
        <f>ROUND(E85*J85,2)</f>
        <v>0</v>
      </c>
      <c r="L85" s="184">
        <v>21</v>
      </c>
      <c r="M85" s="184">
        <f>G85*(1+L85/100)</f>
        <v>0</v>
      </c>
      <c r="N85" s="182">
        <v>8.9999999999999998E-4</v>
      </c>
      <c r="O85" s="182">
        <f>ROUND(E85*N85,2)</f>
        <v>0</v>
      </c>
      <c r="P85" s="182">
        <v>0</v>
      </c>
      <c r="Q85" s="182">
        <f>ROUND(E85*P85,2)</f>
        <v>0</v>
      </c>
      <c r="R85" s="184" t="s">
        <v>1341</v>
      </c>
      <c r="S85" s="184" t="s">
        <v>331</v>
      </c>
      <c r="T85" s="185" t="s">
        <v>331</v>
      </c>
      <c r="U85" s="159">
        <v>0.216</v>
      </c>
      <c r="V85" s="159">
        <f>ROUND(E85*U85,2)</f>
        <v>0.22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1377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79">
        <v>14</v>
      </c>
      <c r="B86" s="180" t="s">
        <v>1396</v>
      </c>
      <c r="C86" s="189" t="s">
        <v>1397</v>
      </c>
      <c r="D86" s="181" t="s">
        <v>1376</v>
      </c>
      <c r="E86" s="182">
        <v>1</v>
      </c>
      <c r="F86" s="183"/>
      <c r="G86" s="184">
        <f>ROUND(E86*F86,2)</f>
        <v>0</v>
      </c>
      <c r="H86" s="183"/>
      <c r="I86" s="184">
        <f>ROUND(E86*H86,2)</f>
        <v>0</v>
      </c>
      <c r="J86" s="183"/>
      <c r="K86" s="184">
        <f>ROUND(E86*J86,2)</f>
        <v>0</v>
      </c>
      <c r="L86" s="184">
        <v>21</v>
      </c>
      <c r="M86" s="184">
        <f>G86*(1+L86/100)</f>
        <v>0</v>
      </c>
      <c r="N86" s="182">
        <v>0</v>
      </c>
      <c r="O86" s="182">
        <f>ROUND(E86*N86,2)</f>
        <v>0</v>
      </c>
      <c r="P86" s="182">
        <v>0</v>
      </c>
      <c r="Q86" s="182">
        <f>ROUND(E86*P86,2)</f>
        <v>0</v>
      </c>
      <c r="R86" s="184"/>
      <c r="S86" s="184" t="s">
        <v>364</v>
      </c>
      <c r="T86" s="185" t="s">
        <v>332</v>
      </c>
      <c r="U86" s="159">
        <v>0</v>
      </c>
      <c r="V86" s="159">
        <f>ROUND(E86*U86,2)</f>
        <v>0</v>
      </c>
      <c r="W86" s="159"/>
      <c r="X86" s="159" t="s">
        <v>422</v>
      </c>
      <c r="Y86" s="159" t="s">
        <v>334</v>
      </c>
      <c r="Z86" s="148"/>
      <c r="AA86" s="148"/>
      <c r="AB86" s="148"/>
      <c r="AC86" s="148"/>
      <c r="AD86" s="148"/>
      <c r="AE86" s="148"/>
      <c r="AF86" s="148"/>
      <c r="AG86" s="148" t="s">
        <v>1377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79">
        <v>15</v>
      </c>
      <c r="B87" s="180" t="s">
        <v>1398</v>
      </c>
      <c r="C87" s="189" t="s">
        <v>1399</v>
      </c>
      <c r="D87" s="181" t="s">
        <v>1376</v>
      </c>
      <c r="E87" s="182">
        <v>1</v>
      </c>
      <c r="F87" s="183"/>
      <c r="G87" s="184">
        <f>ROUND(E87*F87,2)</f>
        <v>0</v>
      </c>
      <c r="H87" s="183"/>
      <c r="I87" s="184">
        <f>ROUND(E87*H87,2)</f>
        <v>0</v>
      </c>
      <c r="J87" s="183"/>
      <c r="K87" s="184">
        <f>ROUND(E87*J87,2)</f>
        <v>0</v>
      </c>
      <c r="L87" s="184">
        <v>21</v>
      </c>
      <c r="M87" s="184">
        <f>G87*(1+L87/100)</f>
        <v>0</v>
      </c>
      <c r="N87" s="182">
        <v>0</v>
      </c>
      <c r="O87" s="182">
        <f>ROUND(E87*N87,2)</f>
        <v>0</v>
      </c>
      <c r="P87" s="182">
        <v>0</v>
      </c>
      <c r="Q87" s="182">
        <f>ROUND(E87*P87,2)</f>
        <v>0</v>
      </c>
      <c r="R87" s="184"/>
      <c r="S87" s="184" t="s">
        <v>364</v>
      </c>
      <c r="T87" s="185" t="s">
        <v>332</v>
      </c>
      <c r="U87" s="159">
        <v>0</v>
      </c>
      <c r="V87" s="159">
        <f>ROUND(E87*U87,2)</f>
        <v>0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1377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79">
        <v>16</v>
      </c>
      <c r="B88" s="180" t="s">
        <v>1400</v>
      </c>
      <c r="C88" s="189" t="s">
        <v>1401</v>
      </c>
      <c r="D88" s="181" t="s">
        <v>1376</v>
      </c>
      <c r="E88" s="182">
        <v>1</v>
      </c>
      <c r="F88" s="183"/>
      <c r="G88" s="184">
        <f>ROUND(E88*F88,2)</f>
        <v>0</v>
      </c>
      <c r="H88" s="183"/>
      <c r="I88" s="184">
        <f>ROUND(E88*H88,2)</f>
        <v>0</v>
      </c>
      <c r="J88" s="183"/>
      <c r="K88" s="184">
        <f>ROUND(E88*J88,2)</f>
        <v>0</v>
      </c>
      <c r="L88" s="184">
        <v>21</v>
      </c>
      <c r="M88" s="184">
        <f>G88*(1+L88/100)</f>
        <v>0</v>
      </c>
      <c r="N88" s="182">
        <v>0</v>
      </c>
      <c r="O88" s="182">
        <f>ROUND(E88*N88,2)</f>
        <v>0</v>
      </c>
      <c r="P88" s="182">
        <v>0</v>
      </c>
      <c r="Q88" s="182">
        <f>ROUND(E88*P88,2)</f>
        <v>0</v>
      </c>
      <c r="R88" s="184"/>
      <c r="S88" s="184" t="s">
        <v>364</v>
      </c>
      <c r="T88" s="185" t="s">
        <v>332</v>
      </c>
      <c r="U88" s="159">
        <v>0</v>
      </c>
      <c r="V88" s="159">
        <f>ROUND(E88*U88,2)</f>
        <v>0</v>
      </c>
      <c r="W88" s="159"/>
      <c r="X88" s="159" t="s">
        <v>422</v>
      </c>
      <c r="Y88" s="159" t="s">
        <v>334</v>
      </c>
      <c r="Z88" s="148"/>
      <c r="AA88" s="148"/>
      <c r="AB88" s="148"/>
      <c r="AC88" s="148"/>
      <c r="AD88" s="148"/>
      <c r="AE88" s="148"/>
      <c r="AF88" s="148"/>
      <c r="AG88" s="148" t="s">
        <v>1377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x14ac:dyDescent="0.2">
      <c r="A89" s="164" t="s">
        <v>326</v>
      </c>
      <c r="B89" s="165" t="s">
        <v>164</v>
      </c>
      <c r="C89" s="186" t="s">
        <v>168</v>
      </c>
      <c r="D89" s="166"/>
      <c r="E89" s="167"/>
      <c r="F89" s="168"/>
      <c r="G89" s="168">
        <f>SUMIF(AG90:AG98,"&lt;&gt;NOR",G90:G98)</f>
        <v>0</v>
      </c>
      <c r="H89" s="168"/>
      <c r="I89" s="168">
        <f>SUM(I90:I98)</f>
        <v>0</v>
      </c>
      <c r="J89" s="168"/>
      <c r="K89" s="168">
        <f>SUM(K90:K98)</f>
        <v>0</v>
      </c>
      <c r="L89" s="168"/>
      <c r="M89" s="168">
        <f>SUM(M90:M98)</f>
        <v>0</v>
      </c>
      <c r="N89" s="167"/>
      <c r="O89" s="167">
        <f>SUM(O90:O98)</f>
        <v>0</v>
      </c>
      <c r="P89" s="167"/>
      <c r="Q89" s="167">
        <f>SUM(Q90:Q98)</f>
        <v>0</v>
      </c>
      <c r="R89" s="168"/>
      <c r="S89" s="168"/>
      <c r="T89" s="169"/>
      <c r="U89" s="163"/>
      <c r="V89" s="163">
        <f>SUM(V90:V98)</f>
        <v>0.73</v>
      </c>
      <c r="W89" s="163"/>
      <c r="X89" s="163"/>
      <c r="Y89" s="163"/>
      <c r="AG89" t="s">
        <v>327</v>
      </c>
    </row>
    <row r="90" spans="1:60" outlineLevel="1" x14ac:dyDescent="0.2">
      <c r="A90" s="171">
        <v>17</v>
      </c>
      <c r="B90" s="172" t="s">
        <v>1402</v>
      </c>
      <c r="C90" s="187" t="s">
        <v>1403</v>
      </c>
      <c r="D90" s="173" t="s">
        <v>1365</v>
      </c>
      <c r="E90" s="174">
        <v>1</v>
      </c>
      <c r="F90" s="175"/>
      <c r="G90" s="176">
        <f>ROUND(E90*F90,2)</f>
        <v>0</v>
      </c>
      <c r="H90" s="175"/>
      <c r="I90" s="176">
        <f>ROUND(E90*H90,2)</f>
        <v>0</v>
      </c>
      <c r="J90" s="175"/>
      <c r="K90" s="176">
        <f>ROUND(E90*J90,2)</f>
        <v>0</v>
      </c>
      <c r="L90" s="176">
        <v>21</v>
      </c>
      <c r="M90" s="176">
        <f>G90*(1+L90/100)</f>
        <v>0</v>
      </c>
      <c r="N90" s="174">
        <v>0</v>
      </c>
      <c r="O90" s="174">
        <f>ROUND(E90*N90,2)</f>
        <v>0</v>
      </c>
      <c r="P90" s="174">
        <v>0</v>
      </c>
      <c r="Q90" s="174">
        <f>ROUND(E90*P90,2)</f>
        <v>0</v>
      </c>
      <c r="R90" s="176" t="s">
        <v>1341</v>
      </c>
      <c r="S90" s="176" t="s">
        <v>331</v>
      </c>
      <c r="T90" s="177" t="s">
        <v>331</v>
      </c>
      <c r="U90" s="159">
        <v>0.28100000000000003</v>
      </c>
      <c r="V90" s="159">
        <f>ROUND(E90*U90,2)</f>
        <v>0.28000000000000003</v>
      </c>
      <c r="W90" s="159"/>
      <c r="X90" s="159" t="s">
        <v>422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423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263" t="s">
        <v>1404</v>
      </c>
      <c r="D91" s="264"/>
      <c r="E91" s="264"/>
      <c r="F91" s="264"/>
      <c r="G91" s="264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336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3" x14ac:dyDescent="0.2">
      <c r="A92" s="155"/>
      <c r="B92" s="156"/>
      <c r="C92" s="272" t="s">
        <v>1405</v>
      </c>
      <c r="D92" s="273"/>
      <c r="E92" s="273"/>
      <c r="F92" s="273"/>
      <c r="G92" s="273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336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71">
        <v>18</v>
      </c>
      <c r="B93" s="172" t="s">
        <v>1406</v>
      </c>
      <c r="C93" s="187" t="s">
        <v>1407</v>
      </c>
      <c r="D93" s="173" t="s">
        <v>434</v>
      </c>
      <c r="E93" s="174">
        <v>1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1.9E-3</v>
      </c>
      <c r="O93" s="174">
        <f>ROUND(E93*N93,2)</f>
        <v>0</v>
      </c>
      <c r="P93" s="174">
        <v>0</v>
      </c>
      <c r="Q93" s="174">
        <f>ROUND(E93*P93,2)</f>
        <v>0</v>
      </c>
      <c r="R93" s="176" t="s">
        <v>563</v>
      </c>
      <c r="S93" s="176" t="s">
        <v>331</v>
      </c>
      <c r="T93" s="177" t="s">
        <v>331</v>
      </c>
      <c r="U93" s="159">
        <v>0</v>
      </c>
      <c r="V93" s="159">
        <f>ROUND(E93*U93,2)</f>
        <v>0</v>
      </c>
      <c r="W93" s="159"/>
      <c r="X93" s="159" t="s">
        <v>564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565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2" x14ac:dyDescent="0.2">
      <c r="A94" s="155"/>
      <c r="B94" s="156"/>
      <c r="C94" s="263" t="s">
        <v>1404</v>
      </c>
      <c r="D94" s="264"/>
      <c r="E94" s="264"/>
      <c r="F94" s="264"/>
      <c r="G94" s="264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336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3" x14ac:dyDescent="0.2">
      <c r="A95" s="155"/>
      <c r="B95" s="156"/>
      <c r="C95" s="272" t="s">
        <v>1405</v>
      </c>
      <c r="D95" s="273"/>
      <c r="E95" s="273"/>
      <c r="F95" s="273"/>
      <c r="G95" s="273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336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2" x14ac:dyDescent="0.2">
      <c r="A96" s="155"/>
      <c r="B96" s="156"/>
      <c r="C96" s="188" t="s">
        <v>1354</v>
      </c>
      <c r="D96" s="161"/>
      <c r="E96" s="162">
        <v>1</v>
      </c>
      <c r="F96" s="159"/>
      <c r="G96" s="159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344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79">
        <v>19</v>
      </c>
      <c r="B97" s="180" t="s">
        <v>1408</v>
      </c>
      <c r="C97" s="189" t="s">
        <v>1409</v>
      </c>
      <c r="D97" s="181" t="s">
        <v>434</v>
      </c>
      <c r="E97" s="182">
        <v>2</v>
      </c>
      <c r="F97" s="183"/>
      <c r="G97" s="184">
        <f>ROUND(E97*F97,2)</f>
        <v>0</v>
      </c>
      <c r="H97" s="183"/>
      <c r="I97" s="184">
        <f>ROUND(E97*H97,2)</f>
        <v>0</v>
      </c>
      <c r="J97" s="183"/>
      <c r="K97" s="184">
        <f>ROUND(E97*J97,2)</f>
        <v>0</v>
      </c>
      <c r="L97" s="184">
        <v>21</v>
      </c>
      <c r="M97" s="184">
        <f>G97*(1+L97/100)</f>
        <v>0</v>
      </c>
      <c r="N97" s="182">
        <v>8.9999999999999998E-4</v>
      </c>
      <c r="O97" s="182">
        <f>ROUND(E97*N97,2)</f>
        <v>0</v>
      </c>
      <c r="P97" s="182">
        <v>0</v>
      </c>
      <c r="Q97" s="182">
        <f>ROUND(E97*P97,2)</f>
        <v>0</v>
      </c>
      <c r="R97" s="184" t="s">
        <v>1341</v>
      </c>
      <c r="S97" s="184" t="s">
        <v>331</v>
      </c>
      <c r="T97" s="185" t="s">
        <v>331</v>
      </c>
      <c r="U97" s="159">
        <v>0.22700000000000001</v>
      </c>
      <c r="V97" s="159">
        <f>ROUND(E97*U97,2)</f>
        <v>0.45</v>
      </c>
      <c r="W97" s="159"/>
      <c r="X97" s="159" t="s">
        <v>422</v>
      </c>
      <c r="Y97" s="159" t="s">
        <v>334</v>
      </c>
      <c r="Z97" s="148"/>
      <c r="AA97" s="148"/>
      <c r="AB97" s="148"/>
      <c r="AC97" s="148"/>
      <c r="AD97" s="148"/>
      <c r="AE97" s="148"/>
      <c r="AF97" s="148"/>
      <c r="AG97" s="148" t="s">
        <v>423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ht="33.75" outlineLevel="1" x14ac:dyDescent="0.2">
      <c r="A98" s="179">
        <v>20</v>
      </c>
      <c r="B98" s="180" t="s">
        <v>1410</v>
      </c>
      <c r="C98" s="189" t="s">
        <v>1411</v>
      </c>
      <c r="D98" s="181" t="s">
        <v>434</v>
      </c>
      <c r="E98" s="182">
        <v>2</v>
      </c>
      <c r="F98" s="183"/>
      <c r="G98" s="184">
        <f>ROUND(E98*F98,2)</f>
        <v>0</v>
      </c>
      <c r="H98" s="183"/>
      <c r="I98" s="184">
        <f>ROUND(E98*H98,2)</f>
        <v>0</v>
      </c>
      <c r="J98" s="183"/>
      <c r="K98" s="184">
        <f>ROUND(E98*J98,2)</f>
        <v>0</v>
      </c>
      <c r="L98" s="184">
        <v>21</v>
      </c>
      <c r="M98" s="184">
        <f>G98*(1+L98/100)</f>
        <v>0</v>
      </c>
      <c r="N98" s="182">
        <v>8.9999999999999998E-4</v>
      </c>
      <c r="O98" s="182">
        <f>ROUND(E98*N98,2)</f>
        <v>0</v>
      </c>
      <c r="P98" s="182">
        <v>0</v>
      </c>
      <c r="Q98" s="182">
        <f>ROUND(E98*P98,2)</f>
        <v>0</v>
      </c>
      <c r="R98" s="184" t="s">
        <v>563</v>
      </c>
      <c r="S98" s="184" t="s">
        <v>331</v>
      </c>
      <c r="T98" s="185" t="s">
        <v>331</v>
      </c>
      <c r="U98" s="159">
        <v>0</v>
      </c>
      <c r="V98" s="159">
        <f>ROUND(E98*U98,2)</f>
        <v>0</v>
      </c>
      <c r="W98" s="159"/>
      <c r="X98" s="159" t="s">
        <v>564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565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x14ac:dyDescent="0.2">
      <c r="A99" s="164" t="s">
        <v>326</v>
      </c>
      <c r="B99" s="165" t="s">
        <v>170</v>
      </c>
      <c r="C99" s="186" t="s">
        <v>172</v>
      </c>
      <c r="D99" s="166"/>
      <c r="E99" s="167"/>
      <c r="F99" s="168"/>
      <c r="G99" s="168">
        <f>SUMIF(AG100:AG132,"&lt;&gt;NOR",G100:G132)</f>
        <v>0</v>
      </c>
      <c r="H99" s="168"/>
      <c r="I99" s="168">
        <f>SUM(I100:I132)</f>
        <v>0</v>
      </c>
      <c r="J99" s="168"/>
      <c r="K99" s="168">
        <f>SUM(K100:K132)</f>
        <v>0</v>
      </c>
      <c r="L99" s="168"/>
      <c r="M99" s="168">
        <f>SUM(M100:M132)</f>
        <v>0</v>
      </c>
      <c r="N99" s="167"/>
      <c r="O99" s="167">
        <f>SUM(O100:O132)</f>
        <v>0.08</v>
      </c>
      <c r="P99" s="167"/>
      <c r="Q99" s="167">
        <f>SUM(Q100:Q132)</f>
        <v>0</v>
      </c>
      <c r="R99" s="168"/>
      <c r="S99" s="168"/>
      <c r="T99" s="169"/>
      <c r="U99" s="163"/>
      <c r="V99" s="163">
        <f>SUM(V100:V132)</f>
        <v>15.780000000000001</v>
      </c>
      <c r="W99" s="163"/>
      <c r="X99" s="163"/>
      <c r="Y99" s="163"/>
      <c r="AG99" t="s">
        <v>327</v>
      </c>
    </row>
    <row r="100" spans="1:60" outlineLevel="1" x14ac:dyDescent="0.2">
      <c r="A100" s="179">
        <v>21</v>
      </c>
      <c r="B100" s="180" t="s">
        <v>1412</v>
      </c>
      <c r="C100" s="189" t="s">
        <v>1413</v>
      </c>
      <c r="D100" s="181" t="s">
        <v>434</v>
      </c>
      <c r="E100" s="182">
        <v>9</v>
      </c>
      <c r="F100" s="183"/>
      <c r="G100" s="184">
        <f>ROUND(E100*F100,2)</f>
        <v>0</v>
      </c>
      <c r="H100" s="183"/>
      <c r="I100" s="184">
        <f>ROUND(E100*H100,2)</f>
        <v>0</v>
      </c>
      <c r="J100" s="183"/>
      <c r="K100" s="184">
        <f>ROUND(E100*J100,2)</f>
        <v>0</v>
      </c>
      <c r="L100" s="184">
        <v>21</v>
      </c>
      <c r="M100" s="184">
        <f>G100*(1+L100/100)</f>
        <v>0</v>
      </c>
      <c r="N100" s="182">
        <v>2.7E-4</v>
      </c>
      <c r="O100" s="182">
        <f>ROUND(E100*N100,2)</f>
        <v>0</v>
      </c>
      <c r="P100" s="182">
        <v>0</v>
      </c>
      <c r="Q100" s="182">
        <f>ROUND(E100*P100,2)</f>
        <v>0</v>
      </c>
      <c r="R100" s="184" t="s">
        <v>563</v>
      </c>
      <c r="S100" s="184" t="s">
        <v>331</v>
      </c>
      <c r="T100" s="185" t="s">
        <v>331</v>
      </c>
      <c r="U100" s="159">
        <v>0</v>
      </c>
      <c r="V100" s="159">
        <f>ROUND(E100*U100,2)</f>
        <v>0</v>
      </c>
      <c r="W100" s="159"/>
      <c r="X100" s="159" t="s">
        <v>564</v>
      </c>
      <c r="Y100" s="159" t="s">
        <v>334</v>
      </c>
      <c r="Z100" s="148"/>
      <c r="AA100" s="148"/>
      <c r="AB100" s="148"/>
      <c r="AC100" s="148"/>
      <c r="AD100" s="148"/>
      <c r="AE100" s="148"/>
      <c r="AF100" s="148"/>
      <c r="AG100" s="148" t="s">
        <v>565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71">
        <v>22</v>
      </c>
      <c r="B101" s="172" t="s">
        <v>1414</v>
      </c>
      <c r="C101" s="187" t="s">
        <v>1415</v>
      </c>
      <c r="D101" s="173" t="s">
        <v>434</v>
      </c>
      <c r="E101" s="174">
        <v>9</v>
      </c>
      <c r="F101" s="175"/>
      <c r="G101" s="176">
        <f>ROUND(E101*F101,2)</f>
        <v>0</v>
      </c>
      <c r="H101" s="175"/>
      <c r="I101" s="176">
        <f>ROUND(E101*H101,2)</f>
        <v>0</v>
      </c>
      <c r="J101" s="175"/>
      <c r="K101" s="176">
        <f>ROUND(E101*J101,2)</f>
        <v>0</v>
      </c>
      <c r="L101" s="176">
        <v>21</v>
      </c>
      <c r="M101" s="176">
        <f>G101*(1+L101/100)</f>
        <v>0</v>
      </c>
      <c r="N101" s="174">
        <v>6.6E-4</v>
      </c>
      <c r="O101" s="174">
        <f>ROUND(E101*N101,2)</f>
        <v>0.01</v>
      </c>
      <c r="P101" s="174">
        <v>0</v>
      </c>
      <c r="Q101" s="174">
        <f>ROUND(E101*P101,2)</f>
        <v>0</v>
      </c>
      <c r="R101" s="176" t="s">
        <v>932</v>
      </c>
      <c r="S101" s="176" t="s">
        <v>331</v>
      </c>
      <c r="T101" s="177" t="s">
        <v>331</v>
      </c>
      <c r="U101" s="159">
        <v>0.22700000000000001</v>
      </c>
      <c r="V101" s="159">
        <f>ROUND(E101*U101,2)</f>
        <v>2.04</v>
      </c>
      <c r="W101" s="159"/>
      <c r="X101" s="159" t="s">
        <v>422</v>
      </c>
      <c r="Y101" s="159" t="s">
        <v>334</v>
      </c>
      <c r="Z101" s="148"/>
      <c r="AA101" s="148"/>
      <c r="AB101" s="148"/>
      <c r="AC101" s="148"/>
      <c r="AD101" s="148"/>
      <c r="AE101" s="148"/>
      <c r="AF101" s="148"/>
      <c r="AG101" s="148" t="s">
        <v>1377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2" x14ac:dyDescent="0.2">
      <c r="A102" s="155"/>
      <c r="B102" s="156"/>
      <c r="C102" s="263" t="s">
        <v>1416</v>
      </c>
      <c r="D102" s="264"/>
      <c r="E102" s="264"/>
      <c r="F102" s="264"/>
      <c r="G102" s="264"/>
      <c r="H102" s="159"/>
      <c r="I102" s="159"/>
      <c r="J102" s="159"/>
      <c r="K102" s="159"/>
      <c r="L102" s="159"/>
      <c r="M102" s="159"/>
      <c r="N102" s="158"/>
      <c r="O102" s="158"/>
      <c r="P102" s="158"/>
      <c r="Q102" s="158"/>
      <c r="R102" s="159"/>
      <c r="S102" s="159"/>
      <c r="T102" s="159"/>
      <c r="U102" s="159"/>
      <c r="V102" s="159"/>
      <c r="W102" s="159"/>
      <c r="X102" s="159"/>
      <c r="Y102" s="159"/>
      <c r="Z102" s="148"/>
      <c r="AA102" s="148"/>
      <c r="AB102" s="148"/>
      <c r="AC102" s="148"/>
      <c r="AD102" s="148"/>
      <c r="AE102" s="148"/>
      <c r="AF102" s="148"/>
      <c r="AG102" s="148" t="s">
        <v>336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3" x14ac:dyDescent="0.2">
      <c r="A103" s="155"/>
      <c r="B103" s="156"/>
      <c r="C103" s="272" t="s">
        <v>1417</v>
      </c>
      <c r="D103" s="273"/>
      <c r="E103" s="273"/>
      <c r="F103" s="273"/>
      <c r="G103" s="273"/>
      <c r="H103" s="159"/>
      <c r="I103" s="159"/>
      <c r="J103" s="159"/>
      <c r="K103" s="159"/>
      <c r="L103" s="159"/>
      <c r="M103" s="159"/>
      <c r="N103" s="158"/>
      <c r="O103" s="158"/>
      <c r="P103" s="158"/>
      <c r="Q103" s="158"/>
      <c r="R103" s="159"/>
      <c r="S103" s="159"/>
      <c r="T103" s="159"/>
      <c r="U103" s="159"/>
      <c r="V103" s="159"/>
      <c r="W103" s="159"/>
      <c r="X103" s="159"/>
      <c r="Y103" s="159"/>
      <c r="Z103" s="148"/>
      <c r="AA103" s="148"/>
      <c r="AB103" s="148"/>
      <c r="AC103" s="148"/>
      <c r="AD103" s="148"/>
      <c r="AE103" s="148"/>
      <c r="AF103" s="148"/>
      <c r="AG103" s="148" t="s">
        <v>336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9">
        <v>23</v>
      </c>
      <c r="B104" s="180" t="s">
        <v>1418</v>
      </c>
      <c r="C104" s="189" t="s">
        <v>1419</v>
      </c>
      <c r="D104" s="181" t="s">
        <v>434</v>
      </c>
      <c r="E104" s="182">
        <v>7</v>
      </c>
      <c r="F104" s="183"/>
      <c r="G104" s="184">
        <f t="shared" ref="G104:G128" si="0">ROUND(E104*F104,2)</f>
        <v>0</v>
      </c>
      <c r="H104" s="183"/>
      <c r="I104" s="184">
        <f t="shared" ref="I104:I128" si="1">ROUND(E104*H104,2)</f>
        <v>0</v>
      </c>
      <c r="J104" s="183"/>
      <c r="K104" s="184">
        <f t="shared" ref="K104:K128" si="2">ROUND(E104*J104,2)</f>
        <v>0</v>
      </c>
      <c r="L104" s="184">
        <v>21</v>
      </c>
      <c r="M104" s="184">
        <f t="shared" ref="M104:M128" si="3">G104*(1+L104/100)</f>
        <v>0</v>
      </c>
      <c r="N104" s="182">
        <v>8.1999999999999998E-4</v>
      </c>
      <c r="O104" s="182">
        <f t="shared" ref="O104:O128" si="4">ROUND(E104*N104,2)</f>
        <v>0.01</v>
      </c>
      <c r="P104" s="182">
        <v>0</v>
      </c>
      <c r="Q104" s="182">
        <f t="shared" ref="Q104:Q128" si="5">ROUND(E104*P104,2)</f>
        <v>0</v>
      </c>
      <c r="R104" s="184" t="s">
        <v>563</v>
      </c>
      <c r="S104" s="184" t="s">
        <v>331</v>
      </c>
      <c r="T104" s="185" t="s">
        <v>331</v>
      </c>
      <c r="U104" s="159">
        <v>0</v>
      </c>
      <c r="V104" s="159">
        <f t="shared" ref="V104:V128" si="6">ROUND(E104*U104,2)</f>
        <v>0</v>
      </c>
      <c r="W104" s="159"/>
      <c r="X104" s="159" t="s">
        <v>564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565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9">
        <v>24</v>
      </c>
      <c r="B105" s="180" t="s">
        <v>1420</v>
      </c>
      <c r="C105" s="189" t="s">
        <v>1421</v>
      </c>
      <c r="D105" s="181" t="s">
        <v>434</v>
      </c>
      <c r="E105" s="182">
        <v>9</v>
      </c>
      <c r="F105" s="183"/>
      <c r="G105" s="184">
        <f t="shared" si="0"/>
        <v>0</v>
      </c>
      <c r="H105" s="183"/>
      <c r="I105" s="184">
        <f t="shared" si="1"/>
        <v>0</v>
      </c>
      <c r="J105" s="183"/>
      <c r="K105" s="184">
        <f t="shared" si="2"/>
        <v>0</v>
      </c>
      <c r="L105" s="184">
        <v>21</v>
      </c>
      <c r="M105" s="184">
        <f t="shared" si="3"/>
        <v>0</v>
      </c>
      <c r="N105" s="182">
        <v>9.7000000000000005E-4</v>
      </c>
      <c r="O105" s="182">
        <f t="shared" si="4"/>
        <v>0.01</v>
      </c>
      <c r="P105" s="182">
        <v>0</v>
      </c>
      <c r="Q105" s="182">
        <f t="shared" si="5"/>
        <v>0</v>
      </c>
      <c r="R105" s="184" t="s">
        <v>932</v>
      </c>
      <c r="S105" s="184" t="s">
        <v>331</v>
      </c>
      <c r="T105" s="185" t="s">
        <v>331</v>
      </c>
      <c r="U105" s="159">
        <v>0.26900000000000002</v>
      </c>
      <c r="V105" s="159">
        <f t="shared" si="6"/>
        <v>2.42</v>
      </c>
      <c r="W105" s="159"/>
      <c r="X105" s="159" t="s">
        <v>422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423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ht="22.5" outlineLevel="1" x14ac:dyDescent="0.2">
      <c r="A106" s="179">
        <v>25</v>
      </c>
      <c r="B106" s="180" t="s">
        <v>1422</v>
      </c>
      <c r="C106" s="189" t="s">
        <v>1423</v>
      </c>
      <c r="D106" s="181" t="s">
        <v>434</v>
      </c>
      <c r="E106" s="182">
        <v>1</v>
      </c>
      <c r="F106" s="183"/>
      <c r="G106" s="184">
        <f t="shared" si="0"/>
        <v>0</v>
      </c>
      <c r="H106" s="183"/>
      <c r="I106" s="184">
        <f t="shared" si="1"/>
        <v>0</v>
      </c>
      <c r="J106" s="183"/>
      <c r="K106" s="184">
        <f t="shared" si="2"/>
        <v>0</v>
      </c>
      <c r="L106" s="184">
        <v>21</v>
      </c>
      <c r="M106" s="184">
        <f t="shared" si="3"/>
        <v>0</v>
      </c>
      <c r="N106" s="182">
        <v>6.9999999999999999E-4</v>
      </c>
      <c r="O106" s="182">
        <f t="shared" si="4"/>
        <v>0</v>
      </c>
      <c r="P106" s="182">
        <v>0</v>
      </c>
      <c r="Q106" s="182">
        <f t="shared" si="5"/>
        <v>0</v>
      </c>
      <c r="R106" s="184" t="s">
        <v>563</v>
      </c>
      <c r="S106" s="184" t="s">
        <v>331</v>
      </c>
      <c r="T106" s="185" t="s">
        <v>331</v>
      </c>
      <c r="U106" s="159">
        <v>0</v>
      </c>
      <c r="V106" s="159">
        <f t="shared" si="6"/>
        <v>0</v>
      </c>
      <c r="W106" s="159"/>
      <c r="X106" s="159" t="s">
        <v>564</v>
      </c>
      <c r="Y106" s="159" t="s">
        <v>334</v>
      </c>
      <c r="Z106" s="148"/>
      <c r="AA106" s="148"/>
      <c r="AB106" s="148"/>
      <c r="AC106" s="148"/>
      <c r="AD106" s="148"/>
      <c r="AE106" s="148"/>
      <c r="AF106" s="148"/>
      <c r="AG106" s="148" t="s">
        <v>565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79">
        <v>26</v>
      </c>
      <c r="B107" s="180" t="s">
        <v>1424</v>
      </c>
      <c r="C107" s="189" t="s">
        <v>1425</v>
      </c>
      <c r="D107" s="181" t="s">
        <v>434</v>
      </c>
      <c r="E107" s="182">
        <v>1</v>
      </c>
      <c r="F107" s="183"/>
      <c r="G107" s="184">
        <f t="shared" si="0"/>
        <v>0</v>
      </c>
      <c r="H107" s="183"/>
      <c r="I107" s="184">
        <f t="shared" si="1"/>
        <v>0</v>
      </c>
      <c r="J107" s="183"/>
      <c r="K107" s="184">
        <f t="shared" si="2"/>
        <v>0</v>
      </c>
      <c r="L107" s="184">
        <v>21</v>
      </c>
      <c r="M107" s="184">
        <f t="shared" si="3"/>
        <v>0</v>
      </c>
      <c r="N107" s="182">
        <v>4.0000000000000002E-4</v>
      </c>
      <c r="O107" s="182">
        <f t="shared" si="4"/>
        <v>0</v>
      </c>
      <c r="P107" s="182">
        <v>0</v>
      </c>
      <c r="Q107" s="182">
        <f t="shared" si="5"/>
        <v>0</v>
      </c>
      <c r="R107" s="184" t="s">
        <v>1341</v>
      </c>
      <c r="S107" s="184" t="s">
        <v>331</v>
      </c>
      <c r="T107" s="185" t="s">
        <v>331</v>
      </c>
      <c r="U107" s="159">
        <v>0.22700000000000001</v>
      </c>
      <c r="V107" s="159">
        <f t="shared" si="6"/>
        <v>0.23</v>
      </c>
      <c r="W107" s="159"/>
      <c r="X107" s="159" t="s">
        <v>422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423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ht="22.5" outlineLevel="1" x14ac:dyDescent="0.2">
      <c r="A108" s="179">
        <v>27</v>
      </c>
      <c r="B108" s="180" t="s">
        <v>1426</v>
      </c>
      <c r="C108" s="189" t="s">
        <v>1427</v>
      </c>
      <c r="D108" s="181" t="s">
        <v>434</v>
      </c>
      <c r="E108" s="182">
        <v>1</v>
      </c>
      <c r="F108" s="183"/>
      <c r="G108" s="184">
        <f t="shared" si="0"/>
        <v>0</v>
      </c>
      <c r="H108" s="183"/>
      <c r="I108" s="184">
        <f t="shared" si="1"/>
        <v>0</v>
      </c>
      <c r="J108" s="183"/>
      <c r="K108" s="184">
        <f t="shared" si="2"/>
        <v>0</v>
      </c>
      <c r="L108" s="184">
        <v>21</v>
      </c>
      <c r="M108" s="184">
        <f t="shared" si="3"/>
        <v>0</v>
      </c>
      <c r="N108" s="182">
        <v>8.0000000000000004E-4</v>
      </c>
      <c r="O108" s="182">
        <f t="shared" si="4"/>
        <v>0</v>
      </c>
      <c r="P108" s="182">
        <v>0</v>
      </c>
      <c r="Q108" s="182">
        <f t="shared" si="5"/>
        <v>0</v>
      </c>
      <c r="R108" s="184" t="s">
        <v>563</v>
      </c>
      <c r="S108" s="184" t="s">
        <v>331</v>
      </c>
      <c r="T108" s="185" t="s">
        <v>331</v>
      </c>
      <c r="U108" s="159">
        <v>0</v>
      </c>
      <c r="V108" s="159">
        <f t="shared" si="6"/>
        <v>0</v>
      </c>
      <c r="W108" s="159"/>
      <c r="X108" s="159" t="s">
        <v>564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565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79">
        <v>28</v>
      </c>
      <c r="B109" s="180" t="s">
        <v>1428</v>
      </c>
      <c r="C109" s="189" t="s">
        <v>1429</v>
      </c>
      <c r="D109" s="181" t="s">
        <v>434</v>
      </c>
      <c r="E109" s="182">
        <v>1</v>
      </c>
      <c r="F109" s="183"/>
      <c r="G109" s="184">
        <f t="shared" si="0"/>
        <v>0</v>
      </c>
      <c r="H109" s="183"/>
      <c r="I109" s="184">
        <f t="shared" si="1"/>
        <v>0</v>
      </c>
      <c r="J109" s="183"/>
      <c r="K109" s="184">
        <f t="shared" si="2"/>
        <v>0</v>
      </c>
      <c r="L109" s="184">
        <v>21</v>
      </c>
      <c r="M109" s="184">
        <f t="shared" si="3"/>
        <v>0</v>
      </c>
      <c r="N109" s="182">
        <v>6.9999999999999999E-4</v>
      </c>
      <c r="O109" s="182">
        <f t="shared" si="4"/>
        <v>0</v>
      </c>
      <c r="P109" s="182">
        <v>0</v>
      </c>
      <c r="Q109" s="182">
        <f t="shared" si="5"/>
        <v>0</v>
      </c>
      <c r="R109" s="184" t="s">
        <v>1341</v>
      </c>
      <c r="S109" s="184" t="s">
        <v>331</v>
      </c>
      <c r="T109" s="185" t="s">
        <v>331</v>
      </c>
      <c r="U109" s="159">
        <v>0.26900000000000002</v>
      </c>
      <c r="V109" s="159">
        <f t="shared" si="6"/>
        <v>0.27</v>
      </c>
      <c r="W109" s="159"/>
      <c r="X109" s="159" t="s">
        <v>422</v>
      </c>
      <c r="Y109" s="159" t="s">
        <v>334</v>
      </c>
      <c r="Z109" s="148"/>
      <c r="AA109" s="148"/>
      <c r="AB109" s="148"/>
      <c r="AC109" s="148"/>
      <c r="AD109" s="148"/>
      <c r="AE109" s="148"/>
      <c r="AF109" s="148"/>
      <c r="AG109" s="148" t="s">
        <v>423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79">
        <v>29</v>
      </c>
      <c r="B110" s="180" t="s">
        <v>1430</v>
      </c>
      <c r="C110" s="189" t="s">
        <v>1431</v>
      </c>
      <c r="D110" s="181" t="s">
        <v>434</v>
      </c>
      <c r="E110" s="182">
        <v>1</v>
      </c>
      <c r="F110" s="183"/>
      <c r="G110" s="184">
        <f t="shared" si="0"/>
        <v>0</v>
      </c>
      <c r="H110" s="183"/>
      <c r="I110" s="184">
        <f t="shared" si="1"/>
        <v>0</v>
      </c>
      <c r="J110" s="183"/>
      <c r="K110" s="184">
        <f t="shared" si="2"/>
        <v>0</v>
      </c>
      <c r="L110" s="184">
        <v>21</v>
      </c>
      <c r="M110" s="184">
        <f t="shared" si="3"/>
        <v>0</v>
      </c>
      <c r="N110" s="182">
        <v>4.6000000000000001E-4</v>
      </c>
      <c r="O110" s="182">
        <f t="shared" si="4"/>
        <v>0</v>
      </c>
      <c r="P110" s="182">
        <v>0</v>
      </c>
      <c r="Q110" s="182">
        <f t="shared" si="5"/>
        <v>0</v>
      </c>
      <c r="R110" s="184" t="s">
        <v>563</v>
      </c>
      <c r="S110" s="184" t="s">
        <v>331</v>
      </c>
      <c r="T110" s="185" t="s">
        <v>331</v>
      </c>
      <c r="U110" s="159">
        <v>0</v>
      </c>
      <c r="V110" s="159">
        <f t="shared" si="6"/>
        <v>0</v>
      </c>
      <c r="W110" s="159"/>
      <c r="X110" s="159" t="s">
        <v>564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565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79">
        <v>30</v>
      </c>
      <c r="B111" s="180" t="s">
        <v>1432</v>
      </c>
      <c r="C111" s="189" t="s">
        <v>1433</v>
      </c>
      <c r="D111" s="181" t="s">
        <v>434</v>
      </c>
      <c r="E111" s="182">
        <v>1</v>
      </c>
      <c r="F111" s="183"/>
      <c r="G111" s="184">
        <f t="shared" si="0"/>
        <v>0</v>
      </c>
      <c r="H111" s="183"/>
      <c r="I111" s="184">
        <f t="shared" si="1"/>
        <v>0</v>
      </c>
      <c r="J111" s="183"/>
      <c r="K111" s="184">
        <f t="shared" si="2"/>
        <v>0</v>
      </c>
      <c r="L111" s="184">
        <v>21</v>
      </c>
      <c r="M111" s="184">
        <f t="shared" si="3"/>
        <v>0</v>
      </c>
      <c r="N111" s="182">
        <v>5.5999999999999995E-4</v>
      </c>
      <c r="O111" s="182">
        <f t="shared" si="4"/>
        <v>0</v>
      </c>
      <c r="P111" s="182">
        <v>0</v>
      </c>
      <c r="Q111" s="182">
        <f t="shared" si="5"/>
        <v>0</v>
      </c>
      <c r="R111" s="184" t="s">
        <v>563</v>
      </c>
      <c r="S111" s="184" t="s">
        <v>331</v>
      </c>
      <c r="T111" s="185" t="s">
        <v>331</v>
      </c>
      <c r="U111" s="159">
        <v>0</v>
      </c>
      <c r="V111" s="159">
        <f t="shared" si="6"/>
        <v>0</v>
      </c>
      <c r="W111" s="159"/>
      <c r="X111" s="159" t="s">
        <v>564</v>
      </c>
      <c r="Y111" s="159" t="s">
        <v>334</v>
      </c>
      <c r="Z111" s="148"/>
      <c r="AA111" s="148"/>
      <c r="AB111" s="148"/>
      <c r="AC111" s="148"/>
      <c r="AD111" s="148"/>
      <c r="AE111" s="148"/>
      <c r="AF111" s="148"/>
      <c r="AG111" s="148" t="s">
        <v>565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79">
        <v>31</v>
      </c>
      <c r="B112" s="180" t="s">
        <v>1434</v>
      </c>
      <c r="C112" s="189" t="s">
        <v>1435</v>
      </c>
      <c r="D112" s="181" t="s">
        <v>434</v>
      </c>
      <c r="E112" s="182">
        <v>2</v>
      </c>
      <c r="F112" s="183"/>
      <c r="G112" s="184">
        <f t="shared" si="0"/>
        <v>0</v>
      </c>
      <c r="H112" s="183"/>
      <c r="I112" s="184">
        <f t="shared" si="1"/>
        <v>0</v>
      </c>
      <c r="J112" s="183"/>
      <c r="K112" s="184">
        <f t="shared" si="2"/>
        <v>0</v>
      </c>
      <c r="L112" s="184">
        <v>21</v>
      </c>
      <c r="M112" s="184">
        <f t="shared" si="3"/>
        <v>0</v>
      </c>
      <c r="N112" s="182">
        <v>0</v>
      </c>
      <c r="O112" s="182">
        <f t="shared" si="4"/>
        <v>0</v>
      </c>
      <c r="P112" s="182">
        <v>0</v>
      </c>
      <c r="Q112" s="182">
        <f t="shared" si="5"/>
        <v>0</v>
      </c>
      <c r="R112" s="184" t="s">
        <v>1341</v>
      </c>
      <c r="S112" s="184" t="s">
        <v>331</v>
      </c>
      <c r="T112" s="185" t="s">
        <v>331</v>
      </c>
      <c r="U112" s="159">
        <v>0.22700000000000001</v>
      </c>
      <c r="V112" s="159">
        <f t="shared" si="6"/>
        <v>0.45</v>
      </c>
      <c r="W112" s="159"/>
      <c r="X112" s="159" t="s">
        <v>422</v>
      </c>
      <c r="Y112" s="159" t="s">
        <v>334</v>
      </c>
      <c r="Z112" s="148"/>
      <c r="AA112" s="148"/>
      <c r="AB112" s="148"/>
      <c r="AC112" s="148"/>
      <c r="AD112" s="148"/>
      <c r="AE112" s="148"/>
      <c r="AF112" s="148"/>
      <c r="AG112" s="148" t="s">
        <v>423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79">
        <v>32</v>
      </c>
      <c r="B113" s="180" t="s">
        <v>1436</v>
      </c>
      <c r="C113" s="189" t="s">
        <v>1437</v>
      </c>
      <c r="D113" s="181" t="s">
        <v>434</v>
      </c>
      <c r="E113" s="182">
        <v>1</v>
      </c>
      <c r="F113" s="183"/>
      <c r="G113" s="184">
        <f t="shared" si="0"/>
        <v>0</v>
      </c>
      <c r="H113" s="183"/>
      <c r="I113" s="184">
        <f t="shared" si="1"/>
        <v>0</v>
      </c>
      <c r="J113" s="183"/>
      <c r="K113" s="184">
        <f t="shared" si="2"/>
        <v>0</v>
      </c>
      <c r="L113" s="184">
        <v>21</v>
      </c>
      <c r="M113" s="184">
        <f t="shared" si="3"/>
        <v>0</v>
      </c>
      <c r="N113" s="182">
        <v>5.0000000000000001E-3</v>
      </c>
      <c r="O113" s="182">
        <f t="shared" si="4"/>
        <v>0.01</v>
      </c>
      <c r="P113" s="182">
        <v>0</v>
      </c>
      <c r="Q113" s="182">
        <f t="shared" si="5"/>
        <v>0</v>
      </c>
      <c r="R113" s="184" t="s">
        <v>563</v>
      </c>
      <c r="S113" s="184" t="s">
        <v>331</v>
      </c>
      <c r="T113" s="185" t="s">
        <v>331</v>
      </c>
      <c r="U113" s="159">
        <v>0</v>
      </c>
      <c r="V113" s="159">
        <f t="shared" si="6"/>
        <v>0</v>
      </c>
      <c r="W113" s="159"/>
      <c r="X113" s="159" t="s">
        <v>564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565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9">
        <v>33</v>
      </c>
      <c r="B114" s="180" t="s">
        <v>1438</v>
      </c>
      <c r="C114" s="189" t="s">
        <v>1439</v>
      </c>
      <c r="D114" s="181" t="s">
        <v>434</v>
      </c>
      <c r="E114" s="182">
        <v>1</v>
      </c>
      <c r="F114" s="183"/>
      <c r="G114" s="184">
        <f t="shared" si="0"/>
        <v>0</v>
      </c>
      <c r="H114" s="183"/>
      <c r="I114" s="184">
        <f t="shared" si="1"/>
        <v>0</v>
      </c>
      <c r="J114" s="183"/>
      <c r="K114" s="184">
        <f t="shared" si="2"/>
        <v>0</v>
      </c>
      <c r="L114" s="184">
        <v>21</v>
      </c>
      <c r="M114" s="184">
        <f t="shared" si="3"/>
        <v>0</v>
      </c>
      <c r="N114" s="182">
        <v>0</v>
      </c>
      <c r="O114" s="182">
        <f t="shared" si="4"/>
        <v>0</v>
      </c>
      <c r="P114" s="182">
        <v>0</v>
      </c>
      <c r="Q114" s="182">
        <f t="shared" si="5"/>
        <v>0</v>
      </c>
      <c r="R114" s="184"/>
      <c r="S114" s="184" t="s">
        <v>331</v>
      </c>
      <c r="T114" s="185" t="s">
        <v>331</v>
      </c>
      <c r="U114" s="159">
        <v>1.1200000000000001</v>
      </c>
      <c r="V114" s="159">
        <f t="shared" si="6"/>
        <v>1.1200000000000001</v>
      </c>
      <c r="W114" s="159"/>
      <c r="X114" s="159" t="s">
        <v>422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423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9">
        <v>34</v>
      </c>
      <c r="B115" s="180" t="s">
        <v>1436</v>
      </c>
      <c r="C115" s="189" t="s">
        <v>1437</v>
      </c>
      <c r="D115" s="181" t="s">
        <v>434</v>
      </c>
      <c r="E115" s="182">
        <v>1</v>
      </c>
      <c r="F115" s="183"/>
      <c r="G115" s="184">
        <f t="shared" si="0"/>
        <v>0</v>
      </c>
      <c r="H115" s="183"/>
      <c r="I115" s="184">
        <f t="shared" si="1"/>
        <v>0</v>
      </c>
      <c r="J115" s="183"/>
      <c r="K115" s="184">
        <f t="shared" si="2"/>
        <v>0</v>
      </c>
      <c r="L115" s="184">
        <v>21</v>
      </c>
      <c r="M115" s="184">
        <f t="shared" si="3"/>
        <v>0</v>
      </c>
      <c r="N115" s="182">
        <v>5.0000000000000001E-3</v>
      </c>
      <c r="O115" s="182">
        <f t="shared" si="4"/>
        <v>0.01</v>
      </c>
      <c r="P115" s="182">
        <v>0</v>
      </c>
      <c r="Q115" s="182">
        <f t="shared" si="5"/>
        <v>0</v>
      </c>
      <c r="R115" s="184" t="s">
        <v>563</v>
      </c>
      <c r="S115" s="184" t="s">
        <v>331</v>
      </c>
      <c r="T115" s="185" t="s">
        <v>331</v>
      </c>
      <c r="U115" s="159">
        <v>0</v>
      </c>
      <c r="V115" s="159">
        <f t="shared" si="6"/>
        <v>0</v>
      </c>
      <c r="W115" s="159"/>
      <c r="X115" s="159" t="s">
        <v>564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565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79">
        <v>35</v>
      </c>
      <c r="B116" s="180" t="s">
        <v>1438</v>
      </c>
      <c r="C116" s="189" t="s">
        <v>1439</v>
      </c>
      <c r="D116" s="181" t="s">
        <v>434</v>
      </c>
      <c r="E116" s="182">
        <v>1</v>
      </c>
      <c r="F116" s="183"/>
      <c r="G116" s="184">
        <f t="shared" si="0"/>
        <v>0</v>
      </c>
      <c r="H116" s="183"/>
      <c r="I116" s="184">
        <f t="shared" si="1"/>
        <v>0</v>
      </c>
      <c r="J116" s="183"/>
      <c r="K116" s="184">
        <f t="shared" si="2"/>
        <v>0</v>
      </c>
      <c r="L116" s="184">
        <v>21</v>
      </c>
      <c r="M116" s="184">
        <f t="shared" si="3"/>
        <v>0</v>
      </c>
      <c r="N116" s="182">
        <v>0</v>
      </c>
      <c r="O116" s="182">
        <f t="shared" si="4"/>
        <v>0</v>
      </c>
      <c r="P116" s="182">
        <v>0</v>
      </c>
      <c r="Q116" s="182">
        <f t="shared" si="5"/>
        <v>0</v>
      </c>
      <c r="R116" s="184"/>
      <c r="S116" s="184" t="s">
        <v>331</v>
      </c>
      <c r="T116" s="185" t="s">
        <v>331</v>
      </c>
      <c r="U116" s="159">
        <v>1.1200000000000001</v>
      </c>
      <c r="V116" s="159">
        <f t="shared" si="6"/>
        <v>1.1200000000000001</v>
      </c>
      <c r="W116" s="159"/>
      <c r="X116" s="159" t="s">
        <v>422</v>
      </c>
      <c r="Y116" s="159" t="s">
        <v>334</v>
      </c>
      <c r="Z116" s="148"/>
      <c r="AA116" s="148"/>
      <c r="AB116" s="148"/>
      <c r="AC116" s="148"/>
      <c r="AD116" s="148"/>
      <c r="AE116" s="148"/>
      <c r="AF116" s="148"/>
      <c r="AG116" s="148" t="s">
        <v>423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79">
        <v>36</v>
      </c>
      <c r="B117" s="180" t="s">
        <v>1440</v>
      </c>
      <c r="C117" s="189" t="s">
        <v>1441</v>
      </c>
      <c r="D117" s="181" t="s">
        <v>434</v>
      </c>
      <c r="E117" s="182">
        <v>1</v>
      </c>
      <c r="F117" s="183"/>
      <c r="G117" s="184">
        <f t="shared" si="0"/>
        <v>0</v>
      </c>
      <c r="H117" s="183"/>
      <c r="I117" s="184">
        <f t="shared" si="1"/>
        <v>0</v>
      </c>
      <c r="J117" s="183"/>
      <c r="K117" s="184">
        <f t="shared" si="2"/>
        <v>0</v>
      </c>
      <c r="L117" s="184">
        <v>21</v>
      </c>
      <c r="M117" s="184">
        <f t="shared" si="3"/>
        <v>0</v>
      </c>
      <c r="N117" s="182">
        <v>6.4999999999999997E-4</v>
      </c>
      <c r="O117" s="182">
        <f t="shared" si="4"/>
        <v>0</v>
      </c>
      <c r="P117" s="182">
        <v>0</v>
      </c>
      <c r="Q117" s="182">
        <f t="shared" si="5"/>
        <v>0</v>
      </c>
      <c r="R117" s="184" t="s">
        <v>1341</v>
      </c>
      <c r="S117" s="184" t="s">
        <v>331</v>
      </c>
      <c r="T117" s="185" t="s">
        <v>331</v>
      </c>
      <c r="U117" s="159">
        <v>0.20699999999999999</v>
      </c>
      <c r="V117" s="159">
        <f t="shared" si="6"/>
        <v>0.21</v>
      </c>
      <c r="W117" s="159"/>
      <c r="X117" s="159" t="s">
        <v>422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423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ht="22.5" outlineLevel="1" x14ac:dyDescent="0.2">
      <c r="A118" s="179">
        <v>37</v>
      </c>
      <c r="B118" s="180" t="s">
        <v>1442</v>
      </c>
      <c r="C118" s="189" t="s">
        <v>1443</v>
      </c>
      <c r="D118" s="181" t="s">
        <v>434</v>
      </c>
      <c r="E118" s="182">
        <v>1</v>
      </c>
      <c r="F118" s="183"/>
      <c r="G118" s="184">
        <f t="shared" si="0"/>
        <v>0</v>
      </c>
      <c r="H118" s="183"/>
      <c r="I118" s="184">
        <f t="shared" si="1"/>
        <v>0</v>
      </c>
      <c r="J118" s="183"/>
      <c r="K118" s="184">
        <f t="shared" si="2"/>
        <v>0</v>
      </c>
      <c r="L118" s="184">
        <v>21</v>
      </c>
      <c r="M118" s="184">
        <f t="shared" si="3"/>
        <v>0</v>
      </c>
      <c r="N118" s="182">
        <v>6.4999999999999997E-4</v>
      </c>
      <c r="O118" s="182">
        <f t="shared" si="4"/>
        <v>0</v>
      </c>
      <c r="P118" s="182">
        <v>0</v>
      </c>
      <c r="Q118" s="182">
        <f t="shared" si="5"/>
        <v>0</v>
      </c>
      <c r="R118" s="184" t="s">
        <v>563</v>
      </c>
      <c r="S118" s="184" t="s">
        <v>331</v>
      </c>
      <c r="T118" s="185" t="s">
        <v>331</v>
      </c>
      <c r="U118" s="159">
        <v>0</v>
      </c>
      <c r="V118" s="159">
        <f t="shared" si="6"/>
        <v>0</v>
      </c>
      <c r="W118" s="159"/>
      <c r="X118" s="159" t="s">
        <v>564</v>
      </c>
      <c r="Y118" s="159" t="s">
        <v>334</v>
      </c>
      <c r="Z118" s="148"/>
      <c r="AA118" s="148"/>
      <c r="AB118" s="148"/>
      <c r="AC118" s="148"/>
      <c r="AD118" s="148"/>
      <c r="AE118" s="148"/>
      <c r="AF118" s="148"/>
      <c r="AG118" s="148" t="s">
        <v>565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ht="22.5" outlineLevel="1" x14ac:dyDescent="0.2">
      <c r="A119" s="179">
        <v>38</v>
      </c>
      <c r="B119" s="180" t="s">
        <v>1444</v>
      </c>
      <c r="C119" s="189" t="s">
        <v>1445</v>
      </c>
      <c r="D119" s="181" t="s">
        <v>434</v>
      </c>
      <c r="E119" s="182">
        <v>1</v>
      </c>
      <c r="F119" s="183"/>
      <c r="G119" s="184">
        <f t="shared" si="0"/>
        <v>0</v>
      </c>
      <c r="H119" s="183"/>
      <c r="I119" s="184">
        <f t="shared" si="1"/>
        <v>0</v>
      </c>
      <c r="J119" s="183"/>
      <c r="K119" s="184">
        <f t="shared" si="2"/>
        <v>0</v>
      </c>
      <c r="L119" s="184">
        <v>21</v>
      </c>
      <c r="M119" s="184">
        <f t="shared" si="3"/>
        <v>0</v>
      </c>
      <c r="N119" s="182">
        <v>8.5999999999999998E-4</v>
      </c>
      <c r="O119" s="182">
        <f t="shared" si="4"/>
        <v>0</v>
      </c>
      <c r="P119" s="182">
        <v>0</v>
      </c>
      <c r="Q119" s="182">
        <f t="shared" si="5"/>
        <v>0</v>
      </c>
      <c r="R119" s="184" t="s">
        <v>1341</v>
      </c>
      <c r="S119" s="184" t="s">
        <v>331</v>
      </c>
      <c r="T119" s="185" t="s">
        <v>331</v>
      </c>
      <c r="U119" s="159">
        <v>0.22700000000000001</v>
      </c>
      <c r="V119" s="159">
        <f t="shared" si="6"/>
        <v>0.23</v>
      </c>
      <c r="W119" s="159"/>
      <c r="X119" s="159" t="s">
        <v>422</v>
      </c>
      <c r="Y119" s="159" t="s">
        <v>334</v>
      </c>
      <c r="Z119" s="148"/>
      <c r="AA119" s="148"/>
      <c r="AB119" s="148"/>
      <c r="AC119" s="148"/>
      <c r="AD119" s="148"/>
      <c r="AE119" s="148"/>
      <c r="AF119" s="148"/>
      <c r="AG119" s="148" t="s">
        <v>423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ht="22.5" outlineLevel="1" x14ac:dyDescent="0.2">
      <c r="A120" s="179">
        <v>39</v>
      </c>
      <c r="B120" s="180" t="s">
        <v>1446</v>
      </c>
      <c r="C120" s="189" t="s">
        <v>1447</v>
      </c>
      <c r="D120" s="181" t="s">
        <v>434</v>
      </c>
      <c r="E120" s="182">
        <v>1</v>
      </c>
      <c r="F120" s="183"/>
      <c r="G120" s="184">
        <f t="shared" si="0"/>
        <v>0</v>
      </c>
      <c r="H120" s="183"/>
      <c r="I120" s="184">
        <f t="shared" si="1"/>
        <v>0</v>
      </c>
      <c r="J120" s="183"/>
      <c r="K120" s="184">
        <f t="shared" si="2"/>
        <v>0</v>
      </c>
      <c r="L120" s="184">
        <v>21</v>
      </c>
      <c r="M120" s="184">
        <f t="shared" si="3"/>
        <v>0</v>
      </c>
      <c r="N120" s="182">
        <v>8.5999999999999998E-4</v>
      </c>
      <c r="O120" s="182">
        <f t="shared" si="4"/>
        <v>0</v>
      </c>
      <c r="P120" s="182">
        <v>0</v>
      </c>
      <c r="Q120" s="182">
        <f t="shared" si="5"/>
        <v>0</v>
      </c>
      <c r="R120" s="184" t="s">
        <v>563</v>
      </c>
      <c r="S120" s="184" t="s">
        <v>331</v>
      </c>
      <c r="T120" s="185" t="s">
        <v>331</v>
      </c>
      <c r="U120" s="159">
        <v>0</v>
      </c>
      <c r="V120" s="159">
        <f t="shared" si="6"/>
        <v>0</v>
      </c>
      <c r="W120" s="159"/>
      <c r="X120" s="159" t="s">
        <v>564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565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ht="22.5" outlineLevel="1" x14ac:dyDescent="0.2">
      <c r="A121" s="179">
        <v>40</v>
      </c>
      <c r="B121" s="180" t="s">
        <v>1448</v>
      </c>
      <c r="C121" s="189" t="s">
        <v>1449</v>
      </c>
      <c r="D121" s="181" t="s">
        <v>434</v>
      </c>
      <c r="E121" s="182">
        <v>6</v>
      </c>
      <c r="F121" s="183"/>
      <c r="G121" s="184">
        <f t="shared" si="0"/>
        <v>0</v>
      </c>
      <c r="H121" s="183"/>
      <c r="I121" s="184">
        <f t="shared" si="1"/>
        <v>0</v>
      </c>
      <c r="J121" s="183"/>
      <c r="K121" s="184">
        <f t="shared" si="2"/>
        <v>0</v>
      </c>
      <c r="L121" s="184">
        <v>21</v>
      </c>
      <c r="M121" s="184">
        <f t="shared" si="3"/>
        <v>0</v>
      </c>
      <c r="N121" s="182">
        <v>2.9999999999999997E-4</v>
      </c>
      <c r="O121" s="182">
        <f t="shared" si="4"/>
        <v>0</v>
      </c>
      <c r="P121" s="182">
        <v>0</v>
      </c>
      <c r="Q121" s="182">
        <f t="shared" si="5"/>
        <v>0</v>
      </c>
      <c r="R121" s="184" t="s">
        <v>563</v>
      </c>
      <c r="S121" s="184" t="s">
        <v>331</v>
      </c>
      <c r="T121" s="185" t="s">
        <v>331</v>
      </c>
      <c r="U121" s="159">
        <v>0</v>
      </c>
      <c r="V121" s="159">
        <f t="shared" si="6"/>
        <v>0</v>
      </c>
      <c r="W121" s="159"/>
      <c r="X121" s="159" t="s">
        <v>564</v>
      </c>
      <c r="Y121" s="159" t="s">
        <v>334</v>
      </c>
      <c r="Z121" s="148"/>
      <c r="AA121" s="148"/>
      <c r="AB121" s="148"/>
      <c r="AC121" s="148"/>
      <c r="AD121" s="148"/>
      <c r="AE121" s="148"/>
      <c r="AF121" s="148"/>
      <c r="AG121" s="148" t="s">
        <v>565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ht="22.5" outlineLevel="1" x14ac:dyDescent="0.2">
      <c r="A122" s="179">
        <v>41</v>
      </c>
      <c r="B122" s="180" t="s">
        <v>1450</v>
      </c>
      <c r="C122" s="189" t="s">
        <v>1451</v>
      </c>
      <c r="D122" s="181" t="s">
        <v>434</v>
      </c>
      <c r="E122" s="182">
        <v>6</v>
      </c>
      <c r="F122" s="183"/>
      <c r="G122" s="184">
        <f t="shared" si="0"/>
        <v>0</v>
      </c>
      <c r="H122" s="183"/>
      <c r="I122" s="184">
        <f t="shared" si="1"/>
        <v>0</v>
      </c>
      <c r="J122" s="183"/>
      <c r="K122" s="184">
        <f t="shared" si="2"/>
        <v>0</v>
      </c>
      <c r="L122" s="184">
        <v>21</v>
      </c>
      <c r="M122" s="184">
        <f t="shared" si="3"/>
        <v>0</v>
      </c>
      <c r="N122" s="182">
        <v>5.2999999999999998E-4</v>
      </c>
      <c r="O122" s="182">
        <f t="shared" si="4"/>
        <v>0</v>
      </c>
      <c r="P122" s="182">
        <v>0</v>
      </c>
      <c r="Q122" s="182">
        <f t="shared" si="5"/>
        <v>0</v>
      </c>
      <c r="R122" s="184" t="s">
        <v>1341</v>
      </c>
      <c r="S122" s="184" t="s">
        <v>331</v>
      </c>
      <c r="T122" s="185" t="s">
        <v>331</v>
      </c>
      <c r="U122" s="159">
        <v>0.38100000000000001</v>
      </c>
      <c r="V122" s="159">
        <f t="shared" si="6"/>
        <v>2.29</v>
      </c>
      <c r="W122" s="159"/>
      <c r="X122" s="159" t="s">
        <v>422</v>
      </c>
      <c r="Y122" s="159" t="s">
        <v>334</v>
      </c>
      <c r="Z122" s="148"/>
      <c r="AA122" s="148"/>
      <c r="AB122" s="148"/>
      <c r="AC122" s="148"/>
      <c r="AD122" s="148"/>
      <c r="AE122" s="148"/>
      <c r="AF122" s="148"/>
      <c r="AG122" s="148" t="s">
        <v>423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9">
        <v>42</v>
      </c>
      <c r="B123" s="180" t="s">
        <v>1452</v>
      </c>
      <c r="C123" s="189" t="s">
        <v>1453</v>
      </c>
      <c r="D123" s="181" t="s">
        <v>434</v>
      </c>
      <c r="E123" s="182">
        <v>6</v>
      </c>
      <c r="F123" s="183"/>
      <c r="G123" s="184">
        <f t="shared" si="0"/>
        <v>0</v>
      </c>
      <c r="H123" s="183"/>
      <c r="I123" s="184">
        <f t="shared" si="1"/>
        <v>0</v>
      </c>
      <c r="J123" s="183"/>
      <c r="K123" s="184">
        <f t="shared" si="2"/>
        <v>0</v>
      </c>
      <c r="L123" s="184">
        <v>21</v>
      </c>
      <c r="M123" s="184">
        <f t="shared" si="3"/>
        <v>0</v>
      </c>
      <c r="N123" s="182">
        <v>1.4999999999999999E-4</v>
      </c>
      <c r="O123" s="182">
        <f t="shared" si="4"/>
        <v>0</v>
      </c>
      <c r="P123" s="182">
        <v>0</v>
      </c>
      <c r="Q123" s="182">
        <f t="shared" si="5"/>
        <v>0</v>
      </c>
      <c r="R123" s="184" t="s">
        <v>563</v>
      </c>
      <c r="S123" s="184" t="s">
        <v>331</v>
      </c>
      <c r="T123" s="185" t="s">
        <v>331</v>
      </c>
      <c r="U123" s="159">
        <v>0</v>
      </c>
      <c r="V123" s="159">
        <f t="shared" si="6"/>
        <v>0</v>
      </c>
      <c r="W123" s="159"/>
      <c r="X123" s="159" t="s">
        <v>564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565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79">
        <v>43</v>
      </c>
      <c r="B124" s="180" t="s">
        <v>1454</v>
      </c>
      <c r="C124" s="189" t="s">
        <v>1455</v>
      </c>
      <c r="D124" s="181" t="s">
        <v>434</v>
      </c>
      <c r="E124" s="182">
        <v>6</v>
      </c>
      <c r="F124" s="183"/>
      <c r="G124" s="184">
        <f t="shared" si="0"/>
        <v>0</v>
      </c>
      <c r="H124" s="183"/>
      <c r="I124" s="184">
        <f t="shared" si="1"/>
        <v>0</v>
      </c>
      <c r="J124" s="183"/>
      <c r="K124" s="184">
        <f t="shared" si="2"/>
        <v>0</v>
      </c>
      <c r="L124" s="184">
        <v>21</v>
      </c>
      <c r="M124" s="184">
        <f t="shared" si="3"/>
        <v>0</v>
      </c>
      <c r="N124" s="182">
        <v>1.8699999999999999E-3</v>
      </c>
      <c r="O124" s="182">
        <f t="shared" si="4"/>
        <v>0.01</v>
      </c>
      <c r="P124" s="182">
        <v>0</v>
      </c>
      <c r="Q124" s="182">
        <f t="shared" si="5"/>
        <v>0</v>
      </c>
      <c r="R124" s="184" t="s">
        <v>1341</v>
      </c>
      <c r="S124" s="184" t="s">
        <v>331</v>
      </c>
      <c r="T124" s="185" t="s">
        <v>331</v>
      </c>
      <c r="U124" s="159">
        <v>0.433</v>
      </c>
      <c r="V124" s="159">
        <f t="shared" si="6"/>
        <v>2.6</v>
      </c>
      <c r="W124" s="159"/>
      <c r="X124" s="159" t="s">
        <v>422</v>
      </c>
      <c r="Y124" s="159" t="s">
        <v>334</v>
      </c>
      <c r="Z124" s="148"/>
      <c r="AA124" s="148"/>
      <c r="AB124" s="148"/>
      <c r="AC124" s="148"/>
      <c r="AD124" s="148"/>
      <c r="AE124" s="148"/>
      <c r="AF124" s="148"/>
      <c r="AG124" s="148" t="s">
        <v>423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79">
        <v>44</v>
      </c>
      <c r="B125" s="180" t="s">
        <v>1456</v>
      </c>
      <c r="C125" s="189" t="s">
        <v>1457</v>
      </c>
      <c r="D125" s="181" t="s">
        <v>434</v>
      </c>
      <c r="E125" s="182">
        <v>25</v>
      </c>
      <c r="F125" s="183"/>
      <c r="G125" s="184">
        <f t="shared" si="0"/>
        <v>0</v>
      </c>
      <c r="H125" s="183"/>
      <c r="I125" s="184">
        <f t="shared" si="1"/>
        <v>0</v>
      </c>
      <c r="J125" s="183"/>
      <c r="K125" s="184">
        <f t="shared" si="2"/>
        <v>0</v>
      </c>
      <c r="L125" s="184">
        <v>21</v>
      </c>
      <c r="M125" s="184">
        <f t="shared" si="3"/>
        <v>0</v>
      </c>
      <c r="N125" s="182">
        <v>2.2000000000000001E-4</v>
      </c>
      <c r="O125" s="182">
        <f t="shared" si="4"/>
        <v>0.01</v>
      </c>
      <c r="P125" s="182">
        <v>0</v>
      </c>
      <c r="Q125" s="182">
        <f t="shared" si="5"/>
        <v>0</v>
      </c>
      <c r="R125" s="184" t="s">
        <v>563</v>
      </c>
      <c r="S125" s="184" t="s">
        <v>331</v>
      </c>
      <c r="T125" s="185" t="s">
        <v>331</v>
      </c>
      <c r="U125" s="159">
        <v>0</v>
      </c>
      <c r="V125" s="159">
        <f t="shared" si="6"/>
        <v>0</v>
      </c>
      <c r="W125" s="159"/>
      <c r="X125" s="159" t="s">
        <v>564</v>
      </c>
      <c r="Y125" s="159" t="s">
        <v>334</v>
      </c>
      <c r="Z125" s="148"/>
      <c r="AA125" s="148"/>
      <c r="AB125" s="148"/>
      <c r="AC125" s="148"/>
      <c r="AD125" s="148"/>
      <c r="AE125" s="148"/>
      <c r="AF125" s="148"/>
      <c r="AG125" s="148" t="s">
        <v>565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79">
        <v>45</v>
      </c>
      <c r="B126" s="180" t="s">
        <v>1458</v>
      </c>
      <c r="C126" s="189" t="s">
        <v>1459</v>
      </c>
      <c r="D126" s="181" t="s">
        <v>434</v>
      </c>
      <c r="E126" s="182">
        <v>6</v>
      </c>
      <c r="F126" s="183"/>
      <c r="G126" s="184">
        <f t="shared" si="0"/>
        <v>0</v>
      </c>
      <c r="H126" s="183"/>
      <c r="I126" s="184">
        <f t="shared" si="1"/>
        <v>0</v>
      </c>
      <c r="J126" s="183"/>
      <c r="K126" s="184">
        <f t="shared" si="2"/>
        <v>0</v>
      </c>
      <c r="L126" s="184">
        <v>21</v>
      </c>
      <c r="M126" s="184">
        <f t="shared" si="3"/>
        <v>0</v>
      </c>
      <c r="N126" s="182">
        <v>8.9999999999999998E-4</v>
      </c>
      <c r="O126" s="182">
        <f t="shared" si="4"/>
        <v>0.01</v>
      </c>
      <c r="P126" s="182">
        <v>0</v>
      </c>
      <c r="Q126" s="182">
        <f t="shared" si="5"/>
        <v>0</v>
      </c>
      <c r="R126" s="184" t="s">
        <v>1341</v>
      </c>
      <c r="S126" s="184" t="s">
        <v>331</v>
      </c>
      <c r="T126" s="185" t="s">
        <v>331</v>
      </c>
      <c r="U126" s="159">
        <v>6.2E-2</v>
      </c>
      <c r="V126" s="159">
        <f t="shared" si="6"/>
        <v>0.37</v>
      </c>
      <c r="W126" s="159"/>
      <c r="X126" s="159" t="s">
        <v>422</v>
      </c>
      <c r="Y126" s="159" t="s">
        <v>334</v>
      </c>
      <c r="Z126" s="148"/>
      <c r="AA126" s="148"/>
      <c r="AB126" s="148"/>
      <c r="AC126" s="148"/>
      <c r="AD126" s="148"/>
      <c r="AE126" s="148"/>
      <c r="AF126" s="148"/>
      <c r="AG126" s="148" t="s">
        <v>423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79">
        <v>46</v>
      </c>
      <c r="B127" s="180" t="s">
        <v>1460</v>
      </c>
      <c r="C127" s="189" t="s">
        <v>1461</v>
      </c>
      <c r="D127" s="181" t="s">
        <v>434</v>
      </c>
      <c r="E127" s="182">
        <v>6</v>
      </c>
      <c r="F127" s="183"/>
      <c r="G127" s="184">
        <f t="shared" si="0"/>
        <v>0</v>
      </c>
      <c r="H127" s="183"/>
      <c r="I127" s="184">
        <f t="shared" si="1"/>
        <v>0</v>
      </c>
      <c r="J127" s="183"/>
      <c r="K127" s="184">
        <f t="shared" si="2"/>
        <v>0</v>
      </c>
      <c r="L127" s="184">
        <v>21</v>
      </c>
      <c r="M127" s="184">
        <f t="shared" si="3"/>
        <v>0</v>
      </c>
      <c r="N127" s="182">
        <v>1E-4</v>
      </c>
      <c r="O127" s="182">
        <f t="shared" si="4"/>
        <v>0</v>
      </c>
      <c r="P127" s="182">
        <v>0</v>
      </c>
      <c r="Q127" s="182">
        <f t="shared" si="5"/>
        <v>0</v>
      </c>
      <c r="R127" s="184" t="s">
        <v>563</v>
      </c>
      <c r="S127" s="184" t="s">
        <v>331</v>
      </c>
      <c r="T127" s="185" t="s">
        <v>331</v>
      </c>
      <c r="U127" s="159">
        <v>0</v>
      </c>
      <c r="V127" s="159">
        <f t="shared" si="6"/>
        <v>0</v>
      </c>
      <c r="W127" s="159"/>
      <c r="X127" s="159" t="s">
        <v>564</v>
      </c>
      <c r="Y127" s="159" t="s">
        <v>334</v>
      </c>
      <c r="Z127" s="148"/>
      <c r="AA127" s="148"/>
      <c r="AB127" s="148"/>
      <c r="AC127" s="148"/>
      <c r="AD127" s="148"/>
      <c r="AE127" s="148"/>
      <c r="AF127" s="148"/>
      <c r="AG127" s="148" t="s">
        <v>565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ht="22.5" outlineLevel="1" x14ac:dyDescent="0.2">
      <c r="A128" s="171">
        <v>47</v>
      </c>
      <c r="B128" s="172" t="s">
        <v>1462</v>
      </c>
      <c r="C128" s="187" t="s">
        <v>1463</v>
      </c>
      <c r="D128" s="173" t="s">
        <v>434</v>
      </c>
      <c r="E128" s="174">
        <v>1</v>
      </c>
      <c r="F128" s="175"/>
      <c r="G128" s="176">
        <f t="shared" si="0"/>
        <v>0</v>
      </c>
      <c r="H128" s="175"/>
      <c r="I128" s="176">
        <f t="shared" si="1"/>
        <v>0</v>
      </c>
      <c r="J128" s="175"/>
      <c r="K128" s="176">
        <f t="shared" si="2"/>
        <v>0</v>
      </c>
      <c r="L128" s="176">
        <v>21</v>
      </c>
      <c r="M128" s="176">
        <f t="shared" si="3"/>
        <v>0</v>
      </c>
      <c r="N128" s="174">
        <v>2.5000000000000001E-3</v>
      </c>
      <c r="O128" s="174">
        <f t="shared" si="4"/>
        <v>0</v>
      </c>
      <c r="P128" s="174">
        <v>0</v>
      </c>
      <c r="Q128" s="174">
        <f t="shared" si="5"/>
        <v>0</v>
      </c>
      <c r="R128" s="176" t="s">
        <v>563</v>
      </c>
      <c r="S128" s="176" t="s">
        <v>331</v>
      </c>
      <c r="T128" s="177" t="s">
        <v>331</v>
      </c>
      <c r="U128" s="159">
        <v>0</v>
      </c>
      <c r="V128" s="159">
        <f t="shared" si="6"/>
        <v>0</v>
      </c>
      <c r="W128" s="159"/>
      <c r="X128" s="159" t="s">
        <v>564</v>
      </c>
      <c r="Y128" s="159" t="s">
        <v>334</v>
      </c>
      <c r="Z128" s="148"/>
      <c r="AA128" s="148"/>
      <c r="AB128" s="148"/>
      <c r="AC128" s="148"/>
      <c r="AD128" s="148"/>
      <c r="AE128" s="148"/>
      <c r="AF128" s="148"/>
      <c r="AG128" s="148" t="s">
        <v>565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ht="22.5" outlineLevel="2" x14ac:dyDescent="0.2">
      <c r="A129" s="155"/>
      <c r="B129" s="156"/>
      <c r="C129" s="263" t="s">
        <v>1464</v>
      </c>
      <c r="D129" s="264"/>
      <c r="E129" s="264"/>
      <c r="F129" s="264"/>
      <c r="G129" s="264"/>
      <c r="H129" s="159"/>
      <c r="I129" s="159"/>
      <c r="J129" s="159"/>
      <c r="K129" s="159"/>
      <c r="L129" s="159"/>
      <c r="M129" s="159"/>
      <c r="N129" s="158"/>
      <c r="O129" s="158"/>
      <c r="P129" s="158"/>
      <c r="Q129" s="158"/>
      <c r="R129" s="159"/>
      <c r="S129" s="159"/>
      <c r="T129" s="159"/>
      <c r="U129" s="159"/>
      <c r="V129" s="159"/>
      <c r="W129" s="159"/>
      <c r="X129" s="159"/>
      <c r="Y129" s="159"/>
      <c r="Z129" s="148"/>
      <c r="AA129" s="148"/>
      <c r="AB129" s="148"/>
      <c r="AC129" s="148"/>
      <c r="AD129" s="148"/>
      <c r="AE129" s="148"/>
      <c r="AF129" s="148"/>
      <c r="AG129" s="148" t="s">
        <v>336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78" t="str">
        <f>C129</f>
        <v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v>
      </c>
      <c r="BB129" s="148"/>
      <c r="BC129" s="148"/>
      <c r="BD129" s="148"/>
      <c r="BE129" s="148"/>
      <c r="BF129" s="148"/>
      <c r="BG129" s="148"/>
      <c r="BH129" s="148"/>
    </row>
    <row r="130" spans="1:60" ht="22.5" outlineLevel="1" x14ac:dyDescent="0.2">
      <c r="A130" s="171">
        <v>48</v>
      </c>
      <c r="B130" s="172" t="s">
        <v>1465</v>
      </c>
      <c r="C130" s="187" t="s">
        <v>1466</v>
      </c>
      <c r="D130" s="173" t="s">
        <v>434</v>
      </c>
      <c r="E130" s="174">
        <v>1</v>
      </c>
      <c r="F130" s="175"/>
      <c r="G130" s="176">
        <f>ROUND(E130*F130,2)</f>
        <v>0</v>
      </c>
      <c r="H130" s="175"/>
      <c r="I130" s="176">
        <f>ROUND(E130*H130,2)</f>
        <v>0</v>
      </c>
      <c r="J130" s="175"/>
      <c r="K130" s="176">
        <f>ROUND(E130*J130,2)</f>
        <v>0</v>
      </c>
      <c r="L130" s="176">
        <v>21</v>
      </c>
      <c r="M130" s="176">
        <f>G130*(1+L130/100)</f>
        <v>0</v>
      </c>
      <c r="N130" s="174">
        <v>1.5E-3</v>
      </c>
      <c r="O130" s="174">
        <f>ROUND(E130*N130,2)</f>
        <v>0</v>
      </c>
      <c r="P130" s="174">
        <v>0</v>
      </c>
      <c r="Q130" s="174">
        <f>ROUND(E130*P130,2)</f>
        <v>0</v>
      </c>
      <c r="R130" s="176" t="s">
        <v>563</v>
      </c>
      <c r="S130" s="176" t="s">
        <v>331</v>
      </c>
      <c r="T130" s="177" t="s">
        <v>331</v>
      </c>
      <c r="U130" s="159">
        <v>0</v>
      </c>
      <c r="V130" s="159">
        <f>ROUND(E130*U130,2)</f>
        <v>0</v>
      </c>
      <c r="W130" s="159"/>
      <c r="X130" s="159" t="s">
        <v>564</v>
      </c>
      <c r="Y130" s="159" t="s">
        <v>334</v>
      </c>
      <c r="Z130" s="148"/>
      <c r="AA130" s="148"/>
      <c r="AB130" s="148"/>
      <c r="AC130" s="148"/>
      <c r="AD130" s="148"/>
      <c r="AE130" s="148"/>
      <c r="AF130" s="148"/>
      <c r="AG130" s="148" t="s">
        <v>565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ht="22.5" outlineLevel="2" x14ac:dyDescent="0.2">
      <c r="A131" s="155"/>
      <c r="B131" s="156"/>
      <c r="C131" s="263" t="s">
        <v>1464</v>
      </c>
      <c r="D131" s="264"/>
      <c r="E131" s="264"/>
      <c r="F131" s="264"/>
      <c r="G131" s="264"/>
      <c r="H131" s="159"/>
      <c r="I131" s="159"/>
      <c r="J131" s="159"/>
      <c r="K131" s="159"/>
      <c r="L131" s="159"/>
      <c r="M131" s="159"/>
      <c r="N131" s="158"/>
      <c r="O131" s="158"/>
      <c r="P131" s="158"/>
      <c r="Q131" s="158"/>
      <c r="R131" s="159"/>
      <c r="S131" s="159"/>
      <c r="T131" s="159"/>
      <c r="U131" s="159"/>
      <c r="V131" s="159"/>
      <c r="W131" s="159"/>
      <c r="X131" s="159"/>
      <c r="Y131" s="159"/>
      <c r="Z131" s="148"/>
      <c r="AA131" s="148"/>
      <c r="AB131" s="148"/>
      <c r="AC131" s="148"/>
      <c r="AD131" s="148"/>
      <c r="AE131" s="148"/>
      <c r="AF131" s="148"/>
      <c r="AG131" s="148" t="s">
        <v>336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78" t="str">
        <f>C131</f>
        <v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v>
      </c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79">
        <v>49</v>
      </c>
      <c r="B132" s="180" t="s">
        <v>1467</v>
      </c>
      <c r="C132" s="189" t="s">
        <v>1468</v>
      </c>
      <c r="D132" s="181" t="s">
        <v>1365</v>
      </c>
      <c r="E132" s="182">
        <v>2</v>
      </c>
      <c r="F132" s="183"/>
      <c r="G132" s="184">
        <f>ROUND(E132*F132,2)</f>
        <v>0</v>
      </c>
      <c r="H132" s="183"/>
      <c r="I132" s="184">
        <f>ROUND(E132*H132,2)</f>
        <v>0</v>
      </c>
      <c r="J132" s="183"/>
      <c r="K132" s="184">
        <f>ROUND(E132*J132,2)</f>
        <v>0</v>
      </c>
      <c r="L132" s="184">
        <v>21</v>
      </c>
      <c r="M132" s="184">
        <f>G132*(1+L132/100)</f>
        <v>0</v>
      </c>
      <c r="N132" s="182">
        <v>9.5E-4</v>
      </c>
      <c r="O132" s="182">
        <f>ROUND(E132*N132,2)</f>
        <v>0</v>
      </c>
      <c r="P132" s="182">
        <v>0</v>
      </c>
      <c r="Q132" s="182">
        <f>ROUND(E132*P132,2)</f>
        <v>0</v>
      </c>
      <c r="R132" s="184" t="s">
        <v>1341</v>
      </c>
      <c r="S132" s="184" t="s">
        <v>331</v>
      </c>
      <c r="T132" s="185" t="s">
        <v>331</v>
      </c>
      <c r="U132" s="159">
        <v>1.2130000000000001</v>
      </c>
      <c r="V132" s="159">
        <f>ROUND(E132*U132,2)</f>
        <v>2.4300000000000002</v>
      </c>
      <c r="W132" s="159"/>
      <c r="X132" s="159" t="s">
        <v>422</v>
      </c>
      <c r="Y132" s="159" t="s">
        <v>334</v>
      </c>
      <c r="Z132" s="148"/>
      <c r="AA132" s="148"/>
      <c r="AB132" s="148"/>
      <c r="AC132" s="148"/>
      <c r="AD132" s="148"/>
      <c r="AE132" s="148"/>
      <c r="AF132" s="148"/>
      <c r="AG132" s="148" t="s">
        <v>423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x14ac:dyDescent="0.2">
      <c r="A133" s="164" t="s">
        <v>326</v>
      </c>
      <c r="B133" s="165" t="s">
        <v>176</v>
      </c>
      <c r="C133" s="186" t="s">
        <v>179</v>
      </c>
      <c r="D133" s="166"/>
      <c r="E133" s="167"/>
      <c r="F133" s="168"/>
      <c r="G133" s="168">
        <f>SUMIF(AG134:AG163,"&lt;&gt;NOR",G134:G163)</f>
        <v>0</v>
      </c>
      <c r="H133" s="168"/>
      <c r="I133" s="168">
        <f>SUM(I134:I163)</f>
        <v>0</v>
      </c>
      <c r="J133" s="168"/>
      <c r="K133" s="168">
        <f>SUM(K134:K163)</f>
        <v>0</v>
      </c>
      <c r="L133" s="168"/>
      <c r="M133" s="168">
        <f>SUM(M134:M163)</f>
        <v>0</v>
      </c>
      <c r="N133" s="167"/>
      <c r="O133" s="167">
        <f>SUM(O134:O163)</f>
        <v>3.3299999999999987</v>
      </c>
      <c r="P133" s="167"/>
      <c r="Q133" s="167">
        <f>SUM(Q134:Q163)</f>
        <v>0</v>
      </c>
      <c r="R133" s="168"/>
      <c r="S133" s="168"/>
      <c r="T133" s="169"/>
      <c r="U133" s="163"/>
      <c r="V133" s="163">
        <f>SUM(V134:V163)</f>
        <v>317.16000000000003</v>
      </c>
      <c r="W133" s="163"/>
      <c r="X133" s="163"/>
      <c r="Y133" s="163"/>
      <c r="AG133" t="s">
        <v>327</v>
      </c>
    </row>
    <row r="134" spans="1:60" outlineLevel="1" x14ac:dyDescent="0.2">
      <c r="A134" s="171">
        <v>50</v>
      </c>
      <c r="B134" s="172" t="s">
        <v>1469</v>
      </c>
      <c r="C134" s="187" t="s">
        <v>1470</v>
      </c>
      <c r="D134" s="173" t="s">
        <v>407</v>
      </c>
      <c r="E134" s="174">
        <v>410</v>
      </c>
      <c r="F134" s="175"/>
      <c r="G134" s="176">
        <f>ROUND(E134*F134,2)</f>
        <v>0</v>
      </c>
      <c r="H134" s="175"/>
      <c r="I134" s="176">
        <f>ROUND(E134*H134,2)</f>
        <v>0</v>
      </c>
      <c r="J134" s="175"/>
      <c r="K134" s="176">
        <f>ROUND(E134*J134,2)</f>
        <v>0</v>
      </c>
      <c r="L134" s="176">
        <v>21</v>
      </c>
      <c r="M134" s="176">
        <f>G134*(1+L134/100)</f>
        <v>0</v>
      </c>
      <c r="N134" s="174">
        <v>6.8199999999999997E-3</v>
      </c>
      <c r="O134" s="174">
        <f>ROUND(E134*N134,2)</f>
        <v>2.8</v>
      </c>
      <c r="P134" s="174">
        <v>0</v>
      </c>
      <c r="Q134" s="174">
        <f>ROUND(E134*P134,2)</f>
        <v>0</v>
      </c>
      <c r="R134" s="176" t="s">
        <v>1341</v>
      </c>
      <c r="S134" s="176" t="s">
        <v>331</v>
      </c>
      <c r="T134" s="177" t="s">
        <v>331</v>
      </c>
      <c r="U134" s="159">
        <v>0.39200000000000002</v>
      </c>
      <c r="V134" s="159">
        <f>ROUND(E134*U134,2)</f>
        <v>160.72</v>
      </c>
      <c r="W134" s="159"/>
      <c r="X134" s="159" t="s">
        <v>422</v>
      </c>
      <c r="Y134" s="159" t="s">
        <v>334</v>
      </c>
      <c r="Z134" s="148"/>
      <c r="AA134" s="148"/>
      <c r="AB134" s="148"/>
      <c r="AC134" s="148"/>
      <c r="AD134" s="148"/>
      <c r="AE134" s="148"/>
      <c r="AF134" s="148"/>
      <c r="AG134" s="148" t="s">
        <v>1377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2" x14ac:dyDescent="0.2">
      <c r="A135" s="155"/>
      <c r="B135" s="156"/>
      <c r="C135" s="263" t="s">
        <v>1471</v>
      </c>
      <c r="D135" s="264"/>
      <c r="E135" s="264"/>
      <c r="F135" s="264"/>
      <c r="G135" s="264"/>
      <c r="H135" s="159"/>
      <c r="I135" s="159"/>
      <c r="J135" s="159"/>
      <c r="K135" s="159"/>
      <c r="L135" s="159"/>
      <c r="M135" s="159"/>
      <c r="N135" s="158"/>
      <c r="O135" s="158"/>
      <c r="P135" s="158"/>
      <c r="Q135" s="158"/>
      <c r="R135" s="159"/>
      <c r="S135" s="159"/>
      <c r="T135" s="159"/>
      <c r="U135" s="159"/>
      <c r="V135" s="159"/>
      <c r="W135" s="159"/>
      <c r="X135" s="159"/>
      <c r="Y135" s="159"/>
      <c r="Z135" s="148"/>
      <c r="AA135" s="148"/>
      <c r="AB135" s="148"/>
      <c r="AC135" s="148"/>
      <c r="AD135" s="148"/>
      <c r="AE135" s="148"/>
      <c r="AF135" s="148"/>
      <c r="AG135" s="148" t="s">
        <v>336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71">
        <v>51</v>
      </c>
      <c r="B136" s="172" t="s">
        <v>1472</v>
      </c>
      <c r="C136" s="187" t="s">
        <v>1473</v>
      </c>
      <c r="D136" s="173" t="s">
        <v>407</v>
      </c>
      <c r="E136" s="174">
        <v>14</v>
      </c>
      <c r="F136" s="175"/>
      <c r="G136" s="176">
        <f>ROUND(E136*F136,2)</f>
        <v>0</v>
      </c>
      <c r="H136" s="175"/>
      <c r="I136" s="176">
        <f>ROUND(E136*H136,2)</f>
        <v>0</v>
      </c>
      <c r="J136" s="175"/>
      <c r="K136" s="176">
        <f>ROUND(E136*J136,2)</f>
        <v>0</v>
      </c>
      <c r="L136" s="176">
        <v>21</v>
      </c>
      <c r="M136" s="176">
        <f>G136*(1+L136/100)</f>
        <v>0</v>
      </c>
      <c r="N136" s="174">
        <v>6.4999999999999997E-3</v>
      </c>
      <c r="O136" s="174">
        <f>ROUND(E136*N136,2)</f>
        <v>0.09</v>
      </c>
      <c r="P136" s="174">
        <v>0</v>
      </c>
      <c r="Q136" s="174">
        <f>ROUND(E136*P136,2)</f>
        <v>0</v>
      </c>
      <c r="R136" s="176" t="s">
        <v>1341</v>
      </c>
      <c r="S136" s="176" t="s">
        <v>331</v>
      </c>
      <c r="T136" s="177" t="s">
        <v>331</v>
      </c>
      <c r="U136" s="159">
        <v>0.36799999999999999</v>
      </c>
      <c r="V136" s="159">
        <f>ROUND(E136*U136,2)</f>
        <v>5.15</v>
      </c>
      <c r="W136" s="159"/>
      <c r="X136" s="159" t="s">
        <v>422</v>
      </c>
      <c r="Y136" s="159" t="s">
        <v>334</v>
      </c>
      <c r="Z136" s="148"/>
      <c r="AA136" s="148"/>
      <c r="AB136" s="148"/>
      <c r="AC136" s="148"/>
      <c r="AD136" s="148"/>
      <c r="AE136" s="148"/>
      <c r="AF136" s="148"/>
      <c r="AG136" s="148" t="s">
        <v>1377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2" x14ac:dyDescent="0.2">
      <c r="A137" s="155"/>
      <c r="B137" s="156"/>
      <c r="C137" s="263" t="s">
        <v>1471</v>
      </c>
      <c r="D137" s="264"/>
      <c r="E137" s="264"/>
      <c r="F137" s="264"/>
      <c r="G137" s="264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336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71">
        <v>52</v>
      </c>
      <c r="B138" s="172" t="s">
        <v>1474</v>
      </c>
      <c r="C138" s="187" t="s">
        <v>1475</v>
      </c>
      <c r="D138" s="173" t="s">
        <v>407</v>
      </c>
      <c r="E138" s="174">
        <v>21</v>
      </c>
      <c r="F138" s="175"/>
      <c r="G138" s="176">
        <f>ROUND(E138*F138,2)</f>
        <v>0</v>
      </c>
      <c r="H138" s="175"/>
      <c r="I138" s="176">
        <f>ROUND(E138*H138,2)</f>
        <v>0</v>
      </c>
      <c r="J138" s="175"/>
      <c r="K138" s="176">
        <f>ROUND(E138*J138,2)</f>
        <v>0</v>
      </c>
      <c r="L138" s="176">
        <v>21</v>
      </c>
      <c r="M138" s="176">
        <f>G138*(1+L138/100)</f>
        <v>0</v>
      </c>
      <c r="N138" s="174">
        <v>7.3200000000000001E-3</v>
      </c>
      <c r="O138" s="174">
        <f>ROUND(E138*N138,2)</f>
        <v>0.15</v>
      </c>
      <c r="P138" s="174">
        <v>0</v>
      </c>
      <c r="Q138" s="174">
        <f>ROUND(E138*P138,2)</f>
        <v>0</v>
      </c>
      <c r="R138" s="176" t="s">
        <v>1341</v>
      </c>
      <c r="S138" s="176" t="s">
        <v>331</v>
      </c>
      <c r="T138" s="177" t="s">
        <v>331</v>
      </c>
      <c r="U138" s="159">
        <v>0.42099999999999999</v>
      </c>
      <c r="V138" s="159">
        <f>ROUND(E138*U138,2)</f>
        <v>8.84</v>
      </c>
      <c r="W138" s="159"/>
      <c r="X138" s="159" t="s">
        <v>422</v>
      </c>
      <c r="Y138" s="159" t="s">
        <v>334</v>
      </c>
      <c r="Z138" s="148"/>
      <c r="AA138" s="148"/>
      <c r="AB138" s="148"/>
      <c r="AC138" s="148"/>
      <c r="AD138" s="148"/>
      <c r="AE138" s="148"/>
      <c r="AF138" s="148"/>
      <c r="AG138" s="148" t="s">
        <v>1377</v>
      </c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2" x14ac:dyDescent="0.2">
      <c r="A139" s="155"/>
      <c r="B139" s="156"/>
      <c r="C139" s="263" t="s">
        <v>1471</v>
      </c>
      <c r="D139" s="264"/>
      <c r="E139" s="264"/>
      <c r="F139" s="264"/>
      <c r="G139" s="264"/>
      <c r="H139" s="159"/>
      <c r="I139" s="159"/>
      <c r="J139" s="159"/>
      <c r="K139" s="159"/>
      <c r="L139" s="159"/>
      <c r="M139" s="159"/>
      <c r="N139" s="158"/>
      <c r="O139" s="158"/>
      <c r="P139" s="158"/>
      <c r="Q139" s="158"/>
      <c r="R139" s="159"/>
      <c r="S139" s="159"/>
      <c r="T139" s="159"/>
      <c r="U139" s="159"/>
      <c r="V139" s="159"/>
      <c r="W139" s="159"/>
      <c r="X139" s="159"/>
      <c r="Y139" s="159"/>
      <c r="Z139" s="148"/>
      <c r="AA139" s="148"/>
      <c r="AB139" s="148"/>
      <c r="AC139" s="148"/>
      <c r="AD139" s="148"/>
      <c r="AE139" s="148"/>
      <c r="AF139" s="148"/>
      <c r="AG139" s="148" t="s">
        <v>336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71">
        <v>53</v>
      </c>
      <c r="B140" s="172" t="s">
        <v>1476</v>
      </c>
      <c r="C140" s="187" t="s">
        <v>1477</v>
      </c>
      <c r="D140" s="173" t="s">
        <v>407</v>
      </c>
      <c r="E140" s="174">
        <v>22</v>
      </c>
      <c r="F140" s="175"/>
      <c r="G140" s="176">
        <f>ROUND(E140*F140,2)</f>
        <v>0</v>
      </c>
      <c r="H140" s="175"/>
      <c r="I140" s="176">
        <f>ROUND(E140*H140,2)</f>
        <v>0</v>
      </c>
      <c r="J140" s="175"/>
      <c r="K140" s="176">
        <f>ROUND(E140*J140,2)</f>
        <v>0</v>
      </c>
      <c r="L140" s="176">
        <v>21</v>
      </c>
      <c r="M140" s="176">
        <f>G140*(1+L140/100)</f>
        <v>0</v>
      </c>
      <c r="N140" s="174">
        <v>8.1399999999999997E-3</v>
      </c>
      <c r="O140" s="174">
        <f>ROUND(E140*N140,2)</f>
        <v>0.18</v>
      </c>
      <c r="P140" s="174">
        <v>0</v>
      </c>
      <c r="Q140" s="174">
        <f>ROUND(E140*P140,2)</f>
        <v>0</v>
      </c>
      <c r="R140" s="176" t="s">
        <v>1341</v>
      </c>
      <c r="S140" s="176" t="s">
        <v>331</v>
      </c>
      <c r="T140" s="177" t="s">
        <v>331</v>
      </c>
      <c r="U140" s="159">
        <v>0.442</v>
      </c>
      <c r="V140" s="159">
        <f>ROUND(E140*U140,2)</f>
        <v>9.7200000000000006</v>
      </c>
      <c r="W140" s="159"/>
      <c r="X140" s="159" t="s">
        <v>422</v>
      </c>
      <c r="Y140" s="159" t="s">
        <v>334</v>
      </c>
      <c r="Z140" s="148"/>
      <c r="AA140" s="148"/>
      <c r="AB140" s="148"/>
      <c r="AC140" s="148"/>
      <c r="AD140" s="148"/>
      <c r="AE140" s="148"/>
      <c r="AF140" s="148"/>
      <c r="AG140" s="148" t="s">
        <v>1377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2" x14ac:dyDescent="0.2">
      <c r="A141" s="155"/>
      <c r="B141" s="156"/>
      <c r="C141" s="263" t="s">
        <v>1471</v>
      </c>
      <c r="D141" s="264"/>
      <c r="E141" s="264"/>
      <c r="F141" s="264"/>
      <c r="G141" s="264"/>
      <c r="H141" s="159"/>
      <c r="I141" s="159"/>
      <c r="J141" s="159"/>
      <c r="K141" s="159"/>
      <c r="L141" s="159"/>
      <c r="M141" s="159"/>
      <c r="N141" s="158"/>
      <c r="O141" s="158"/>
      <c r="P141" s="158"/>
      <c r="Q141" s="158"/>
      <c r="R141" s="159"/>
      <c r="S141" s="159"/>
      <c r="T141" s="159"/>
      <c r="U141" s="159"/>
      <c r="V141" s="159"/>
      <c r="W141" s="159"/>
      <c r="X141" s="159"/>
      <c r="Y141" s="159"/>
      <c r="Z141" s="148"/>
      <c r="AA141" s="148"/>
      <c r="AB141" s="148"/>
      <c r="AC141" s="148"/>
      <c r="AD141" s="148"/>
      <c r="AE141" s="148"/>
      <c r="AF141" s="148"/>
      <c r="AG141" s="148" t="s">
        <v>336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71">
        <v>54</v>
      </c>
      <c r="B142" s="172" t="s">
        <v>1478</v>
      </c>
      <c r="C142" s="187" t="s">
        <v>1479</v>
      </c>
      <c r="D142" s="173" t="s">
        <v>407</v>
      </c>
      <c r="E142" s="174">
        <v>2</v>
      </c>
      <c r="F142" s="175"/>
      <c r="G142" s="176">
        <f>ROUND(E142*F142,2)</f>
        <v>0</v>
      </c>
      <c r="H142" s="175"/>
      <c r="I142" s="176">
        <f>ROUND(E142*H142,2)</f>
        <v>0</v>
      </c>
      <c r="J142" s="175"/>
      <c r="K142" s="176">
        <f>ROUND(E142*J142,2)</f>
        <v>0</v>
      </c>
      <c r="L142" s="176">
        <v>21</v>
      </c>
      <c r="M142" s="176">
        <f>G142*(1+L142/100)</f>
        <v>0</v>
      </c>
      <c r="N142" s="174">
        <v>8.5000000000000006E-3</v>
      </c>
      <c r="O142" s="174">
        <f>ROUND(E142*N142,2)</f>
        <v>0.02</v>
      </c>
      <c r="P142" s="174">
        <v>0</v>
      </c>
      <c r="Q142" s="174">
        <f>ROUND(E142*P142,2)</f>
        <v>0</v>
      </c>
      <c r="R142" s="176" t="s">
        <v>1341</v>
      </c>
      <c r="S142" s="176" t="s">
        <v>331</v>
      </c>
      <c r="T142" s="177" t="s">
        <v>331</v>
      </c>
      <c r="U142" s="159">
        <v>0.47499999999999998</v>
      </c>
      <c r="V142" s="159">
        <f>ROUND(E142*U142,2)</f>
        <v>0.95</v>
      </c>
      <c r="W142" s="159"/>
      <c r="X142" s="159" t="s">
        <v>422</v>
      </c>
      <c r="Y142" s="159" t="s">
        <v>334</v>
      </c>
      <c r="Z142" s="148"/>
      <c r="AA142" s="148"/>
      <c r="AB142" s="148"/>
      <c r="AC142" s="148"/>
      <c r="AD142" s="148"/>
      <c r="AE142" s="148"/>
      <c r="AF142" s="148"/>
      <c r="AG142" s="148" t="s">
        <v>1377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2" x14ac:dyDescent="0.2">
      <c r="A143" s="155"/>
      <c r="B143" s="156"/>
      <c r="C143" s="263" t="s">
        <v>1471</v>
      </c>
      <c r="D143" s="264"/>
      <c r="E143" s="264"/>
      <c r="F143" s="264"/>
      <c r="G143" s="264"/>
      <c r="H143" s="159"/>
      <c r="I143" s="159"/>
      <c r="J143" s="159"/>
      <c r="K143" s="159"/>
      <c r="L143" s="159"/>
      <c r="M143" s="159"/>
      <c r="N143" s="158"/>
      <c r="O143" s="158"/>
      <c r="P143" s="158"/>
      <c r="Q143" s="158"/>
      <c r="R143" s="159"/>
      <c r="S143" s="159"/>
      <c r="T143" s="159"/>
      <c r="U143" s="159"/>
      <c r="V143" s="159"/>
      <c r="W143" s="159"/>
      <c r="X143" s="159"/>
      <c r="Y143" s="159"/>
      <c r="Z143" s="148"/>
      <c r="AA143" s="148"/>
      <c r="AB143" s="148"/>
      <c r="AC143" s="148"/>
      <c r="AD143" s="148"/>
      <c r="AE143" s="148"/>
      <c r="AF143" s="148"/>
      <c r="AG143" s="148" t="s">
        <v>336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ht="22.5" outlineLevel="1" x14ac:dyDescent="0.2">
      <c r="A144" s="171">
        <v>55</v>
      </c>
      <c r="B144" s="172" t="s">
        <v>1480</v>
      </c>
      <c r="C144" s="187" t="s">
        <v>1481</v>
      </c>
      <c r="D144" s="173" t="s">
        <v>407</v>
      </c>
      <c r="E144" s="174">
        <v>25</v>
      </c>
      <c r="F144" s="175"/>
      <c r="G144" s="176">
        <f>ROUND(E144*F144,2)</f>
        <v>0</v>
      </c>
      <c r="H144" s="175"/>
      <c r="I144" s="176">
        <f>ROUND(E144*H144,2)</f>
        <v>0</v>
      </c>
      <c r="J144" s="175"/>
      <c r="K144" s="176">
        <f>ROUND(E144*J144,2)</f>
        <v>0</v>
      </c>
      <c r="L144" s="176">
        <v>21</v>
      </c>
      <c r="M144" s="176">
        <f>G144*(1+L144/100)</f>
        <v>0</v>
      </c>
      <c r="N144" s="174">
        <v>8.8999999999999995E-4</v>
      </c>
      <c r="O144" s="174">
        <f>ROUND(E144*N144,2)</f>
        <v>0.02</v>
      </c>
      <c r="P144" s="174">
        <v>0</v>
      </c>
      <c r="Q144" s="174">
        <f>ROUND(E144*P144,2)</f>
        <v>0</v>
      </c>
      <c r="R144" s="176" t="s">
        <v>1341</v>
      </c>
      <c r="S144" s="176" t="s">
        <v>331</v>
      </c>
      <c r="T144" s="177" t="s">
        <v>331</v>
      </c>
      <c r="U144" s="159">
        <v>0.30737999999999999</v>
      </c>
      <c r="V144" s="159">
        <f>ROUND(E144*U144,2)</f>
        <v>7.68</v>
      </c>
      <c r="W144" s="159"/>
      <c r="X144" s="159" t="s">
        <v>422</v>
      </c>
      <c r="Y144" s="159" t="s">
        <v>334</v>
      </c>
      <c r="Z144" s="148"/>
      <c r="AA144" s="148"/>
      <c r="AB144" s="148"/>
      <c r="AC144" s="148"/>
      <c r="AD144" s="148"/>
      <c r="AE144" s="148"/>
      <c r="AF144" s="148"/>
      <c r="AG144" s="148" t="s">
        <v>1377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2" x14ac:dyDescent="0.2">
      <c r="A145" s="155"/>
      <c r="B145" s="156"/>
      <c r="C145" s="274" t="s">
        <v>1482</v>
      </c>
      <c r="D145" s="275"/>
      <c r="E145" s="275"/>
      <c r="F145" s="275"/>
      <c r="G145" s="275"/>
      <c r="H145" s="159"/>
      <c r="I145" s="159"/>
      <c r="J145" s="159"/>
      <c r="K145" s="159"/>
      <c r="L145" s="159"/>
      <c r="M145" s="159"/>
      <c r="N145" s="158"/>
      <c r="O145" s="158"/>
      <c r="P145" s="158"/>
      <c r="Q145" s="158"/>
      <c r="R145" s="159"/>
      <c r="S145" s="159"/>
      <c r="T145" s="159"/>
      <c r="U145" s="159"/>
      <c r="V145" s="159"/>
      <c r="W145" s="159"/>
      <c r="X145" s="159"/>
      <c r="Y145" s="159"/>
      <c r="Z145" s="148"/>
      <c r="AA145" s="148"/>
      <c r="AB145" s="148"/>
      <c r="AC145" s="148"/>
      <c r="AD145" s="148"/>
      <c r="AE145" s="148"/>
      <c r="AF145" s="148"/>
      <c r="AG145" s="148" t="s">
        <v>430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2" x14ac:dyDescent="0.2">
      <c r="A146" s="155"/>
      <c r="B146" s="156"/>
      <c r="C146" s="272" t="s">
        <v>875</v>
      </c>
      <c r="D146" s="273"/>
      <c r="E146" s="273"/>
      <c r="F146" s="273"/>
      <c r="G146" s="273"/>
      <c r="H146" s="159"/>
      <c r="I146" s="159"/>
      <c r="J146" s="159"/>
      <c r="K146" s="159"/>
      <c r="L146" s="159"/>
      <c r="M146" s="159"/>
      <c r="N146" s="158"/>
      <c r="O146" s="158"/>
      <c r="P146" s="158"/>
      <c r="Q146" s="158"/>
      <c r="R146" s="159"/>
      <c r="S146" s="159"/>
      <c r="T146" s="159"/>
      <c r="U146" s="159"/>
      <c r="V146" s="159"/>
      <c r="W146" s="159"/>
      <c r="X146" s="159"/>
      <c r="Y146" s="159"/>
      <c r="Z146" s="148"/>
      <c r="AA146" s="148"/>
      <c r="AB146" s="148"/>
      <c r="AC146" s="148"/>
      <c r="AD146" s="148"/>
      <c r="AE146" s="148"/>
      <c r="AF146" s="148"/>
      <c r="AG146" s="148" t="s">
        <v>336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188" t="s">
        <v>1483</v>
      </c>
      <c r="D147" s="161"/>
      <c r="E147" s="162">
        <v>25</v>
      </c>
      <c r="F147" s="159"/>
      <c r="G147" s="159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344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ht="22.5" outlineLevel="1" x14ac:dyDescent="0.2">
      <c r="A148" s="179">
        <v>56</v>
      </c>
      <c r="B148" s="180" t="s">
        <v>1484</v>
      </c>
      <c r="C148" s="189" t="s">
        <v>1485</v>
      </c>
      <c r="D148" s="181" t="s">
        <v>407</v>
      </c>
      <c r="E148" s="182">
        <v>410</v>
      </c>
      <c r="F148" s="183"/>
      <c r="G148" s="184">
        <f t="shared" ref="G148:G156" si="7">ROUND(E148*F148,2)</f>
        <v>0</v>
      </c>
      <c r="H148" s="183"/>
      <c r="I148" s="184">
        <f t="shared" ref="I148:I156" si="8">ROUND(E148*H148,2)</f>
        <v>0</v>
      </c>
      <c r="J148" s="183"/>
      <c r="K148" s="184">
        <f t="shared" ref="K148:K156" si="9">ROUND(E148*J148,2)</f>
        <v>0</v>
      </c>
      <c r="L148" s="184">
        <v>21</v>
      </c>
      <c r="M148" s="184">
        <f t="shared" ref="M148:M156" si="10">G148*(1+L148/100)</f>
        <v>0</v>
      </c>
      <c r="N148" s="182">
        <v>3.0000000000000001E-5</v>
      </c>
      <c r="O148" s="182">
        <f t="shared" ref="O148:O156" si="11">ROUND(E148*N148,2)</f>
        <v>0.01</v>
      </c>
      <c r="P148" s="182">
        <v>0</v>
      </c>
      <c r="Q148" s="182">
        <f t="shared" ref="Q148:Q156" si="12">ROUND(E148*P148,2)</f>
        <v>0</v>
      </c>
      <c r="R148" s="184" t="s">
        <v>563</v>
      </c>
      <c r="S148" s="184" t="s">
        <v>331</v>
      </c>
      <c r="T148" s="185" t="s">
        <v>331</v>
      </c>
      <c r="U148" s="159">
        <v>0</v>
      </c>
      <c r="V148" s="159">
        <f t="shared" ref="V148:V156" si="13">ROUND(E148*U148,2)</f>
        <v>0</v>
      </c>
      <c r="W148" s="159"/>
      <c r="X148" s="159" t="s">
        <v>564</v>
      </c>
      <c r="Y148" s="159" t="s">
        <v>334</v>
      </c>
      <c r="Z148" s="148"/>
      <c r="AA148" s="148"/>
      <c r="AB148" s="148"/>
      <c r="AC148" s="148"/>
      <c r="AD148" s="148"/>
      <c r="AE148" s="148"/>
      <c r="AF148" s="148"/>
      <c r="AG148" s="148" t="s">
        <v>565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ht="22.5" outlineLevel="1" x14ac:dyDescent="0.2">
      <c r="A149" s="179">
        <v>57</v>
      </c>
      <c r="B149" s="180" t="s">
        <v>1486</v>
      </c>
      <c r="C149" s="189" t="s">
        <v>1487</v>
      </c>
      <c r="D149" s="181" t="s">
        <v>407</v>
      </c>
      <c r="E149" s="182">
        <v>14</v>
      </c>
      <c r="F149" s="183"/>
      <c r="G149" s="184">
        <f t="shared" si="7"/>
        <v>0</v>
      </c>
      <c r="H149" s="183"/>
      <c r="I149" s="184">
        <f t="shared" si="8"/>
        <v>0</v>
      </c>
      <c r="J149" s="183"/>
      <c r="K149" s="184">
        <f t="shared" si="9"/>
        <v>0</v>
      </c>
      <c r="L149" s="184">
        <v>21</v>
      </c>
      <c r="M149" s="184">
        <f t="shared" si="10"/>
        <v>0</v>
      </c>
      <c r="N149" s="182">
        <v>4.0000000000000003E-5</v>
      </c>
      <c r="O149" s="182">
        <f t="shared" si="11"/>
        <v>0</v>
      </c>
      <c r="P149" s="182">
        <v>0</v>
      </c>
      <c r="Q149" s="182">
        <f t="shared" si="12"/>
        <v>0</v>
      </c>
      <c r="R149" s="184" t="s">
        <v>563</v>
      </c>
      <c r="S149" s="184" t="s">
        <v>331</v>
      </c>
      <c r="T149" s="185" t="s">
        <v>331</v>
      </c>
      <c r="U149" s="159">
        <v>0</v>
      </c>
      <c r="V149" s="159">
        <f t="shared" si="13"/>
        <v>0</v>
      </c>
      <c r="W149" s="159"/>
      <c r="X149" s="159" t="s">
        <v>564</v>
      </c>
      <c r="Y149" s="159" t="s">
        <v>334</v>
      </c>
      <c r="Z149" s="148"/>
      <c r="AA149" s="148"/>
      <c r="AB149" s="148"/>
      <c r="AC149" s="148"/>
      <c r="AD149" s="148"/>
      <c r="AE149" s="148"/>
      <c r="AF149" s="148"/>
      <c r="AG149" s="148" t="s">
        <v>565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ht="22.5" outlineLevel="1" x14ac:dyDescent="0.2">
      <c r="A150" s="179">
        <v>58</v>
      </c>
      <c r="B150" s="180" t="s">
        <v>1488</v>
      </c>
      <c r="C150" s="189" t="s">
        <v>1489</v>
      </c>
      <c r="D150" s="181" t="s">
        <v>407</v>
      </c>
      <c r="E150" s="182">
        <v>21</v>
      </c>
      <c r="F150" s="183"/>
      <c r="G150" s="184">
        <f t="shared" si="7"/>
        <v>0</v>
      </c>
      <c r="H150" s="183"/>
      <c r="I150" s="184">
        <f t="shared" si="8"/>
        <v>0</v>
      </c>
      <c r="J150" s="183"/>
      <c r="K150" s="184">
        <f t="shared" si="9"/>
        <v>0</v>
      </c>
      <c r="L150" s="184">
        <v>21</v>
      </c>
      <c r="M150" s="184">
        <f t="shared" si="10"/>
        <v>0</v>
      </c>
      <c r="N150" s="182">
        <v>4.0000000000000003E-5</v>
      </c>
      <c r="O150" s="182">
        <f t="shared" si="11"/>
        <v>0</v>
      </c>
      <c r="P150" s="182">
        <v>0</v>
      </c>
      <c r="Q150" s="182">
        <f t="shared" si="12"/>
        <v>0</v>
      </c>
      <c r="R150" s="184" t="s">
        <v>563</v>
      </c>
      <c r="S150" s="184" t="s">
        <v>331</v>
      </c>
      <c r="T150" s="185" t="s">
        <v>331</v>
      </c>
      <c r="U150" s="159">
        <v>0</v>
      </c>
      <c r="V150" s="159">
        <f t="shared" si="13"/>
        <v>0</v>
      </c>
      <c r="W150" s="159"/>
      <c r="X150" s="159" t="s">
        <v>564</v>
      </c>
      <c r="Y150" s="159" t="s">
        <v>334</v>
      </c>
      <c r="Z150" s="148"/>
      <c r="AA150" s="148"/>
      <c r="AB150" s="148"/>
      <c r="AC150" s="148"/>
      <c r="AD150" s="148"/>
      <c r="AE150" s="148"/>
      <c r="AF150" s="148"/>
      <c r="AG150" s="148" t="s">
        <v>565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ht="22.5" outlineLevel="1" x14ac:dyDescent="0.2">
      <c r="A151" s="179">
        <v>59</v>
      </c>
      <c r="B151" s="201" t="s">
        <v>1490</v>
      </c>
      <c r="C151" s="202" t="s">
        <v>1491</v>
      </c>
      <c r="D151" s="203" t="s">
        <v>407</v>
      </c>
      <c r="E151" s="204">
        <v>22</v>
      </c>
      <c r="F151" s="205"/>
      <c r="G151" s="206">
        <f t="shared" si="7"/>
        <v>0</v>
      </c>
      <c r="H151" s="205"/>
      <c r="I151" s="206">
        <f t="shared" si="8"/>
        <v>0</v>
      </c>
      <c r="J151" s="205"/>
      <c r="K151" s="206">
        <f t="shared" si="9"/>
        <v>0</v>
      </c>
      <c r="L151" s="206">
        <v>21</v>
      </c>
      <c r="M151" s="206">
        <f t="shared" si="10"/>
        <v>0</v>
      </c>
      <c r="N151" s="204">
        <v>6.9999999999999994E-5</v>
      </c>
      <c r="O151" s="204">
        <f t="shared" si="11"/>
        <v>0</v>
      </c>
      <c r="P151" s="204">
        <v>0</v>
      </c>
      <c r="Q151" s="204">
        <f t="shared" si="12"/>
        <v>0</v>
      </c>
      <c r="R151" s="206" t="s">
        <v>563</v>
      </c>
      <c r="S151" s="206" t="s">
        <v>331</v>
      </c>
      <c r="T151" s="185" t="s">
        <v>331</v>
      </c>
      <c r="U151" s="159">
        <v>0</v>
      </c>
      <c r="V151" s="159">
        <f t="shared" si="13"/>
        <v>0</v>
      </c>
      <c r="W151" s="159"/>
      <c r="X151" s="159" t="s">
        <v>564</v>
      </c>
      <c r="Y151" s="159" t="s">
        <v>334</v>
      </c>
      <c r="Z151" s="148"/>
      <c r="AA151" s="148"/>
      <c r="AB151" s="148"/>
      <c r="AC151" s="148"/>
      <c r="AD151" s="148"/>
      <c r="AE151" s="148"/>
      <c r="AF151" s="148"/>
      <c r="AG151" s="148" t="s">
        <v>565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1" x14ac:dyDescent="0.2">
      <c r="A152" s="179">
        <v>60</v>
      </c>
      <c r="B152" s="180" t="s">
        <v>1492</v>
      </c>
      <c r="C152" s="189" t="s">
        <v>1493</v>
      </c>
      <c r="D152" s="181" t="s">
        <v>407</v>
      </c>
      <c r="E152" s="182">
        <v>2</v>
      </c>
      <c r="F152" s="183"/>
      <c r="G152" s="184">
        <f t="shared" si="7"/>
        <v>0</v>
      </c>
      <c r="H152" s="183"/>
      <c r="I152" s="184">
        <f t="shared" si="8"/>
        <v>0</v>
      </c>
      <c r="J152" s="183"/>
      <c r="K152" s="184">
        <f t="shared" si="9"/>
        <v>0</v>
      </c>
      <c r="L152" s="184">
        <v>21</v>
      </c>
      <c r="M152" s="184">
        <f t="shared" si="10"/>
        <v>0</v>
      </c>
      <c r="N152" s="182">
        <v>8.0000000000000007E-5</v>
      </c>
      <c r="O152" s="182">
        <f t="shared" si="11"/>
        <v>0</v>
      </c>
      <c r="P152" s="182">
        <v>0</v>
      </c>
      <c r="Q152" s="182">
        <f t="shared" si="12"/>
        <v>0</v>
      </c>
      <c r="R152" s="184" t="s">
        <v>563</v>
      </c>
      <c r="S152" s="184" t="s">
        <v>331</v>
      </c>
      <c r="T152" s="185" t="s">
        <v>331</v>
      </c>
      <c r="U152" s="159">
        <v>0</v>
      </c>
      <c r="V152" s="159">
        <f t="shared" si="13"/>
        <v>0</v>
      </c>
      <c r="W152" s="159"/>
      <c r="X152" s="159" t="s">
        <v>564</v>
      </c>
      <c r="Y152" s="159" t="s">
        <v>334</v>
      </c>
      <c r="Z152" s="148"/>
      <c r="AA152" s="148"/>
      <c r="AB152" s="148"/>
      <c r="AC152" s="148"/>
      <c r="AD152" s="148"/>
      <c r="AE152" s="148"/>
      <c r="AF152" s="148"/>
      <c r="AG152" s="148" t="s">
        <v>565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ht="22.5" outlineLevel="1" x14ac:dyDescent="0.2">
      <c r="A153" s="179">
        <v>61</v>
      </c>
      <c r="B153" s="180" t="s">
        <v>1494</v>
      </c>
      <c r="C153" s="189" t="s">
        <v>1495</v>
      </c>
      <c r="D153" s="181" t="s">
        <v>420</v>
      </c>
      <c r="E153" s="182">
        <v>488</v>
      </c>
      <c r="F153" s="183"/>
      <c r="G153" s="184">
        <f t="shared" si="7"/>
        <v>0</v>
      </c>
      <c r="H153" s="183"/>
      <c r="I153" s="184">
        <f t="shared" si="8"/>
        <v>0</v>
      </c>
      <c r="J153" s="183"/>
      <c r="K153" s="184">
        <f t="shared" si="9"/>
        <v>0</v>
      </c>
      <c r="L153" s="184">
        <v>21</v>
      </c>
      <c r="M153" s="184">
        <f t="shared" si="10"/>
        <v>0</v>
      </c>
      <c r="N153" s="182">
        <v>3.0000000000000001E-5</v>
      </c>
      <c r="O153" s="182">
        <f t="shared" si="11"/>
        <v>0.01</v>
      </c>
      <c r="P153" s="182">
        <v>0</v>
      </c>
      <c r="Q153" s="182">
        <f t="shared" si="12"/>
        <v>0</v>
      </c>
      <c r="R153" s="184" t="s">
        <v>861</v>
      </c>
      <c r="S153" s="184" t="s">
        <v>331</v>
      </c>
      <c r="T153" s="185" t="s">
        <v>331</v>
      </c>
      <c r="U153" s="159">
        <v>0.109</v>
      </c>
      <c r="V153" s="159">
        <f t="shared" si="13"/>
        <v>53.19</v>
      </c>
      <c r="W153" s="159"/>
      <c r="X153" s="159" t="s">
        <v>422</v>
      </c>
      <c r="Y153" s="159" t="s">
        <v>334</v>
      </c>
      <c r="Z153" s="148"/>
      <c r="AA153" s="148"/>
      <c r="AB153" s="148"/>
      <c r="AC153" s="148"/>
      <c r="AD153" s="148"/>
      <c r="AE153" s="148"/>
      <c r="AF153" s="148"/>
      <c r="AG153" s="148" t="s">
        <v>423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ht="22.5" outlineLevel="1" x14ac:dyDescent="0.2">
      <c r="A154" s="179">
        <v>62</v>
      </c>
      <c r="B154" s="180" t="s">
        <v>1496</v>
      </c>
      <c r="C154" s="189" t="s">
        <v>1497</v>
      </c>
      <c r="D154" s="181" t="s">
        <v>407</v>
      </c>
      <c r="E154" s="182">
        <v>25</v>
      </c>
      <c r="F154" s="183"/>
      <c r="G154" s="184">
        <f t="shared" si="7"/>
        <v>0</v>
      </c>
      <c r="H154" s="183"/>
      <c r="I154" s="184">
        <f t="shared" si="8"/>
        <v>0</v>
      </c>
      <c r="J154" s="183"/>
      <c r="K154" s="184">
        <f t="shared" si="9"/>
        <v>0</v>
      </c>
      <c r="L154" s="184">
        <v>21</v>
      </c>
      <c r="M154" s="184">
        <f t="shared" si="10"/>
        <v>0</v>
      </c>
      <c r="N154" s="182">
        <v>6.9999999999999994E-5</v>
      </c>
      <c r="O154" s="182">
        <f t="shared" si="11"/>
        <v>0</v>
      </c>
      <c r="P154" s="182">
        <v>0</v>
      </c>
      <c r="Q154" s="182">
        <f t="shared" si="12"/>
        <v>0</v>
      </c>
      <c r="R154" s="184" t="s">
        <v>563</v>
      </c>
      <c r="S154" s="184" t="s">
        <v>331</v>
      </c>
      <c r="T154" s="185" t="s">
        <v>331</v>
      </c>
      <c r="U154" s="159">
        <v>0</v>
      </c>
      <c r="V154" s="159">
        <f t="shared" si="13"/>
        <v>0</v>
      </c>
      <c r="W154" s="159"/>
      <c r="X154" s="159" t="s">
        <v>564</v>
      </c>
      <c r="Y154" s="159" t="s">
        <v>334</v>
      </c>
      <c r="Z154" s="148"/>
      <c r="AA154" s="148"/>
      <c r="AB154" s="148"/>
      <c r="AC154" s="148"/>
      <c r="AD154" s="148"/>
      <c r="AE154" s="148"/>
      <c r="AF154" s="148"/>
      <c r="AG154" s="148" t="s">
        <v>565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ht="33.75" outlineLevel="1" x14ac:dyDescent="0.2">
      <c r="A155" s="179">
        <v>63</v>
      </c>
      <c r="B155" s="180" t="s">
        <v>1498</v>
      </c>
      <c r="C155" s="189" t="s">
        <v>1499</v>
      </c>
      <c r="D155" s="181" t="s">
        <v>420</v>
      </c>
      <c r="E155" s="182">
        <v>15</v>
      </c>
      <c r="F155" s="183"/>
      <c r="G155" s="184">
        <f t="shared" si="7"/>
        <v>0</v>
      </c>
      <c r="H155" s="183"/>
      <c r="I155" s="184">
        <f t="shared" si="8"/>
        <v>0</v>
      </c>
      <c r="J155" s="183"/>
      <c r="K155" s="184">
        <f t="shared" si="9"/>
        <v>0</v>
      </c>
      <c r="L155" s="184">
        <v>21</v>
      </c>
      <c r="M155" s="184">
        <f t="shared" si="10"/>
        <v>0</v>
      </c>
      <c r="N155" s="182">
        <v>8.9999999999999998E-4</v>
      </c>
      <c r="O155" s="182">
        <f t="shared" si="11"/>
        <v>0.01</v>
      </c>
      <c r="P155" s="182">
        <v>0</v>
      </c>
      <c r="Q155" s="182">
        <f t="shared" si="12"/>
        <v>0</v>
      </c>
      <c r="R155" s="184" t="s">
        <v>563</v>
      </c>
      <c r="S155" s="184" t="s">
        <v>331</v>
      </c>
      <c r="T155" s="185" t="s">
        <v>331</v>
      </c>
      <c r="U155" s="159">
        <v>0</v>
      </c>
      <c r="V155" s="159">
        <f t="shared" si="13"/>
        <v>0</v>
      </c>
      <c r="W155" s="159"/>
      <c r="X155" s="159" t="s">
        <v>564</v>
      </c>
      <c r="Y155" s="159" t="s">
        <v>334</v>
      </c>
      <c r="Z155" s="148"/>
      <c r="AA155" s="148"/>
      <c r="AB155" s="148"/>
      <c r="AC155" s="148"/>
      <c r="AD155" s="148"/>
      <c r="AE155" s="148"/>
      <c r="AF155" s="148"/>
      <c r="AG155" s="148" t="s">
        <v>565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33.75" outlineLevel="1" x14ac:dyDescent="0.2">
      <c r="A156" s="171">
        <v>64</v>
      </c>
      <c r="B156" s="172" t="s">
        <v>1500</v>
      </c>
      <c r="C156" s="187" t="s">
        <v>1501</v>
      </c>
      <c r="D156" s="173" t="s">
        <v>420</v>
      </c>
      <c r="E156" s="174">
        <v>15</v>
      </c>
      <c r="F156" s="175"/>
      <c r="G156" s="176">
        <f t="shared" si="7"/>
        <v>0</v>
      </c>
      <c r="H156" s="175"/>
      <c r="I156" s="176">
        <f t="shared" si="8"/>
        <v>0</v>
      </c>
      <c r="J156" s="175"/>
      <c r="K156" s="176">
        <f t="shared" si="9"/>
        <v>0</v>
      </c>
      <c r="L156" s="176">
        <v>21</v>
      </c>
      <c r="M156" s="176">
        <f t="shared" si="10"/>
        <v>0</v>
      </c>
      <c r="N156" s="174">
        <v>9.8999999999999999E-4</v>
      </c>
      <c r="O156" s="174">
        <f t="shared" si="11"/>
        <v>0.01</v>
      </c>
      <c r="P156" s="174">
        <v>0</v>
      </c>
      <c r="Q156" s="174">
        <f t="shared" si="12"/>
        <v>0</v>
      </c>
      <c r="R156" s="176" t="s">
        <v>1341</v>
      </c>
      <c r="S156" s="176" t="s">
        <v>331</v>
      </c>
      <c r="T156" s="177" t="s">
        <v>331</v>
      </c>
      <c r="U156" s="159">
        <v>0.15</v>
      </c>
      <c r="V156" s="159">
        <f t="shared" si="13"/>
        <v>2.25</v>
      </c>
      <c r="W156" s="159"/>
      <c r="X156" s="159" t="s">
        <v>422</v>
      </c>
      <c r="Y156" s="159" t="s">
        <v>334</v>
      </c>
      <c r="Z156" s="148"/>
      <c r="AA156" s="148"/>
      <c r="AB156" s="148"/>
      <c r="AC156" s="148"/>
      <c r="AD156" s="148"/>
      <c r="AE156" s="148"/>
      <c r="AF156" s="148"/>
      <c r="AG156" s="148" t="s">
        <v>423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2" x14ac:dyDescent="0.2">
      <c r="A157" s="155"/>
      <c r="B157" s="156"/>
      <c r="C157" s="263" t="s">
        <v>1502</v>
      </c>
      <c r="D157" s="264"/>
      <c r="E157" s="264"/>
      <c r="F157" s="264"/>
      <c r="G157" s="264"/>
      <c r="H157" s="159"/>
      <c r="I157" s="159"/>
      <c r="J157" s="159"/>
      <c r="K157" s="159"/>
      <c r="L157" s="159"/>
      <c r="M157" s="159"/>
      <c r="N157" s="158"/>
      <c r="O157" s="158"/>
      <c r="P157" s="158"/>
      <c r="Q157" s="158"/>
      <c r="R157" s="159"/>
      <c r="S157" s="159"/>
      <c r="T157" s="159"/>
      <c r="U157" s="159"/>
      <c r="V157" s="159"/>
      <c r="W157" s="159"/>
      <c r="X157" s="159"/>
      <c r="Y157" s="159"/>
      <c r="Z157" s="148"/>
      <c r="AA157" s="148"/>
      <c r="AB157" s="148"/>
      <c r="AC157" s="148"/>
      <c r="AD157" s="148"/>
      <c r="AE157" s="148"/>
      <c r="AF157" s="148"/>
      <c r="AG157" s="148" t="s">
        <v>336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ht="22.5" outlineLevel="1" x14ac:dyDescent="0.2">
      <c r="A158" s="171">
        <v>65</v>
      </c>
      <c r="B158" s="172" t="s">
        <v>1503</v>
      </c>
      <c r="C158" s="187" t="s">
        <v>1504</v>
      </c>
      <c r="D158" s="173" t="s">
        <v>407</v>
      </c>
      <c r="E158" s="174">
        <v>494</v>
      </c>
      <c r="F158" s="175"/>
      <c r="G158" s="176">
        <f>ROUND(E158*F158,2)</f>
        <v>0</v>
      </c>
      <c r="H158" s="175"/>
      <c r="I158" s="176">
        <f>ROUND(E158*H158,2)</f>
        <v>0</v>
      </c>
      <c r="J158" s="175"/>
      <c r="K158" s="176">
        <f>ROUND(E158*J158,2)</f>
        <v>0</v>
      </c>
      <c r="L158" s="176">
        <v>21</v>
      </c>
      <c r="M158" s="176">
        <f>G158*(1+L158/100)</f>
        <v>0</v>
      </c>
      <c r="N158" s="174">
        <v>0</v>
      </c>
      <c r="O158" s="174">
        <f>ROUND(E158*N158,2)</f>
        <v>0</v>
      </c>
      <c r="P158" s="174">
        <v>0</v>
      </c>
      <c r="Q158" s="174">
        <f>ROUND(E158*P158,2)</f>
        <v>0</v>
      </c>
      <c r="R158" s="176" t="s">
        <v>1341</v>
      </c>
      <c r="S158" s="176" t="s">
        <v>331</v>
      </c>
      <c r="T158" s="177" t="s">
        <v>331</v>
      </c>
      <c r="U158" s="159">
        <v>2.1000000000000001E-2</v>
      </c>
      <c r="V158" s="159">
        <f>ROUND(E158*U158,2)</f>
        <v>10.37</v>
      </c>
      <c r="W158" s="159"/>
      <c r="X158" s="159" t="s">
        <v>422</v>
      </c>
      <c r="Y158" s="159" t="s">
        <v>334</v>
      </c>
      <c r="Z158" s="148"/>
      <c r="AA158" s="148"/>
      <c r="AB158" s="148"/>
      <c r="AC158" s="148"/>
      <c r="AD158" s="148"/>
      <c r="AE158" s="148"/>
      <c r="AF158" s="148"/>
      <c r="AG158" s="148" t="s">
        <v>1377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2" x14ac:dyDescent="0.2">
      <c r="A159" s="155"/>
      <c r="B159" s="156"/>
      <c r="C159" s="263" t="s">
        <v>1505</v>
      </c>
      <c r="D159" s="264"/>
      <c r="E159" s="264"/>
      <c r="F159" s="264"/>
      <c r="G159" s="264"/>
      <c r="H159" s="159"/>
      <c r="I159" s="159"/>
      <c r="J159" s="159"/>
      <c r="K159" s="159"/>
      <c r="L159" s="159"/>
      <c r="M159" s="159"/>
      <c r="N159" s="158"/>
      <c r="O159" s="158"/>
      <c r="P159" s="158"/>
      <c r="Q159" s="158"/>
      <c r="R159" s="159"/>
      <c r="S159" s="159"/>
      <c r="T159" s="159"/>
      <c r="U159" s="159"/>
      <c r="V159" s="159"/>
      <c r="W159" s="159"/>
      <c r="X159" s="159"/>
      <c r="Y159" s="159"/>
      <c r="Z159" s="148"/>
      <c r="AA159" s="148"/>
      <c r="AB159" s="148"/>
      <c r="AC159" s="148"/>
      <c r="AD159" s="148"/>
      <c r="AE159" s="148"/>
      <c r="AF159" s="148"/>
      <c r="AG159" s="148" t="s">
        <v>336</v>
      </c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79">
        <v>66</v>
      </c>
      <c r="B160" s="180" t="s">
        <v>1506</v>
      </c>
      <c r="C160" s="189" t="s">
        <v>1507</v>
      </c>
      <c r="D160" s="181" t="s">
        <v>407</v>
      </c>
      <c r="E160" s="182">
        <v>494</v>
      </c>
      <c r="F160" s="183"/>
      <c r="G160" s="184">
        <f>ROUND(E160*F160,2)</f>
        <v>0</v>
      </c>
      <c r="H160" s="183"/>
      <c r="I160" s="184">
        <f>ROUND(E160*H160,2)</f>
        <v>0</v>
      </c>
      <c r="J160" s="183"/>
      <c r="K160" s="184">
        <f>ROUND(E160*J160,2)</f>
        <v>0</v>
      </c>
      <c r="L160" s="184">
        <v>21</v>
      </c>
      <c r="M160" s="184">
        <f>G160*(1+L160/100)</f>
        <v>0</v>
      </c>
      <c r="N160" s="182">
        <v>0</v>
      </c>
      <c r="O160" s="182">
        <f>ROUND(E160*N160,2)</f>
        <v>0</v>
      </c>
      <c r="P160" s="182">
        <v>0</v>
      </c>
      <c r="Q160" s="182">
        <f>ROUND(E160*P160,2)</f>
        <v>0</v>
      </c>
      <c r="R160" s="184"/>
      <c r="S160" s="184" t="s">
        <v>331</v>
      </c>
      <c r="T160" s="185" t="s">
        <v>331</v>
      </c>
      <c r="U160" s="159">
        <v>0</v>
      </c>
      <c r="V160" s="159">
        <f>ROUND(E160*U160,2)</f>
        <v>0</v>
      </c>
      <c r="W160" s="159"/>
      <c r="X160" s="159" t="s">
        <v>422</v>
      </c>
      <c r="Y160" s="159" t="s">
        <v>334</v>
      </c>
      <c r="Z160" s="148"/>
      <c r="AA160" s="148"/>
      <c r="AB160" s="148"/>
      <c r="AC160" s="148"/>
      <c r="AD160" s="148"/>
      <c r="AE160" s="148"/>
      <c r="AF160" s="148"/>
      <c r="AG160" s="148" t="s">
        <v>423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ht="22.5" outlineLevel="1" x14ac:dyDescent="0.2">
      <c r="A161" s="171">
        <v>67</v>
      </c>
      <c r="B161" s="172" t="s">
        <v>1508</v>
      </c>
      <c r="C161" s="187" t="s">
        <v>1509</v>
      </c>
      <c r="D161" s="173" t="s">
        <v>407</v>
      </c>
      <c r="E161" s="174">
        <v>494</v>
      </c>
      <c r="F161" s="175"/>
      <c r="G161" s="176">
        <f>ROUND(E161*F161,2)</f>
        <v>0</v>
      </c>
      <c r="H161" s="175"/>
      <c r="I161" s="176">
        <f>ROUND(E161*H161,2)</f>
        <v>0</v>
      </c>
      <c r="J161" s="175"/>
      <c r="K161" s="176">
        <f>ROUND(E161*J161,2)</f>
        <v>0</v>
      </c>
      <c r="L161" s="176">
        <v>21</v>
      </c>
      <c r="M161" s="176">
        <f>G161*(1+L161/100)</f>
        <v>0</v>
      </c>
      <c r="N161" s="174">
        <v>6.9999999999999994E-5</v>
      </c>
      <c r="O161" s="174">
        <f>ROUND(E161*N161,2)</f>
        <v>0.03</v>
      </c>
      <c r="P161" s="174">
        <v>0</v>
      </c>
      <c r="Q161" s="174">
        <f>ROUND(E161*P161,2)</f>
        <v>0</v>
      </c>
      <c r="R161" s="176" t="s">
        <v>1510</v>
      </c>
      <c r="S161" s="176" t="s">
        <v>331</v>
      </c>
      <c r="T161" s="177" t="s">
        <v>331</v>
      </c>
      <c r="U161" s="159">
        <v>8.6999999999999994E-2</v>
      </c>
      <c r="V161" s="159">
        <f>ROUND(E161*U161,2)</f>
        <v>42.98</v>
      </c>
      <c r="W161" s="159"/>
      <c r="X161" s="159" t="s">
        <v>422</v>
      </c>
      <c r="Y161" s="159" t="s">
        <v>334</v>
      </c>
      <c r="Z161" s="148"/>
      <c r="AA161" s="148"/>
      <c r="AB161" s="148"/>
      <c r="AC161" s="148"/>
      <c r="AD161" s="148"/>
      <c r="AE161" s="148"/>
      <c r="AF161" s="148"/>
      <c r="AG161" s="148" t="s">
        <v>423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2" x14ac:dyDescent="0.2">
      <c r="A162" s="155"/>
      <c r="B162" s="156"/>
      <c r="C162" s="274" t="s">
        <v>1511</v>
      </c>
      <c r="D162" s="275"/>
      <c r="E162" s="275"/>
      <c r="F162" s="275"/>
      <c r="G162" s="275"/>
      <c r="H162" s="159"/>
      <c r="I162" s="159"/>
      <c r="J162" s="159"/>
      <c r="K162" s="159"/>
      <c r="L162" s="159"/>
      <c r="M162" s="159"/>
      <c r="N162" s="158"/>
      <c r="O162" s="158"/>
      <c r="P162" s="158"/>
      <c r="Q162" s="158"/>
      <c r="R162" s="159"/>
      <c r="S162" s="159"/>
      <c r="T162" s="159"/>
      <c r="U162" s="159"/>
      <c r="V162" s="159"/>
      <c r="W162" s="159"/>
      <c r="X162" s="159"/>
      <c r="Y162" s="159"/>
      <c r="Z162" s="148"/>
      <c r="AA162" s="148"/>
      <c r="AB162" s="148"/>
      <c r="AC162" s="148"/>
      <c r="AD162" s="148"/>
      <c r="AE162" s="148"/>
      <c r="AF162" s="148"/>
      <c r="AG162" s="148" t="s">
        <v>430</v>
      </c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ht="22.5" outlineLevel="1" x14ac:dyDescent="0.2">
      <c r="A163" s="179">
        <v>68</v>
      </c>
      <c r="B163" s="180" t="s">
        <v>1512</v>
      </c>
      <c r="C163" s="189" t="s">
        <v>1513</v>
      </c>
      <c r="D163" s="181" t="s">
        <v>420</v>
      </c>
      <c r="E163" s="182">
        <v>494</v>
      </c>
      <c r="F163" s="183"/>
      <c r="G163" s="184">
        <f>ROUND(E163*F163,2)</f>
        <v>0</v>
      </c>
      <c r="H163" s="183"/>
      <c r="I163" s="184">
        <f>ROUND(E163*H163,2)</f>
        <v>0</v>
      </c>
      <c r="J163" s="183"/>
      <c r="K163" s="184">
        <f>ROUND(E163*J163,2)</f>
        <v>0</v>
      </c>
      <c r="L163" s="184">
        <v>21</v>
      </c>
      <c r="M163" s="184">
        <f>G163*(1+L163/100)</f>
        <v>0</v>
      </c>
      <c r="N163" s="182">
        <v>0</v>
      </c>
      <c r="O163" s="182">
        <f>ROUND(E163*N163,2)</f>
        <v>0</v>
      </c>
      <c r="P163" s="182">
        <v>0</v>
      </c>
      <c r="Q163" s="182">
        <f>ROUND(E163*P163,2)</f>
        <v>0</v>
      </c>
      <c r="R163" s="184" t="s">
        <v>1341</v>
      </c>
      <c r="S163" s="184" t="s">
        <v>331</v>
      </c>
      <c r="T163" s="185" t="s">
        <v>331</v>
      </c>
      <c r="U163" s="159">
        <v>3.1E-2</v>
      </c>
      <c r="V163" s="159">
        <f>ROUND(E163*U163,2)</f>
        <v>15.31</v>
      </c>
      <c r="W163" s="159"/>
      <c r="X163" s="159" t="s">
        <v>422</v>
      </c>
      <c r="Y163" s="159" t="s">
        <v>334</v>
      </c>
      <c r="Z163" s="148"/>
      <c r="AA163" s="148"/>
      <c r="AB163" s="148"/>
      <c r="AC163" s="148"/>
      <c r="AD163" s="148"/>
      <c r="AE163" s="148"/>
      <c r="AF163" s="148"/>
      <c r="AG163" s="148" t="s">
        <v>423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x14ac:dyDescent="0.2">
      <c r="A164" s="164" t="s">
        <v>326</v>
      </c>
      <c r="B164" s="165" t="s">
        <v>186</v>
      </c>
      <c r="C164" s="186" t="s">
        <v>187</v>
      </c>
      <c r="D164" s="166"/>
      <c r="E164" s="167"/>
      <c r="F164" s="168"/>
      <c r="G164" s="168">
        <f>SUMIF(AG165:AG168,"&lt;&gt;NOR",G165:G168)</f>
        <v>0</v>
      </c>
      <c r="H164" s="168"/>
      <c r="I164" s="168">
        <f>SUM(I165:I168)</f>
        <v>0</v>
      </c>
      <c r="J164" s="168"/>
      <c r="K164" s="168">
        <f>SUM(K165:K168)</f>
        <v>0</v>
      </c>
      <c r="L164" s="168"/>
      <c r="M164" s="168">
        <f>SUM(M165:M168)</f>
        <v>0</v>
      </c>
      <c r="N164" s="167"/>
      <c r="O164" s="167">
        <f>SUM(O165:O168)</f>
        <v>0.06</v>
      </c>
      <c r="P164" s="167"/>
      <c r="Q164" s="167">
        <f>SUM(Q165:Q168)</f>
        <v>0</v>
      </c>
      <c r="R164" s="168"/>
      <c r="S164" s="168"/>
      <c r="T164" s="169"/>
      <c r="U164" s="163"/>
      <c r="V164" s="163">
        <f>SUM(V165:V168)</f>
        <v>0</v>
      </c>
      <c r="W164" s="163"/>
      <c r="X164" s="163"/>
      <c r="Y164" s="163"/>
      <c r="AG164" t="s">
        <v>327</v>
      </c>
    </row>
    <row r="165" spans="1:60" ht="22.5" outlineLevel="1" x14ac:dyDescent="0.2">
      <c r="A165" s="179">
        <v>69</v>
      </c>
      <c r="B165" s="180" t="s">
        <v>1514</v>
      </c>
      <c r="C165" s="189" t="s">
        <v>1515</v>
      </c>
      <c r="D165" s="181" t="s">
        <v>434</v>
      </c>
      <c r="E165" s="182">
        <v>2</v>
      </c>
      <c r="F165" s="183"/>
      <c r="G165" s="184">
        <f>ROUND(E165*F165,2)</f>
        <v>0</v>
      </c>
      <c r="H165" s="183"/>
      <c r="I165" s="184">
        <f>ROUND(E165*H165,2)</f>
        <v>0</v>
      </c>
      <c r="J165" s="183"/>
      <c r="K165" s="184">
        <f>ROUND(E165*J165,2)</f>
        <v>0</v>
      </c>
      <c r="L165" s="184">
        <v>21</v>
      </c>
      <c r="M165" s="184">
        <f>G165*(1+L165/100)</f>
        <v>0</v>
      </c>
      <c r="N165" s="182">
        <v>3.5999999999999999E-3</v>
      </c>
      <c r="O165" s="182">
        <f>ROUND(E165*N165,2)</f>
        <v>0.01</v>
      </c>
      <c r="P165" s="182">
        <v>0</v>
      </c>
      <c r="Q165" s="182">
        <f>ROUND(E165*P165,2)</f>
        <v>0</v>
      </c>
      <c r="R165" s="184" t="s">
        <v>563</v>
      </c>
      <c r="S165" s="184" t="s">
        <v>331</v>
      </c>
      <c r="T165" s="185" t="s">
        <v>331</v>
      </c>
      <c r="U165" s="159">
        <v>0</v>
      </c>
      <c r="V165" s="159">
        <f>ROUND(E165*U165,2)</f>
        <v>0</v>
      </c>
      <c r="W165" s="159"/>
      <c r="X165" s="159" t="s">
        <v>564</v>
      </c>
      <c r="Y165" s="159" t="s">
        <v>334</v>
      </c>
      <c r="Z165" s="148"/>
      <c r="AA165" s="148"/>
      <c r="AB165" s="148"/>
      <c r="AC165" s="148"/>
      <c r="AD165" s="148"/>
      <c r="AE165" s="148"/>
      <c r="AF165" s="148"/>
      <c r="AG165" s="148" t="s">
        <v>565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79">
        <v>70</v>
      </c>
      <c r="B166" s="180" t="s">
        <v>1516</v>
      </c>
      <c r="C166" s="189" t="s">
        <v>1517</v>
      </c>
      <c r="D166" s="181" t="s">
        <v>434</v>
      </c>
      <c r="E166" s="182">
        <v>1</v>
      </c>
      <c r="F166" s="183"/>
      <c r="G166" s="184">
        <f>ROUND(E166*F166,2)</f>
        <v>0</v>
      </c>
      <c r="H166" s="183"/>
      <c r="I166" s="184">
        <f>ROUND(E166*H166,2)</f>
        <v>0</v>
      </c>
      <c r="J166" s="183"/>
      <c r="K166" s="184">
        <f>ROUND(E166*J166,2)</f>
        <v>0</v>
      </c>
      <c r="L166" s="184">
        <v>21</v>
      </c>
      <c r="M166" s="184">
        <f>G166*(1+L166/100)</f>
        <v>0</v>
      </c>
      <c r="N166" s="182">
        <v>2.63E-2</v>
      </c>
      <c r="O166" s="182">
        <f>ROUND(E166*N166,2)</f>
        <v>0.03</v>
      </c>
      <c r="P166" s="182">
        <v>0</v>
      </c>
      <c r="Q166" s="182">
        <f>ROUND(E166*P166,2)</f>
        <v>0</v>
      </c>
      <c r="R166" s="184" t="s">
        <v>563</v>
      </c>
      <c r="S166" s="184" t="s">
        <v>331</v>
      </c>
      <c r="T166" s="185" t="s">
        <v>331</v>
      </c>
      <c r="U166" s="159">
        <v>0</v>
      </c>
      <c r="V166" s="159">
        <f>ROUND(E166*U166,2)</f>
        <v>0</v>
      </c>
      <c r="W166" s="159"/>
      <c r="X166" s="159" t="s">
        <v>564</v>
      </c>
      <c r="Y166" s="159" t="s">
        <v>334</v>
      </c>
      <c r="Z166" s="148"/>
      <c r="AA166" s="148"/>
      <c r="AB166" s="148"/>
      <c r="AC166" s="148"/>
      <c r="AD166" s="148"/>
      <c r="AE166" s="148"/>
      <c r="AF166" s="148"/>
      <c r="AG166" s="148" t="s">
        <v>565</v>
      </c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79">
        <v>71</v>
      </c>
      <c r="B167" s="180" t="s">
        <v>1518</v>
      </c>
      <c r="C167" s="189" t="s">
        <v>1519</v>
      </c>
      <c r="D167" s="181" t="s">
        <v>434</v>
      </c>
      <c r="E167" s="182">
        <v>1</v>
      </c>
      <c r="F167" s="183"/>
      <c r="G167" s="184">
        <f>ROUND(E167*F167,2)</f>
        <v>0</v>
      </c>
      <c r="H167" s="183"/>
      <c r="I167" s="184">
        <f>ROUND(E167*H167,2)</f>
        <v>0</v>
      </c>
      <c r="J167" s="183"/>
      <c r="K167" s="184">
        <f>ROUND(E167*J167,2)</f>
        <v>0</v>
      </c>
      <c r="L167" s="184">
        <v>21</v>
      </c>
      <c r="M167" s="184">
        <f>G167*(1+L167/100)</f>
        <v>0</v>
      </c>
      <c r="N167" s="182">
        <v>1E-3</v>
      </c>
      <c r="O167" s="182">
        <f>ROUND(E167*N167,2)</f>
        <v>0</v>
      </c>
      <c r="P167" s="182">
        <v>0</v>
      </c>
      <c r="Q167" s="182">
        <f>ROUND(E167*P167,2)</f>
        <v>0</v>
      </c>
      <c r="R167" s="184" t="s">
        <v>563</v>
      </c>
      <c r="S167" s="184" t="s">
        <v>331</v>
      </c>
      <c r="T167" s="185" t="s">
        <v>331</v>
      </c>
      <c r="U167" s="159">
        <v>0</v>
      </c>
      <c r="V167" s="159">
        <f>ROUND(E167*U167,2)</f>
        <v>0</v>
      </c>
      <c r="W167" s="159"/>
      <c r="X167" s="159" t="s">
        <v>564</v>
      </c>
      <c r="Y167" s="159" t="s">
        <v>334</v>
      </c>
      <c r="Z167" s="148"/>
      <c r="AA167" s="148"/>
      <c r="AB167" s="148"/>
      <c r="AC167" s="148"/>
      <c r="AD167" s="148"/>
      <c r="AE167" s="148"/>
      <c r="AF167" s="148"/>
      <c r="AG167" s="148" t="s">
        <v>565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ht="22.5" outlineLevel="1" x14ac:dyDescent="0.2">
      <c r="A168" s="179">
        <v>72</v>
      </c>
      <c r="B168" s="180" t="s">
        <v>1520</v>
      </c>
      <c r="C168" s="189" t="s">
        <v>1521</v>
      </c>
      <c r="D168" s="181" t="s">
        <v>434</v>
      </c>
      <c r="E168" s="182">
        <v>6</v>
      </c>
      <c r="F168" s="183"/>
      <c r="G168" s="184">
        <f>ROUND(E168*F168,2)</f>
        <v>0</v>
      </c>
      <c r="H168" s="183"/>
      <c r="I168" s="184">
        <f>ROUND(E168*H168,2)</f>
        <v>0</v>
      </c>
      <c r="J168" s="183"/>
      <c r="K168" s="184">
        <f>ROUND(E168*J168,2)</f>
        <v>0</v>
      </c>
      <c r="L168" s="184">
        <v>21</v>
      </c>
      <c r="M168" s="184">
        <f>G168*(1+L168/100)</f>
        <v>0</v>
      </c>
      <c r="N168" s="182">
        <v>3.3899999999999998E-3</v>
      </c>
      <c r="O168" s="182">
        <f>ROUND(E168*N168,2)</f>
        <v>0.02</v>
      </c>
      <c r="P168" s="182">
        <v>0</v>
      </c>
      <c r="Q168" s="182">
        <f>ROUND(E168*P168,2)</f>
        <v>0</v>
      </c>
      <c r="R168" s="184" t="s">
        <v>563</v>
      </c>
      <c r="S168" s="184" t="s">
        <v>331</v>
      </c>
      <c r="T168" s="185" t="s">
        <v>331</v>
      </c>
      <c r="U168" s="159">
        <v>0</v>
      </c>
      <c r="V168" s="159">
        <f>ROUND(E168*U168,2)</f>
        <v>0</v>
      </c>
      <c r="W168" s="159"/>
      <c r="X168" s="159" t="s">
        <v>564</v>
      </c>
      <c r="Y168" s="159" t="s">
        <v>334</v>
      </c>
      <c r="Z168" s="148"/>
      <c r="AA168" s="148"/>
      <c r="AB168" s="148"/>
      <c r="AC168" s="148"/>
      <c r="AD168" s="148"/>
      <c r="AE168" s="148"/>
      <c r="AF168" s="148"/>
      <c r="AG168" s="148" t="s">
        <v>565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x14ac:dyDescent="0.2">
      <c r="A169" s="164" t="s">
        <v>326</v>
      </c>
      <c r="B169" s="165" t="s">
        <v>188</v>
      </c>
      <c r="C169" s="186" t="s">
        <v>189</v>
      </c>
      <c r="D169" s="166"/>
      <c r="E169" s="167"/>
      <c r="F169" s="168"/>
      <c r="G169" s="168">
        <f>SUMIF(AG170:AG211,"&lt;&gt;NOR",G170:G211)</f>
        <v>0</v>
      </c>
      <c r="H169" s="168"/>
      <c r="I169" s="168">
        <f>SUM(I170:I211)</f>
        <v>0</v>
      </c>
      <c r="J169" s="168"/>
      <c r="K169" s="168">
        <f>SUM(K170:K211)</f>
        <v>0</v>
      </c>
      <c r="L169" s="168"/>
      <c r="M169" s="168">
        <f>SUM(M170:M211)</f>
        <v>0</v>
      </c>
      <c r="N169" s="167"/>
      <c r="O169" s="167">
        <f>SUM(O170:O211)</f>
        <v>1.27</v>
      </c>
      <c r="P169" s="167"/>
      <c r="Q169" s="167">
        <f>SUM(Q170:Q211)</f>
        <v>0</v>
      </c>
      <c r="R169" s="168"/>
      <c r="S169" s="168"/>
      <c r="T169" s="169"/>
      <c r="U169" s="163"/>
      <c r="V169" s="163">
        <f>SUM(V170:V211)</f>
        <v>25.39</v>
      </c>
      <c r="W169" s="163"/>
      <c r="X169" s="163"/>
      <c r="Y169" s="163"/>
      <c r="AG169" t="s">
        <v>327</v>
      </c>
    </row>
    <row r="170" spans="1:60" ht="22.5" outlineLevel="1" x14ac:dyDescent="0.2">
      <c r="A170" s="171">
        <v>73</v>
      </c>
      <c r="B170" s="172" t="s">
        <v>1522</v>
      </c>
      <c r="C170" s="187" t="s">
        <v>1523</v>
      </c>
      <c r="D170" s="173" t="s">
        <v>1365</v>
      </c>
      <c r="E170" s="174">
        <v>17</v>
      </c>
      <c r="F170" s="175"/>
      <c r="G170" s="176">
        <f>ROUND(E170*F170,2)</f>
        <v>0</v>
      </c>
      <c r="H170" s="175"/>
      <c r="I170" s="176">
        <f>ROUND(E170*H170,2)</f>
        <v>0</v>
      </c>
      <c r="J170" s="175"/>
      <c r="K170" s="176">
        <f>ROUND(E170*J170,2)</f>
        <v>0</v>
      </c>
      <c r="L170" s="176">
        <v>21</v>
      </c>
      <c r="M170" s="176">
        <f>G170*(1+L170/100)</f>
        <v>0</v>
      </c>
      <c r="N170" s="174">
        <v>1.1999999999999999E-3</v>
      </c>
      <c r="O170" s="174">
        <f>ROUND(E170*N170,2)</f>
        <v>0.02</v>
      </c>
      <c r="P170" s="174">
        <v>0</v>
      </c>
      <c r="Q170" s="174">
        <f>ROUND(E170*P170,2)</f>
        <v>0</v>
      </c>
      <c r="R170" s="176" t="s">
        <v>1341</v>
      </c>
      <c r="S170" s="176" t="s">
        <v>331</v>
      </c>
      <c r="T170" s="177" t="s">
        <v>331</v>
      </c>
      <c r="U170" s="159">
        <v>0.86499999999999999</v>
      </c>
      <c r="V170" s="159">
        <f>ROUND(E170*U170,2)</f>
        <v>14.71</v>
      </c>
      <c r="W170" s="159"/>
      <c r="X170" s="159" t="s">
        <v>422</v>
      </c>
      <c r="Y170" s="159" t="s">
        <v>334</v>
      </c>
      <c r="Z170" s="148"/>
      <c r="AA170" s="148"/>
      <c r="AB170" s="148"/>
      <c r="AC170" s="148"/>
      <c r="AD170" s="148"/>
      <c r="AE170" s="148"/>
      <c r="AF170" s="148"/>
      <c r="AG170" s="148" t="s">
        <v>1377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2" x14ac:dyDescent="0.2">
      <c r="A171" s="155"/>
      <c r="B171" s="156"/>
      <c r="C171" s="188" t="s">
        <v>1524</v>
      </c>
      <c r="D171" s="161"/>
      <c r="E171" s="162">
        <v>2</v>
      </c>
      <c r="F171" s="159"/>
      <c r="G171" s="159"/>
      <c r="H171" s="159"/>
      <c r="I171" s="159"/>
      <c r="J171" s="159"/>
      <c r="K171" s="159"/>
      <c r="L171" s="159"/>
      <c r="M171" s="159"/>
      <c r="N171" s="158"/>
      <c r="O171" s="158"/>
      <c r="P171" s="158"/>
      <c r="Q171" s="158"/>
      <c r="R171" s="159"/>
      <c r="S171" s="159"/>
      <c r="T171" s="159"/>
      <c r="U171" s="159"/>
      <c r="V171" s="159"/>
      <c r="W171" s="159"/>
      <c r="X171" s="159"/>
      <c r="Y171" s="159"/>
      <c r="Z171" s="148"/>
      <c r="AA171" s="148"/>
      <c r="AB171" s="148"/>
      <c r="AC171" s="148"/>
      <c r="AD171" s="148"/>
      <c r="AE171" s="148"/>
      <c r="AF171" s="148"/>
      <c r="AG171" s="148" t="s">
        <v>344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3" x14ac:dyDescent="0.2">
      <c r="A172" s="155"/>
      <c r="B172" s="156"/>
      <c r="C172" s="188" t="s">
        <v>1525</v>
      </c>
      <c r="D172" s="161"/>
      <c r="E172" s="162">
        <v>1</v>
      </c>
      <c r="F172" s="159"/>
      <c r="G172" s="159"/>
      <c r="H172" s="159"/>
      <c r="I172" s="159"/>
      <c r="J172" s="159"/>
      <c r="K172" s="159"/>
      <c r="L172" s="159"/>
      <c r="M172" s="159"/>
      <c r="N172" s="158"/>
      <c r="O172" s="158"/>
      <c r="P172" s="158"/>
      <c r="Q172" s="158"/>
      <c r="R172" s="159"/>
      <c r="S172" s="159"/>
      <c r="T172" s="159"/>
      <c r="U172" s="159"/>
      <c r="V172" s="159"/>
      <c r="W172" s="159"/>
      <c r="X172" s="159"/>
      <c r="Y172" s="159"/>
      <c r="Z172" s="148"/>
      <c r="AA172" s="148"/>
      <c r="AB172" s="148"/>
      <c r="AC172" s="148"/>
      <c r="AD172" s="148"/>
      <c r="AE172" s="148"/>
      <c r="AF172" s="148"/>
      <c r="AG172" s="148" t="s">
        <v>344</v>
      </c>
      <c r="AH172" s="148">
        <v>0</v>
      </c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3" x14ac:dyDescent="0.2">
      <c r="A173" s="155"/>
      <c r="B173" s="156"/>
      <c r="C173" s="188" t="s">
        <v>1526</v>
      </c>
      <c r="D173" s="161"/>
      <c r="E173" s="162">
        <v>1</v>
      </c>
      <c r="F173" s="159"/>
      <c r="G173" s="159"/>
      <c r="H173" s="159"/>
      <c r="I173" s="159"/>
      <c r="J173" s="159"/>
      <c r="K173" s="159"/>
      <c r="L173" s="159"/>
      <c r="M173" s="159"/>
      <c r="N173" s="158"/>
      <c r="O173" s="158"/>
      <c r="P173" s="158"/>
      <c r="Q173" s="158"/>
      <c r="R173" s="159"/>
      <c r="S173" s="159"/>
      <c r="T173" s="159"/>
      <c r="U173" s="159"/>
      <c r="V173" s="159"/>
      <c r="W173" s="159"/>
      <c r="X173" s="159"/>
      <c r="Y173" s="159"/>
      <c r="Z173" s="148"/>
      <c r="AA173" s="148"/>
      <c r="AB173" s="148"/>
      <c r="AC173" s="148"/>
      <c r="AD173" s="148"/>
      <c r="AE173" s="148"/>
      <c r="AF173" s="148"/>
      <c r="AG173" s="148" t="s">
        <v>344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3" x14ac:dyDescent="0.2">
      <c r="A174" s="155"/>
      <c r="B174" s="156"/>
      <c r="C174" s="188" t="s">
        <v>1527</v>
      </c>
      <c r="D174" s="161"/>
      <c r="E174" s="162">
        <v>2</v>
      </c>
      <c r="F174" s="159"/>
      <c r="G174" s="159"/>
      <c r="H174" s="159"/>
      <c r="I174" s="159"/>
      <c r="J174" s="159"/>
      <c r="K174" s="159"/>
      <c r="L174" s="159"/>
      <c r="M174" s="159"/>
      <c r="N174" s="158"/>
      <c r="O174" s="158"/>
      <c r="P174" s="158"/>
      <c r="Q174" s="158"/>
      <c r="R174" s="159"/>
      <c r="S174" s="159"/>
      <c r="T174" s="159"/>
      <c r="U174" s="159"/>
      <c r="V174" s="159"/>
      <c r="W174" s="159"/>
      <c r="X174" s="159"/>
      <c r="Y174" s="159"/>
      <c r="Z174" s="148"/>
      <c r="AA174" s="148"/>
      <c r="AB174" s="148"/>
      <c r="AC174" s="148"/>
      <c r="AD174" s="148"/>
      <c r="AE174" s="148"/>
      <c r="AF174" s="148"/>
      <c r="AG174" s="148" t="s">
        <v>344</v>
      </c>
      <c r="AH174" s="148">
        <v>0</v>
      </c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3" x14ac:dyDescent="0.2">
      <c r="A175" s="155"/>
      <c r="B175" s="156"/>
      <c r="C175" s="188" t="s">
        <v>1528</v>
      </c>
      <c r="D175" s="161"/>
      <c r="E175" s="162">
        <v>2</v>
      </c>
      <c r="F175" s="159"/>
      <c r="G175" s="159"/>
      <c r="H175" s="159"/>
      <c r="I175" s="159"/>
      <c r="J175" s="159"/>
      <c r="K175" s="159"/>
      <c r="L175" s="159"/>
      <c r="M175" s="159"/>
      <c r="N175" s="158"/>
      <c r="O175" s="158"/>
      <c r="P175" s="158"/>
      <c r="Q175" s="158"/>
      <c r="R175" s="159"/>
      <c r="S175" s="159"/>
      <c r="T175" s="159"/>
      <c r="U175" s="159"/>
      <c r="V175" s="159"/>
      <c r="W175" s="159"/>
      <c r="X175" s="159"/>
      <c r="Y175" s="159"/>
      <c r="Z175" s="148"/>
      <c r="AA175" s="148"/>
      <c r="AB175" s="148"/>
      <c r="AC175" s="148"/>
      <c r="AD175" s="148"/>
      <c r="AE175" s="148"/>
      <c r="AF175" s="148"/>
      <c r="AG175" s="148" t="s">
        <v>344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3" x14ac:dyDescent="0.2">
      <c r="A176" s="155"/>
      <c r="B176" s="156"/>
      <c r="C176" s="188" t="s">
        <v>1529</v>
      </c>
      <c r="D176" s="161"/>
      <c r="E176" s="162">
        <v>1</v>
      </c>
      <c r="F176" s="159"/>
      <c r="G176" s="159"/>
      <c r="H176" s="159"/>
      <c r="I176" s="159"/>
      <c r="J176" s="159"/>
      <c r="K176" s="159"/>
      <c r="L176" s="159"/>
      <c r="M176" s="159"/>
      <c r="N176" s="158"/>
      <c r="O176" s="158"/>
      <c r="P176" s="158"/>
      <c r="Q176" s="158"/>
      <c r="R176" s="159"/>
      <c r="S176" s="159"/>
      <c r="T176" s="159"/>
      <c r="U176" s="159"/>
      <c r="V176" s="159"/>
      <c r="W176" s="159"/>
      <c r="X176" s="159"/>
      <c r="Y176" s="159"/>
      <c r="Z176" s="148"/>
      <c r="AA176" s="148"/>
      <c r="AB176" s="148"/>
      <c r="AC176" s="148"/>
      <c r="AD176" s="148"/>
      <c r="AE176" s="148"/>
      <c r="AF176" s="148"/>
      <c r="AG176" s="148" t="s">
        <v>344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3" x14ac:dyDescent="0.2">
      <c r="A177" s="155"/>
      <c r="B177" s="156"/>
      <c r="C177" s="188" t="s">
        <v>1530</v>
      </c>
      <c r="D177" s="161"/>
      <c r="E177" s="162">
        <v>4</v>
      </c>
      <c r="F177" s="159"/>
      <c r="G177" s="159"/>
      <c r="H177" s="159"/>
      <c r="I177" s="159"/>
      <c r="J177" s="159"/>
      <c r="K177" s="159"/>
      <c r="L177" s="159"/>
      <c r="M177" s="159"/>
      <c r="N177" s="158"/>
      <c r="O177" s="158"/>
      <c r="P177" s="158"/>
      <c r="Q177" s="158"/>
      <c r="R177" s="159"/>
      <c r="S177" s="159"/>
      <c r="T177" s="159"/>
      <c r="U177" s="159"/>
      <c r="V177" s="159"/>
      <c r="W177" s="159"/>
      <c r="X177" s="159"/>
      <c r="Y177" s="159"/>
      <c r="Z177" s="148"/>
      <c r="AA177" s="148"/>
      <c r="AB177" s="148"/>
      <c r="AC177" s="148"/>
      <c r="AD177" s="148"/>
      <c r="AE177" s="148"/>
      <c r="AF177" s="148"/>
      <c r="AG177" s="148" t="s">
        <v>344</v>
      </c>
      <c r="AH177" s="148">
        <v>0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3" x14ac:dyDescent="0.2">
      <c r="A178" s="155"/>
      <c r="B178" s="156"/>
      <c r="C178" s="188" t="s">
        <v>1531</v>
      </c>
      <c r="D178" s="161"/>
      <c r="E178" s="162">
        <v>1</v>
      </c>
      <c r="F178" s="159"/>
      <c r="G178" s="159"/>
      <c r="H178" s="159"/>
      <c r="I178" s="159"/>
      <c r="J178" s="159"/>
      <c r="K178" s="159"/>
      <c r="L178" s="159"/>
      <c r="M178" s="159"/>
      <c r="N178" s="158"/>
      <c r="O178" s="158"/>
      <c r="P178" s="158"/>
      <c r="Q178" s="158"/>
      <c r="R178" s="159"/>
      <c r="S178" s="159"/>
      <c r="T178" s="159"/>
      <c r="U178" s="159"/>
      <c r="V178" s="159"/>
      <c r="W178" s="159"/>
      <c r="X178" s="159"/>
      <c r="Y178" s="159"/>
      <c r="Z178" s="148"/>
      <c r="AA178" s="148"/>
      <c r="AB178" s="148"/>
      <c r="AC178" s="148"/>
      <c r="AD178" s="148"/>
      <c r="AE178" s="148"/>
      <c r="AF178" s="148"/>
      <c r="AG178" s="148" t="s">
        <v>344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3" x14ac:dyDescent="0.2">
      <c r="A179" s="155"/>
      <c r="B179" s="156"/>
      <c r="C179" s="188" t="s">
        <v>1532</v>
      </c>
      <c r="D179" s="161"/>
      <c r="E179" s="162">
        <v>3</v>
      </c>
      <c r="F179" s="159"/>
      <c r="G179" s="159"/>
      <c r="H179" s="159"/>
      <c r="I179" s="159"/>
      <c r="J179" s="159"/>
      <c r="K179" s="159"/>
      <c r="L179" s="159"/>
      <c r="M179" s="159"/>
      <c r="N179" s="158"/>
      <c r="O179" s="158"/>
      <c r="P179" s="158"/>
      <c r="Q179" s="158"/>
      <c r="R179" s="159"/>
      <c r="S179" s="159"/>
      <c r="T179" s="159"/>
      <c r="U179" s="159"/>
      <c r="V179" s="159"/>
      <c r="W179" s="159"/>
      <c r="X179" s="159"/>
      <c r="Y179" s="159"/>
      <c r="Z179" s="148"/>
      <c r="AA179" s="148"/>
      <c r="AB179" s="148"/>
      <c r="AC179" s="148"/>
      <c r="AD179" s="148"/>
      <c r="AE179" s="148"/>
      <c r="AF179" s="148"/>
      <c r="AG179" s="148" t="s">
        <v>344</v>
      </c>
      <c r="AH179" s="148">
        <v>0</v>
      </c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ht="22.5" outlineLevel="1" x14ac:dyDescent="0.2">
      <c r="A180" s="171">
        <v>74</v>
      </c>
      <c r="B180" s="172" t="s">
        <v>1533</v>
      </c>
      <c r="C180" s="187" t="s">
        <v>1534</v>
      </c>
      <c r="D180" s="173" t="s">
        <v>434</v>
      </c>
      <c r="E180" s="174">
        <v>5</v>
      </c>
      <c r="F180" s="175"/>
      <c r="G180" s="176">
        <f>ROUND(E180*F180,2)</f>
        <v>0</v>
      </c>
      <c r="H180" s="175"/>
      <c r="I180" s="176">
        <f>ROUND(E180*H180,2)</f>
        <v>0</v>
      </c>
      <c r="J180" s="175"/>
      <c r="K180" s="176">
        <f>ROUND(E180*J180,2)</f>
        <v>0</v>
      </c>
      <c r="L180" s="176">
        <v>21</v>
      </c>
      <c r="M180" s="176">
        <f>G180*(1+L180/100)</f>
        <v>0</v>
      </c>
      <c r="N180" s="174">
        <v>0</v>
      </c>
      <c r="O180" s="174">
        <f>ROUND(E180*N180,2)</f>
        <v>0</v>
      </c>
      <c r="P180" s="174">
        <v>0</v>
      </c>
      <c r="Q180" s="174">
        <f>ROUND(E180*P180,2)</f>
        <v>0</v>
      </c>
      <c r="R180" s="176" t="s">
        <v>1341</v>
      </c>
      <c r="S180" s="176" t="s">
        <v>331</v>
      </c>
      <c r="T180" s="177" t="s">
        <v>331</v>
      </c>
      <c r="U180" s="159">
        <v>1.3169999999999999</v>
      </c>
      <c r="V180" s="159">
        <f>ROUND(E180*U180,2)</f>
        <v>6.59</v>
      </c>
      <c r="W180" s="159"/>
      <c r="X180" s="159" t="s">
        <v>422</v>
      </c>
      <c r="Y180" s="159" t="s">
        <v>334</v>
      </c>
      <c r="Z180" s="148"/>
      <c r="AA180" s="148"/>
      <c r="AB180" s="148"/>
      <c r="AC180" s="148"/>
      <c r="AD180" s="148"/>
      <c r="AE180" s="148"/>
      <c r="AF180" s="148"/>
      <c r="AG180" s="148" t="s">
        <v>423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2" x14ac:dyDescent="0.2">
      <c r="A181" s="155"/>
      <c r="B181" s="156"/>
      <c r="C181" s="188" t="s">
        <v>1535</v>
      </c>
      <c r="D181" s="161"/>
      <c r="E181" s="162">
        <v>1</v>
      </c>
      <c r="F181" s="159"/>
      <c r="G181" s="159"/>
      <c r="H181" s="159"/>
      <c r="I181" s="159"/>
      <c r="J181" s="159"/>
      <c r="K181" s="159"/>
      <c r="L181" s="159"/>
      <c r="M181" s="159"/>
      <c r="N181" s="158"/>
      <c r="O181" s="158"/>
      <c r="P181" s="158"/>
      <c r="Q181" s="158"/>
      <c r="R181" s="159"/>
      <c r="S181" s="159"/>
      <c r="T181" s="159"/>
      <c r="U181" s="159"/>
      <c r="V181" s="159"/>
      <c r="W181" s="159"/>
      <c r="X181" s="159"/>
      <c r="Y181" s="159"/>
      <c r="Z181" s="148"/>
      <c r="AA181" s="148"/>
      <c r="AB181" s="148"/>
      <c r="AC181" s="148"/>
      <c r="AD181" s="148"/>
      <c r="AE181" s="148"/>
      <c r="AF181" s="148"/>
      <c r="AG181" s="148" t="s">
        <v>344</v>
      </c>
      <c r="AH181" s="148">
        <v>0</v>
      </c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3" x14ac:dyDescent="0.2">
      <c r="A182" s="155"/>
      <c r="B182" s="156"/>
      <c r="C182" s="188" t="s">
        <v>1536</v>
      </c>
      <c r="D182" s="161"/>
      <c r="E182" s="162">
        <v>1</v>
      </c>
      <c r="F182" s="159"/>
      <c r="G182" s="159"/>
      <c r="H182" s="159"/>
      <c r="I182" s="159"/>
      <c r="J182" s="159"/>
      <c r="K182" s="159"/>
      <c r="L182" s="159"/>
      <c r="M182" s="159"/>
      <c r="N182" s="158"/>
      <c r="O182" s="158"/>
      <c r="P182" s="158"/>
      <c r="Q182" s="158"/>
      <c r="R182" s="159"/>
      <c r="S182" s="159"/>
      <c r="T182" s="159"/>
      <c r="U182" s="159"/>
      <c r="V182" s="159"/>
      <c r="W182" s="159"/>
      <c r="X182" s="159"/>
      <c r="Y182" s="159"/>
      <c r="Z182" s="148"/>
      <c r="AA182" s="148"/>
      <c r="AB182" s="148"/>
      <c r="AC182" s="148"/>
      <c r="AD182" s="148"/>
      <c r="AE182" s="148"/>
      <c r="AF182" s="148"/>
      <c r="AG182" s="148" t="s">
        <v>344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3" x14ac:dyDescent="0.2">
      <c r="A183" s="155"/>
      <c r="B183" s="156"/>
      <c r="C183" s="188" t="s">
        <v>1537</v>
      </c>
      <c r="D183" s="161"/>
      <c r="E183" s="162">
        <v>3</v>
      </c>
      <c r="F183" s="159"/>
      <c r="G183" s="159"/>
      <c r="H183" s="159"/>
      <c r="I183" s="159"/>
      <c r="J183" s="159"/>
      <c r="K183" s="159"/>
      <c r="L183" s="159"/>
      <c r="M183" s="159"/>
      <c r="N183" s="158"/>
      <c r="O183" s="158"/>
      <c r="P183" s="158"/>
      <c r="Q183" s="158"/>
      <c r="R183" s="159"/>
      <c r="S183" s="159"/>
      <c r="T183" s="159"/>
      <c r="U183" s="159"/>
      <c r="V183" s="159"/>
      <c r="W183" s="159"/>
      <c r="X183" s="159"/>
      <c r="Y183" s="159"/>
      <c r="Z183" s="148"/>
      <c r="AA183" s="148"/>
      <c r="AB183" s="148"/>
      <c r="AC183" s="148"/>
      <c r="AD183" s="148"/>
      <c r="AE183" s="148"/>
      <c r="AF183" s="148"/>
      <c r="AG183" s="148" t="s">
        <v>344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ht="22.5" outlineLevel="1" x14ac:dyDescent="0.2">
      <c r="A184" s="171">
        <v>75</v>
      </c>
      <c r="B184" s="172" t="s">
        <v>1538</v>
      </c>
      <c r="C184" s="187" t="s">
        <v>1539</v>
      </c>
      <c r="D184" s="173" t="s">
        <v>434</v>
      </c>
      <c r="E184" s="174">
        <v>2</v>
      </c>
      <c r="F184" s="175"/>
      <c r="G184" s="176">
        <f>ROUND(E184*F184,2)</f>
        <v>0</v>
      </c>
      <c r="H184" s="175"/>
      <c r="I184" s="176">
        <f>ROUND(E184*H184,2)</f>
        <v>0</v>
      </c>
      <c r="J184" s="175"/>
      <c r="K184" s="176">
        <f>ROUND(E184*J184,2)</f>
        <v>0</v>
      </c>
      <c r="L184" s="176">
        <v>21</v>
      </c>
      <c r="M184" s="176">
        <f>G184*(1+L184/100)</f>
        <v>0</v>
      </c>
      <c r="N184" s="174">
        <v>2.392E-2</v>
      </c>
      <c r="O184" s="174">
        <f>ROUND(E184*N184,2)</f>
        <v>0.05</v>
      </c>
      <c r="P184" s="174">
        <v>0</v>
      </c>
      <c r="Q184" s="174">
        <f>ROUND(E184*P184,2)</f>
        <v>0</v>
      </c>
      <c r="R184" s="176" t="s">
        <v>563</v>
      </c>
      <c r="S184" s="176" t="s">
        <v>331</v>
      </c>
      <c r="T184" s="177" t="s">
        <v>331</v>
      </c>
      <c r="U184" s="159">
        <v>0</v>
      </c>
      <c r="V184" s="159">
        <f>ROUND(E184*U184,2)</f>
        <v>0</v>
      </c>
      <c r="W184" s="159"/>
      <c r="X184" s="159" t="s">
        <v>564</v>
      </c>
      <c r="Y184" s="159" t="s">
        <v>334</v>
      </c>
      <c r="Z184" s="148"/>
      <c r="AA184" s="148"/>
      <c r="AB184" s="148"/>
      <c r="AC184" s="148"/>
      <c r="AD184" s="148"/>
      <c r="AE184" s="148"/>
      <c r="AF184" s="148"/>
      <c r="AG184" s="148" t="s">
        <v>565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2" x14ac:dyDescent="0.2">
      <c r="A185" s="155"/>
      <c r="B185" s="156"/>
      <c r="C185" s="188" t="s">
        <v>1524</v>
      </c>
      <c r="D185" s="161"/>
      <c r="E185" s="162">
        <v>2</v>
      </c>
      <c r="F185" s="159"/>
      <c r="G185" s="159"/>
      <c r="H185" s="159"/>
      <c r="I185" s="159"/>
      <c r="J185" s="159"/>
      <c r="K185" s="159"/>
      <c r="L185" s="159"/>
      <c r="M185" s="159"/>
      <c r="N185" s="158"/>
      <c r="O185" s="158"/>
      <c r="P185" s="158"/>
      <c r="Q185" s="158"/>
      <c r="R185" s="159"/>
      <c r="S185" s="159"/>
      <c r="T185" s="159"/>
      <c r="U185" s="159"/>
      <c r="V185" s="159"/>
      <c r="W185" s="159"/>
      <c r="X185" s="159"/>
      <c r="Y185" s="159"/>
      <c r="Z185" s="148"/>
      <c r="AA185" s="148"/>
      <c r="AB185" s="148"/>
      <c r="AC185" s="148"/>
      <c r="AD185" s="148"/>
      <c r="AE185" s="148"/>
      <c r="AF185" s="148"/>
      <c r="AG185" s="148" t="s">
        <v>344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ht="22.5" outlineLevel="1" x14ac:dyDescent="0.2">
      <c r="A186" s="171">
        <v>76</v>
      </c>
      <c r="B186" s="172" t="s">
        <v>1540</v>
      </c>
      <c r="C186" s="187" t="s">
        <v>1541</v>
      </c>
      <c r="D186" s="173" t="s">
        <v>434</v>
      </c>
      <c r="E186" s="174">
        <v>1</v>
      </c>
      <c r="F186" s="175"/>
      <c r="G186" s="176">
        <f>ROUND(E186*F186,2)</f>
        <v>0</v>
      </c>
      <c r="H186" s="175"/>
      <c r="I186" s="176">
        <f>ROUND(E186*H186,2)</f>
        <v>0</v>
      </c>
      <c r="J186" s="175"/>
      <c r="K186" s="176">
        <f>ROUND(E186*J186,2)</f>
        <v>0</v>
      </c>
      <c r="L186" s="176">
        <v>21</v>
      </c>
      <c r="M186" s="176">
        <f>G186*(1+L186/100)</f>
        <v>0</v>
      </c>
      <c r="N186" s="174">
        <v>2.6450000000000001E-2</v>
      </c>
      <c r="O186" s="174">
        <f>ROUND(E186*N186,2)</f>
        <v>0.03</v>
      </c>
      <c r="P186" s="174">
        <v>0</v>
      </c>
      <c r="Q186" s="174">
        <f>ROUND(E186*P186,2)</f>
        <v>0</v>
      </c>
      <c r="R186" s="176" t="s">
        <v>563</v>
      </c>
      <c r="S186" s="176" t="s">
        <v>331</v>
      </c>
      <c r="T186" s="177" t="s">
        <v>331</v>
      </c>
      <c r="U186" s="159">
        <v>0</v>
      </c>
      <c r="V186" s="159">
        <f>ROUND(E186*U186,2)</f>
        <v>0</v>
      </c>
      <c r="W186" s="159"/>
      <c r="X186" s="159" t="s">
        <v>564</v>
      </c>
      <c r="Y186" s="159" t="s">
        <v>334</v>
      </c>
      <c r="Z186" s="148"/>
      <c r="AA186" s="148"/>
      <c r="AB186" s="148"/>
      <c r="AC186" s="148"/>
      <c r="AD186" s="148"/>
      <c r="AE186" s="148"/>
      <c r="AF186" s="148"/>
      <c r="AG186" s="148" t="s">
        <v>565</v>
      </c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2" x14ac:dyDescent="0.2">
      <c r="A187" s="155"/>
      <c r="B187" s="156"/>
      <c r="C187" s="188" t="s">
        <v>1525</v>
      </c>
      <c r="D187" s="161"/>
      <c r="E187" s="162">
        <v>1</v>
      </c>
      <c r="F187" s="159"/>
      <c r="G187" s="159"/>
      <c r="H187" s="159"/>
      <c r="I187" s="159"/>
      <c r="J187" s="159"/>
      <c r="K187" s="159"/>
      <c r="L187" s="159"/>
      <c r="M187" s="159"/>
      <c r="N187" s="158"/>
      <c r="O187" s="158"/>
      <c r="P187" s="158"/>
      <c r="Q187" s="158"/>
      <c r="R187" s="159"/>
      <c r="S187" s="159"/>
      <c r="T187" s="159"/>
      <c r="U187" s="159"/>
      <c r="V187" s="159"/>
      <c r="W187" s="159"/>
      <c r="X187" s="159"/>
      <c r="Y187" s="159"/>
      <c r="Z187" s="148"/>
      <c r="AA187" s="148"/>
      <c r="AB187" s="148"/>
      <c r="AC187" s="148"/>
      <c r="AD187" s="148"/>
      <c r="AE187" s="148"/>
      <c r="AF187" s="148"/>
      <c r="AG187" s="148" t="s">
        <v>344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ht="22.5" outlineLevel="1" x14ac:dyDescent="0.2">
      <c r="A188" s="171">
        <v>77</v>
      </c>
      <c r="B188" s="172" t="s">
        <v>1542</v>
      </c>
      <c r="C188" s="187" t="s">
        <v>1543</v>
      </c>
      <c r="D188" s="173" t="s">
        <v>434</v>
      </c>
      <c r="E188" s="174">
        <v>1</v>
      </c>
      <c r="F188" s="175"/>
      <c r="G188" s="176">
        <f>ROUND(E188*F188,2)</f>
        <v>0</v>
      </c>
      <c r="H188" s="175"/>
      <c r="I188" s="176">
        <f>ROUND(E188*H188,2)</f>
        <v>0</v>
      </c>
      <c r="J188" s="175"/>
      <c r="K188" s="176">
        <f>ROUND(E188*J188,2)</f>
        <v>0</v>
      </c>
      <c r="L188" s="176">
        <v>21</v>
      </c>
      <c r="M188" s="176">
        <f>G188*(1+L188/100)</f>
        <v>0</v>
      </c>
      <c r="N188" s="174">
        <v>3.0329999999999999E-2</v>
      </c>
      <c r="O188" s="174">
        <f>ROUND(E188*N188,2)</f>
        <v>0.03</v>
      </c>
      <c r="P188" s="174">
        <v>0</v>
      </c>
      <c r="Q188" s="174">
        <f>ROUND(E188*P188,2)</f>
        <v>0</v>
      </c>
      <c r="R188" s="176" t="s">
        <v>563</v>
      </c>
      <c r="S188" s="176" t="s">
        <v>331</v>
      </c>
      <c r="T188" s="177" t="s">
        <v>331</v>
      </c>
      <c r="U188" s="159">
        <v>0</v>
      </c>
      <c r="V188" s="159">
        <f>ROUND(E188*U188,2)</f>
        <v>0</v>
      </c>
      <c r="W188" s="159"/>
      <c r="X188" s="159" t="s">
        <v>564</v>
      </c>
      <c r="Y188" s="159" t="s">
        <v>334</v>
      </c>
      <c r="Z188" s="148"/>
      <c r="AA188" s="148"/>
      <c r="AB188" s="148"/>
      <c r="AC188" s="148"/>
      <c r="AD188" s="148"/>
      <c r="AE188" s="148"/>
      <c r="AF188" s="148"/>
      <c r="AG188" s="148" t="s">
        <v>565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2" x14ac:dyDescent="0.2">
      <c r="A189" s="155"/>
      <c r="B189" s="156"/>
      <c r="C189" s="188" t="s">
        <v>1526</v>
      </c>
      <c r="D189" s="161"/>
      <c r="E189" s="162">
        <v>1</v>
      </c>
      <c r="F189" s="159"/>
      <c r="G189" s="159"/>
      <c r="H189" s="159"/>
      <c r="I189" s="159"/>
      <c r="J189" s="159"/>
      <c r="K189" s="159"/>
      <c r="L189" s="159"/>
      <c r="M189" s="159"/>
      <c r="N189" s="158"/>
      <c r="O189" s="158"/>
      <c r="P189" s="158"/>
      <c r="Q189" s="158"/>
      <c r="R189" s="159"/>
      <c r="S189" s="159"/>
      <c r="T189" s="159"/>
      <c r="U189" s="159"/>
      <c r="V189" s="159"/>
      <c r="W189" s="159"/>
      <c r="X189" s="159"/>
      <c r="Y189" s="159"/>
      <c r="Z189" s="148"/>
      <c r="AA189" s="148"/>
      <c r="AB189" s="148"/>
      <c r="AC189" s="148"/>
      <c r="AD189" s="148"/>
      <c r="AE189" s="148"/>
      <c r="AF189" s="148"/>
      <c r="AG189" s="148" t="s">
        <v>344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ht="22.5" outlineLevel="1" x14ac:dyDescent="0.2">
      <c r="A190" s="171">
        <v>78</v>
      </c>
      <c r="B190" s="172" t="s">
        <v>1544</v>
      </c>
      <c r="C190" s="187" t="s">
        <v>1545</v>
      </c>
      <c r="D190" s="173" t="s">
        <v>434</v>
      </c>
      <c r="E190" s="174">
        <v>2</v>
      </c>
      <c r="F190" s="175"/>
      <c r="G190" s="176">
        <f>ROUND(E190*F190,2)</f>
        <v>0</v>
      </c>
      <c r="H190" s="175"/>
      <c r="I190" s="176">
        <f>ROUND(E190*H190,2)</f>
        <v>0</v>
      </c>
      <c r="J190" s="175"/>
      <c r="K190" s="176">
        <f>ROUND(E190*J190,2)</f>
        <v>0</v>
      </c>
      <c r="L190" s="176">
        <v>21</v>
      </c>
      <c r="M190" s="176">
        <f>G190*(1+L190/100)</f>
        <v>0</v>
      </c>
      <c r="N190" s="174">
        <v>5.851E-2</v>
      </c>
      <c r="O190" s="174">
        <f>ROUND(E190*N190,2)</f>
        <v>0.12</v>
      </c>
      <c r="P190" s="174">
        <v>0</v>
      </c>
      <c r="Q190" s="174">
        <f>ROUND(E190*P190,2)</f>
        <v>0</v>
      </c>
      <c r="R190" s="176" t="s">
        <v>563</v>
      </c>
      <c r="S190" s="176" t="s">
        <v>331</v>
      </c>
      <c r="T190" s="177" t="s">
        <v>331</v>
      </c>
      <c r="U190" s="159">
        <v>0</v>
      </c>
      <c r="V190" s="159">
        <f>ROUND(E190*U190,2)</f>
        <v>0</v>
      </c>
      <c r="W190" s="159"/>
      <c r="X190" s="159" t="s">
        <v>564</v>
      </c>
      <c r="Y190" s="159" t="s">
        <v>334</v>
      </c>
      <c r="Z190" s="148"/>
      <c r="AA190" s="148"/>
      <c r="AB190" s="148"/>
      <c r="AC190" s="148"/>
      <c r="AD190" s="148"/>
      <c r="AE190" s="148"/>
      <c r="AF190" s="148"/>
      <c r="AG190" s="148" t="s">
        <v>565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2" x14ac:dyDescent="0.2">
      <c r="A191" s="155"/>
      <c r="B191" s="156"/>
      <c r="C191" s="188" t="s">
        <v>1527</v>
      </c>
      <c r="D191" s="161"/>
      <c r="E191" s="162">
        <v>2</v>
      </c>
      <c r="F191" s="159"/>
      <c r="G191" s="159"/>
      <c r="H191" s="159"/>
      <c r="I191" s="159"/>
      <c r="J191" s="159"/>
      <c r="K191" s="159"/>
      <c r="L191" s="159"/>
      <c r="M191" s="159"/>
      <c r="N191" s="158"/>
      <c r="O191" s="158"/>
      <c r="P191" s="158"/>
      <c r="Q191" s="158"/>
      <c r="R191" s="159"/>
      <c r="S191" s="159"/>
      <c r="T191" s="159"/>
      <c r="U191" s="159"/>
      <c r="V191" s="159"/>
      <c r="W191" s="159"/>
      <c r="X191" s="159"/>
      <c r="Y191" s="159"/>
      <c r="Z191" s="148"/>
      <c r="AA191" s="148"/>
      <c r="AB191" s="148"/>
      <c r="AC191" s="148"/>
      <c r="AD191" s="148"/>
      <c r="AE191" s="148"/>
      <c r="AF191" s="148"/>
      <c r="AG191" s="148" t="s">
        <v>344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22.5" outlineLevel="1" x14ac:dyDescent="0.2">
      <c r="A192" s="171">
        <v>79</v>
      </c>
      <c r="B192" s="172" t="s">
        <v>1546</v>
      </c>
      <c r="C192" s="187" t="s">
        <v>1547</v>
      </c>
      <c r="D192" s="173" t="s">
        <v>434</v>
      </c>
      <c r="E192" s="174">
        <v>1</v>
      </c>
      <c r="F192" s="175"/>
      <c r="G192" s="176">
        <f>ROUND(E192*F192,2)</f>
        <v>0</v>
      </c>
      <c r="H192" s="175"/>
      <c r="I192" s="176">
        <f>ROUND(E192*H192,2)</f>
        <v>0</v>
      </c>
      <c r="J192" s="175"/>
      <c r="K192" s="176">
        <f>ROUND(E192*J192,2)</f>
        <v>0</v>
      </c>
      <c r="L192" s="176">
        <v>21</v>
      </c>
      <c r="M192" s="176">
        <f>G192*(1+L192/100)</f>
        <v>0</v>
      </c>
      <c r="N192" s="174">
        <v>0.14326</v>
      </c>
      <c r="O192" s="174">
        <f>ROUND(E192*N192,2)</f>
        <v>0.14000000000000001</v>
      </c>
      <c r="P192" s="174">
        <v>0</v>
      </c>
      <c r="Q192" s="174">
        <f>ROUND(E192*P192,2)</f>
        <v>0</v>
      </c>
      <c r="R192" s="176" t="s">
        <v>563</v>
      </c>
      <c r="S192" s="176" t="s">
        <v>331</v>
      </c>
      <c r="T192" s="177" t="s">
        <v>331</v>
      </c>
      <c r="U192" s="159">
        <v>0</v>
      </c>
      <c r="V192" s="159">
        <f>ROUND(E192*U192,2)</f>
        <v>0</v>
      </c>
      <c r="W192" s="159"/>
      <c r="X192" s="159" t="s">
        <v>564</v>
      </c>
      <c r="Y192" s="159" t="s">
        <v>334</v>
      </c>
      <c r="Z192" s="148"/>
      <c r="AA192" s="148"/>
      <c r="AB192" s="148"/>
      <c r="AC192" s="148"/>
      <c r="AD192" s="148"/>
      <c r="AE192" s="148"/>
      <c r="AF192" s="148"/>
      <c r="AG192" s="148" t="s">
        <v>565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2" x14ac:dyDescent="0.2">
      <c r="A193" s="155"/>
      <c r="B193" s="156"/>
      <c r="C193" s="188" t="s">
        <v>1535</v>
      </c>
      <c r="D193" s="161"/>
      <c r="E193" s="162">
        <v>1</v>
      </c>
      <c r="F193" s="159"/>
      <c r="G193" s="159"/>
      <c r="H193" s="159"/>
      <c r="I193" s="159"/>
      <c r="J193" s="159"/>
      <c r="K193" s="159"/>
      <c r="L193" s="159"/>
      <c r="M193" s="159"/>
      <c r="N193" s="158"/>
      <c r="O193" s="158"/>
      <c r="P193" s="158"/>
      <c r="Q193" s="158"/>
      <c r="R193" s="159"/>
      <c r="S193" s="159"/>
      <c r="T193" s="159"/>
      <c r="U193" s="159"/>
      <c r="V193" s="159"/>
      <c r="W193" s="159"/>
      <c r="X193" s="159"/>
      <c r="Y193" s="159"/>
      <c r="Z193" s="148"/>
      <c r="AA193" s="148"/>
      <c r="AB193" s="148"/>
      <c r="AC193" s="148"/>
      <c r="AD193" s="148"/>
      <c r="AE193" s="148"/>
      <c r="AF193" s="148"/>
      <c r="AG193" s="148" t="s">
        <v>344</v>
      </c>
      <c r="AH193" s="148">
        <v>0</v>
      </c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ht="22.5" outlineLevel="1" x14ac:dyDescent="0.2">
      <c r="A194" s="171">
        <v>80</v>
      </c>
      <c r="B194" s="172" t="s">
        <v>1548</v>
      </c>
      <c r="C194" s="187" t="s">
        <v>1549</v>
      </c>
      <c r="D194" s="173" t="s">
        <v>434</v>
      </c>
      <c r="E194" s="174">
        <v>2</v>
      </c>
      <c r="F194" s="175"/>
      <c r="G194" s="176">
        <f>ROUND(E194*F194,2)</f>
        <v>0</v>
      </c>
      <c r="H194" s="175"/>
      <c r="I194" s="176">
        <f>ROUND(E194*H194,2)</f>
        <v>0</v>
      </c>
      <c r="J194" s="175"/>
      <c r="K194" s="176">
        <f>ROUND(E194*J194,2)</f>
        <v>0</v>
      </c>
      <c r="L194" s="176">
        <v>21</v>
      </c>
      <c r="M194" s="176">
        <f>G194*(1+L194/100)</f>
        <v>0</v>
      </c>
      <c r="N194" s="174">
        <v>3.0470000000000001E-2</v>
      </c>
      <c r="O194" s="174">
        <f>ROUND(E194*N194,2)</f>
        <v>0.06</v>
      </c>
      <c r="P194" s="174">
        <v>0</v>
      </c>
      <c r="Q194" s="174">
        <f>ROUND(E194*P194,2)</f>
        <v>0</v>
      </c>
      <c r="R194" s="176" t="s">
        <v>563</v>
      </c>
      <c r="S194" s="176" t="s">
        <v>331</v>
      </c>
      <c r="T194" s="177" t="s">
        <v>331</v>
      </c>
      <c r="U194" s="159">
        <v>0</v>
      </c>
      <c r="V194" s="159">
        <f>ROUND(E194*U194,2)</f>
        <v>0</v>
      </c>
      <c r="W194" s="159"/>
      <c r="X194" s="159" t="s">
        <v>564</v>
      </c>
      <c r="Y194" s="159" t="s">
        <v>334</v>
      </c>
      <c r="Z194" s="148"/>
      <c r="AA194" s="148"/>
      <c r="AB194" s="148"/>
      <c r="AC194" s="148"/>
      <c r="AD194" s="148"/>
      <c r="AE194" s="148"/>
      <c r="AF194" s="148"/>
      <c r="AG194" s="148" t="s">
        <v>565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2" x14ac:dyDescent="0.2">
      <c r="A195" s="155"/>
      <c r="B195" s="156"/>
      <c r="C195" s="188" t="s">
        <v>1528</v>
      </c>
      <c r="D195" s="161"/>
      <c r="E195" s="162">
        <v>2</v>
      </c>
      <c r="F195" s="159"/>
      <c r="G195" s="159"/>
      <c r="H195" s="159"/>
      <c r="I195" s="159"/>
      <c r="J195" s="159"/>
      <c r="K195" s="159"/>
      <c r="L195" s="159"/>
      <c r="M195" s="159"/>
      <c r="N195" s="158"/>
      <c r="O195" s="158"/>
      <c r="P195" s="158"/>
      <c r="Q195" s="158"/>
      <c r="R195" s="159"/>
      <c r="S195" s="159"/>
      <c r="T195" s="159"/>
      <c r="U195" s="159"/>
      <c r="V195" s="159"/>
      <c r="W195" s="159"/>
      <c r="X195" s="159"/>
      <c r="Y195" s="159"/>
      <c r="Z195" s="148"/>
      <c r="AA195" s="148"/>
      <c r="AB195" s="148"/>
      <c r="AC195" s="148"/>
      <c r="AD195" s="148"/>
      <c r="AE195" s="148"/>
      <c r="AF195" s="148"/>
      <c r="AG195" s="148" t="s">
        <v>344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ht="22.5" outlineLevel="1" x14ac:dyDescent="0.2">
      <c r="A196" s="171">
        <v>81</v>
      </c>
      <c r="B196" s="172" t="s">
        <v>1550</v>
      </c>
      <c r="C196" s="187" t="s">
        <v>1551</v>
      </c>
      <c r="D196" s="173" t="s">
        <v>434</v>
      </c>
      <c r="E196" s="174">
        <v>1</v>
      </c>
      <c r="F196" s="175"/>
      <c r="G196" s="176">
        <f>ROUND(E196*F196,2)</f>
        <v>0</v>
      </c>
      <c r="H196" s="175"/>
      <c r="I196" s="176">
        <f>ROUND(E196*H196,2)</f>
        <v>0</v>
      </c>
      <c r="J196" s="175"/>
      <c r="K196" s="176">
        <f>ROUND(E196*J196,2)</f>
        <v>0</v>
      </c>
      <c r="L196" s="176">
        <v>21</v>
      </c>
      <c r="M196" s="176">
        <f>G196*(1+L196/100)</f>
        <v>0</v>
      </c>
      <c r="N196" s="174">
        <v>3.8780000000000002E-2</v>
      </c>
      <c r="O196" s="174">
        <f>ROUND(E196*N196,2)</f>
        <v>0.04</v>
      </c>
      <c r="P196" s="174">
        <v>0</v>
      </c>
      <c r="Q196" s="174">
        <f>ROUND(E196*P196,2)</f>
        <v>0</v>
      </c>
      <c r="R196" s="176" t="s">
        <v>563</v>
      </c>
      <c r="S196" s="176" t="s">
        <v>331</v>
      </c>
      <c r="T196" s="177" t="s">
        <v>331</v>
      </c>
      <c r="U196" s="159">
        <v>0</v>
      </c>
      <c r="V196" s="159">
        <f>ROUND(E196*U196,2)</f>
        <v>0</v>
      </c>
      <c r="W196" s="159"/>
      <c r="X196" s="159" t="s">
        <v>564</v>
      </c>
      <c r="Y196" s="159" t="s">
        <v>334</v>
      </c>
      <c r="Z196" s="148"/>
      <c r="AA196" s="148"/>
      <c r="AB196" s="148"/>
      <c r="AC196" s="148"/>
      <c r="AD196" s="148"/>
      <c r="AE196" s="148"/>
      <c r="AF196" s="148"/>
      <c r="AG196" s="148" t="s">
        <v>565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2" x14ac:dyDescent="0.2">
      <c r="A197" s="155"/>
      <c r="B197" s="156"/>
      <c r="C197" s="188" t="s">
        <v>1536</v>
      </c>
      <c r="D197" s="161"/>
      <c r="E197" s="162">
        <v>1</v>
      </c>
      <c r="F197" s="159"/>
      <c r="G197" s="159"/>
      <c r="H197" s="159"/>
      <c r="I197" s="159"/>
      <c r="J197" s="159"/>
      <c r="K197" s="159"/>
      <c r="L197" s="159"/>
      <c r="M197" s="159"/>
      <c r="N197" s="158"/>
      <c r="O197" s="158"/>
      <c r="P197" s="158"/>
      <c r="Q197" s="158"/>
      <c r="R197" s="159"/>
      <c r="S197" s="159"/>
      <c r="T197" s="159"/>
      <c r="U197" s="159"/>
      <c r="V197" s="159"/>
      <c r="W197" s="159"/>
      <c r="X197" s="159"/>
      <c r="Y197" s="159"/>
      <c r="Z197" s="148"/>
      <c r="AA197" s="148"/>
      <c r="AB197" s="148"/>
      <c r="AC197" s="148"/>
      <c r="AD197" s="148"/>
      <c r="AE197" s="148"/>
      <c r="AF197" s="148"/>
      <c r="AG197" s="148" t="s">
        <v>344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ht="22.5" outlineLevel="1" x14ac:dyDescent="0.2">
      <c r="A198" s="171">
        <v>82</v>
      </c>
      <c r="B198" s="172" t="s">
        <v>1552</v>
      </c>
      <c r="C198" s="187" t="s">
        <v>1553</v>
      </c>
      <c r="D198" s="173" t="s">
        <v>434</v>
      </c>
      <c r="E198" s="174">
        <v>3</v>
      </c>
      <c r="F198" s="175"/>
      <c r="G198" s="176">
        <f>ROUND(E198*F198,2)</f>
        <v>0</v>
      </c>
      <c r="H198" s="175"/>
      <c r="I198" s="176">
        <f>ROUND(E198*H198,2)</f>
        <v>0</v>
      </c>
      <c r="J198" s="175"/>
      <c r="K198" s="176">
        <f>ROUND(E198*J198,2)</f>
        <v>0</v>
      </c>
      <c r="L198" s="176">
        <v>21</v>
      </c>
      <c r="M198" s="176">
        <f>G198*(1+L198/100)</f>
        <v>0</v>
      </c>
      <c r="N198" s="174">
        <v>4.9860000000000002E-2</v>
      </c>
      <c r="O198" s="174">
        <f>ROUND(E198*N198,2)</f>
        <v>0.15</v>
      </c>
      <c r="P198" s="174">
        <v>0</v>
      </c>
      <c r="Q198" s="174">
        <f>ROUND(E198*P198,2)</f>
        <v>0</v>
      </c>
      <c r="R198" s="176" t="s">
        <v>563</v>
      </c>
      <c r="S198" s="176" t="s">
        <v>331</v>
      </c>
      <c r="T198" s="177" t="s">
        <v>331</v>
      </c>
      <c r="U198" s="159">
        <v>0</v>
      </c>
      <c r="V198" s="159">
        <f>ROUND(E198*U198,2)</f>
        <v>0</v>
      </c>
      <c r="W198" s="159"/>
      <c r="X198" s="159" t="s">
        <v>564</v>
      </c>
      <c r="Y198" s="159" t="s">
        <v>334</v>
      </c>
      <c r="Z198" s="148"/>
      <c r="AA198" s="148"/>
      <c r="AB198" s="148"/>
      <c r="AC198" s="148"/>
      <c r="AD198" s="148"/>
      <c r="AE198" s="148"/>
      <c r="AF198" s="148"/>
      <c r="AG198" s="148" t="s">
        <v>565</v>
      </c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2" x14ac:dyDescent="0.2">
      <c r="A199" s="155"/>
      <c r="B199" s="156"/>
      <c r="C199" s="188" t="s">
        <v>1537</v>
      </c>
      <c r="D199" s="161"/>
      <c r="E199" s="162">
        <v>3</v>
      </c>
      <c r="F199" s="159"/>
      <c r="G199" s="159"/>
      <c r="H199" s="159"/>
      <c r="I199" s="159"/>
      <c r="J199" s="159"/>
      <c r="K199" s="159"/>
      <c r="L199" s="159"/>
      <c r="M199" s="159"/>
      <c r="N199" s="158"/>
      <c r="O199" s="158"/>
      <c r="P199" s="158"/>
      <c r="Q199" s="158"/>
      <c r="R199" s="159"/>
      <c r="S199" s="159"/>
      <c r="T199" s="159"/>
      <c r="U199" s="159"/>
      <c r="V199" s="159"/>
      <c r="W199" s="159"/>
      <c r="X199" s="159"/>
      <c r="Y199" s="159"/>
      <c r="Z199" s="148"/>
      <c r="AA199" s="148"/>
      <c r="AB199" s="148"/>
      <c r="AC199" s="148"/>
      <c r="AD199" s="148"/>
      <c r="AE199" s="148"/>
      <c r="AF199" s="148"/>
      <c r="AG199" s="148" t="s">
        <v>344</v>
      </c>
      <c r="AH199" s="148">
        <v>0</v>
      </c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ht="22.5" outlineLevel="1" x14ac:dyDescent="0.2">
      <c r="A200" s="171">
        <v>83</v>
      </c>
      <c r="B200" s="172" t="s">
        <v>1554</v>
      </c>
      <c r="C200" s="187" t="s">
        <v>1555</v>
      </c>
      <c r="D200" s="173" t="s">
        <v>434</v>
      </c>
      <c r="E200" s="174">
        <v>1</v>
      </c>
      <c r="F200" s="175"/>
      <c r="G200" s="176">
        <f>ROUND(E200*F200,2)</f>
        <v>0</v>
      </c>
      <c r="H200" s="175"/>
      <c r="I200" s="176">
        <f>ROUND(E200*H200,2)</f>
        <v>0</v>
      </c>
      <c r="J200" s="175"/>
      <c r="K200" s="176">
        <f>ROUND(E200*J200,2)</f>
        <v>0</v>
      </c>
      <c r="L200" s="176">
        <v>21</v>
      </c>
      <c r="M200" s="176">
        <f>G200*(1+L200/100)</f>
        <v>0</v>
      </c>
      <c r="N200" s="174">
        <v>4.2250000000000003E-2</v>
      </c>
      <c r="O200" s="174">
        <f>ROUND(E200*N200,2)</f>
        <v>0.04</v>
      </c>
      <c r="P200" s="174">
        <v>0</v>
      </c>
      <c r="Q200" s="174">
        <f>ROUND(E200*P200,2)</f>
        <v>0</v>
      </c>
      <c r="R200" s="176" t="s">
        <v>563</v>
      </c>
      <c r="S200" s="176" t="s">
        <v>331</v>
      </c>
      <c r="T200" s="177" t="s">
        <v>331</v>
      </c>
      <c r="U200" s="159">
        <v>0</v>
      </c>
      <c r="V200" s="159">
        <f>ROUND(E200*U200,2)</f>
        <v>0</v>
      </c>
      <c r="W200" s="159"/>
      <c r="X200" s="159" t="s">
        <v>564</v>
      </c>
      <c r="Y200" s="159" t="s">
        <v>334</v>
      </c>
      <c r="Z200" s="148"/>
      <c r="AA200" s="148"/>
      <c r="AB200" s="148"/>
      <c r="AC200" s="148"/>
      <c r="AD200" s="148"/>
      <c r="AE200" s="148"/>
      <c r="AF200" s="148"/>
      <c r="AG200" s="148" t="s">
        <v>565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2" x14ac:dyDescent="0.2">
      <c r="A201" s="155"/>
      <c r="B201" s="156"/>
      <c r="C201" s="188" t="s">
        <v>1529</v>
      </c>
      <c r="D201" s="161"/>
      <c r="E201" s="162">
        <v>1</v>
      </c>
      <c r="F201" s="159"/>
      <c r="G201" s="159"/>
      <c r="H201" s="159"/>
      <c r="I201" s="159"/>
      <c r="J201" s="159"/>
      <c r="K201" s="159"/>
      <c r="L201" s="159"/>
      <c r="M201" s="159"/>
      <c r="N201" s="158"/>
      <c r="O201" s="158"/>
      <c r="P201" s="158"/>
      <c r="Q201" s="158"/>
      <c r="R201" s="159"/>
      <c r="S201" s="159"/>
      <c r="T201" s="159"/>
      <c r="U201" s="159"/>
      <c r="V201" s="159"/>
      <c r="W201" s="159"/>
      <c r="X201" s="159"/>
      <c r="Y201" s="159"/>
      <c r="Z201" s="148"/>
      <c r="AA201" s="148"/>
      <c r="AB201" s="148"/>
      <c r="AC201" s="148"/>
      <c r="AD201" s="148"/>
      <c r="AE201" s="148"/>
      <c r="AF201" s="148"/>
      <c r="AG201" s="148" t="s">
        <v>344</v>
      </c>
      <c r="AH201" s="148">
        <v>0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ht="22.5" outlineLevel="1" x14ac:dyDescent="0.2">
      <c r="A202" s="171">
        <v>84</v>
      </c>
      <c r="B202" s="172" t="s">
        <v>1556</v>
      </c>
      <c r="C202" s="187" t="s">
        <v>1557</v>
      </c>
      <c r="D202" s="173" t="s">
        <v>434</v>
      </c>
      <c r="E202" s="174">
        <v>4</v>
      </c>
      <c r="F202" s="175"/>
      <c r="G202" s="176">
        <f>ROUND(E202*F202,2)</f>
        <v>0</v>
      </c>
      <c r="H202" s="175"/>
      <c r="I202" s="176">
        <f>ROUND(E202*H202,2)</f>
        <v>0</v>
      </c>
      <c r="J202" s="175"/>
      <c r="K202" s="176">
        <f>ROUND(E202*J202,2)</f>
        <v>0</v>
      </c>
      <c r="L202" s="176">
        <v>21</v>
      </c>
      <c r="M202" s="176">
        <f>G202*(1+L202/100)</f>
        <v>0</v>
      </c>
      <c r="N202" s="174">
        <v>5.9150000000000001E-2</v>
      </c>
      <c r="O202" s="174">
        <f>ROUND(E202*N202,2)</f>
        <v>0.24</v>
      </c>
      <c r="P202" s="174">
        <v>0</v>
      </c>
      <c r="Q202" s="174">
        <f>ROUND(E202*P202,2)</f>
        <v>0</v>
      </c>
      <c r="R202" s="176" t="s">
        <v>563</v>
      </c>
      <c r="S202" s="176" t="s">
        <v>331</v>
      </c>
      <c r="T202" s="177" t="s">
        <v>331</v>
      </c>
      <c r="U202" s="159">
        <v>0</v>
      </c>
      <c r="V202" s="159">
        <f>ROUND(E202*U202,2)</f>
        <v>0</v>
      </c>
      <c r="W202" s="159"/>
      <c r="X202" s="159" t="s">
        <v>564</v>
      </c>
      <c r="Y202" s="159" t="s">
        <v>334</v>
      </c>
      <c r="Z202" s="148"/>
      <c r="AA202" s="148"/>
      <c r="AB202" s="148"/>
      <c r="AC202" s="148"/>
      <c r="AD202" s="148"/>
      <c r="AE202" s="148"/>
      <c r="AF202" s="148"/>
      <c r="AG202" s="148" t="s">
        <v>565</v>
      </c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2" x14ac:dyDescent="0.2">
      <c r="A203" s="155"/>
      <c r="B203" s="156"/>
      <c r="C203" s="188" t="s">
        <v>1530</v>
      </c>
      <c r="D203" s="161"/>
      <c r="E203" s="162">
        <v>4</v>
      </c>
      <c r="F203" s="159"/>
      <c r="G203" s="159"/>
      <c r="H203" s="159"/>
      <c r="I203" s="159"/>
      <c r="J203" s="159"/>
      <c r="K203" s="159"/>
      <c r="L203" s="159"/>
      <c r="M203" s="159"/>
      <c r="N203" s="158"/>
      <c r="O203" s="158"/>
      <c r="P203" s="158"/>
      <c r="Q203" s="158"/>
      <c r="R203" s="159"/>
      <c r="S203" s="159"/>
      <c r="T203" s="159"/>
      <c r="U203" s="159"/>
      <c r="V203" s="159"/>
      <c r="W203" s="159"/>
      <c r="X203" s="159"/>
      <c r="Y203" s="159"/>
      <c r="Z203" s="148"/>
      <c r="AA203" s="148"/>
      <c r="AB203" s="148"/>
      <c r="AC203" s="148"/>
      <c r="AD203" s="148"/>
      <c r="AE203" s="148"/>
      <c r="AF203" s="148"/>
      <c r="AG203" s="148" t="s">
        <v>344</v>
      </c>
      <c r="AH203" s="148">
        <v>0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ht="22.5" outlineLevel="1" x14ac:dyDescent="0.2">
      <c r="A204" s="171">
        <v>85</v>
      </c>
      <c r="B204" s="172" t="s">
        <v>1558</v>
      </c>
      <c r="C204" s="187" t="s">
        <v>1559</v>
      </c>
      <c r="D204" s="173" t="s">
        <v>434</v>
      </c>
      <c r="E204" s="174">
        <v>1</v>
      </c>
      <c r="F204" s="175"/>
      <c r="G204" s="176">
        <f>ROUND(E204*F204,2)</f>
        <v>0</v>
      </c>
      <c r="H204" s="175"/>
      <c r="I204" s="176">
        <f>ROUND(E204*H204,2)</f>
        <v>0</v>
      </c>
      <c r="J204" s="175"/>
      <c r="K204" s="176">
        <f>ROUND(E204*J204,2)</f>
        <v>0</v>
      </c>
      <c r="L204" s="176">
        <v>21</v>
      </c>
      <c r="M204" s="176">
        <f>G204*(1+L204/100)</f>
        <v>0</v>
      </c>
      <c r="N204" s="174">
        <v>6.7599999999999993E-2</v>
      </c>
      <c r="O204" s="174">
        <f>ROUND(E204*N204,2)</f>
        <v>7.0000000000000007E-2</v>
      </c>
      <c r="P204" s="174">
        <v>0</v>
      </c>
      <c r="Q204" s="174">
        <f>ROUND(E204*P204,2)</f>
        <v>0</v>
      </c>
      <c r="R204" s="176" t="s">
        <v>563</v>
      </c>
      <c r="S204" s="176" t="s">
        <v>331</v>
      </c>
      <c r="T204" s="177" t="s">
        <v>331</v>
      </c>
      <c r="U204" s="159">
        <v>0</v>
      </c>
      <c r="V204" s="159">
        <f>ROUND(E204*U204,2)</f>
        <v>0</v>
      </c>
      <c r="W204" s="159"/>
      <c r="X204" s="159" t="s">
        <v>564</v>
      </c>
      <c r="Y204" s="159" t="s">
        <v>334</v>
      </c>
      <c r="Z204" s="148"/>
      <c r="AA204" s="148"/>
      <c r="AB204" s="148"/>
      <c r="AC204" s="148"/>
      <c r="AD204" s="148"/>
      <c r="AE204" s="148"/>
      <c r="AF204" s="148"/>
      <c r="AG204" s="148" t="s">
        <v>565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2" x14ac:dyDescent="0.2">
      <c r="A205" s="155"/>
      <c r="B205" s="156"/>
      <c r="C205" s="188" t="s">
        <v>1531</v>
      </c>
      <c r="D205" s="161"/>
      <c r="E205" s="162">
        <v>1</v>
      </c>
      <c r="F205" s="159"/>
      <c r="G205" s="159"/>
      <c r="H205" s="159"/>
      <c r="I205" s="159"/>
      <c r="J205" s="159"/>
      <c r="K205" s="159"/>
      <c r="L205" s="159"/>
      <c r="M205" s="159"/>
      <c r="N205" s="158"/>
      <c r="O205" s="158"/>
      <c r="P205" s="158"/>
      <c r="Q205" s="158"/>
      <c r="R205" s="159"/>
      <c r="S205" s="159"/>
      <c r="T205" s="159"/>
      <c r="U205" s="159"/>
      <c r="V205" s="159"/>
      <c r="W205" s="159"/>
      <c r="X205" s="159"/>
      <c r="Y205" s="159"/>
      <c r="Z205" s="148"/>
      <c r="AA205" s="148"/>
      <c r="AB205" s="148"/>
      <c r="AC205" s="148"/>
      <c r="AD205" s="148"/>
      <c r="AE205" s="148"/>
      <c r="AF205" s="148"/>
      <c r="AG205" s="148" t="s">
        <v>344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ht="22.5" outlineLevel="1" x14ac:dyDescent="0.2">
      <c r="A206" s="171">
        <v>86</v>
      </c>
      <c r="B206" s="172" t="s">
        <v>1560</v>
      </c>
      <c r="C206" s="187" t="s">
        <v>1561</v>
      </c>
      <c r="D206" s="173" t="s">
        <v>434</v>
      </c>
      <c r="E206" s="174">
        <v>3</v>
      </c>
      <c r="F206" s="175"/>
      <c r="G206" s="176">
        <f>ROUND(E206*F206,2)</f>
        <v>0</v>
      </c>
      <c r="H206" s="175"/>
      <c r="I206" s="176">
        <f>ROUND(E206*H206,2)</f>
        <v>0</v>
      </c>
      <c r="J206" s="175"/>
      <c r="K206" s="176">
        <f>ROUND(E206*J206,2)</f>
        <v>0</v>
      </c>
      <c r="L206" s="176">
        <v>21</v>
      </c>
      <c r="M206" s="176">
        <f>G206*(1+L206/100)</f>
        <v>0</v>
      </c>
      <c r="N206" s="174">
        <v>7.6050000000000006E-2</v>
      </c>
      <c r="O206" s="174">
        <f>ROUND(E206*N206,2)</f>
        <v>0.23</v>
      </c>
      <c r="P206" s="174">
        <v>0</v>
      </c>
      <c r="Q206" s="174">
        <f>ROUND(E206*P206,2)</f>
        <v>0</v>
      </c>
      <c r="R206" s="176" t="s">
        <v>563</v>
      </c>
      <c r="S206" s="176" t="s">
        <v>331</v>
      </c>
      <c r="T206" s="177" t="s">
        <v>331</v>
      </c>
      <c r="U206" s="159">
        <v>0</v>
      </c>
      <c r="V206" s="159">
        <f>ROUND(E206*U206,2)</f>
        <v>0</v>
      </c>
      <c r="W206" s="159"/>
      <c r="X206" s="159" t="s">
        <v>564</v>
      </c>
      <c r="Y206" s="159" t="s">
        <v>334</v>
      </c>
      <c r="Z206" s="148"/>
      <c r="AA206" s="148"/>
      <c r="AB206" s="148"/>
      <c r="AC206" s="148"/>
      <c r="AD206" s="148"/>
      <c r="AE206" s="148"/>
      <c r="AF206" s="148"/>
      <c r="AG206" s="148" t="s">
        <v>565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2" x14ac:dyDescent="0.2">
      <c r="A207" s="155"/>
      <c r="B207" s="156"/>
      <c r="C207" s="188" t="s">
        <v>1532</v>
      </c>
      <c r="D207" s="161"/>
      <c r="E207" s="162">
        <v>3</v>
      </c>
      <c r="F207" s="159"/>
      <c r="G207" s="159"/>
      <c r="H207" s="159"/>
      <c r="I207" s="159"/>
      <c r="J207" s="159"/>
      <c r="K207" s="159"/>
      <c r="L207" s="159"/>
      <c r="M207" s="159"/>
      <c r="N207" s="158"/>
      <c r="O207" s="158"/>
      <c r="P207" s="158"/>
      <c r="Q207" s="158"/>
      <c r="R207" s="159"/>
      <c r="S207" s="159"/>
      <c r="T207" s="159"/>
      <c r="U207" s="159"/>
      <c r="V207" s="159"/>
      <c r="W207" s="159"/>
      <c r="X207" s="159"/>
      <c r="Y207" s="159"/>
      <c r="Z207" s="148"/>
      <c r="AA207" s="148"/>
      <c r="AB207" s="148"/>
      <c r="AC207" s="148"/>
      <c r="AD207" s="148"/>
      <c r="AE207" s="148"/>
      <c r="AF207" s="148"/>
      <c r="AG207" s="148" t="s">
        <v>344</v>
      </c>
      <c r="AH207" s="148">
        <v>0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79">
        <v>87</v>
      </c>
      <c r="B208" s="180" t="s">
        <v>1562</v>
      </c>
      <c r="C208" s="189" t="s">
        <v>1563</v>
      </c>
      <c r="D208" s="181" t="s">
        <v>434</v>
      </c>
      <c r="E208" s="182">
        <v>22</v>
      </c>
      <c r="F208" s="183"/>
      <c r="G208" s="184">
        <f>ROUND(E208*F208,2)</f>
        <v>0</v>
      </c>
      <c r="H208" s="183"/>
      <c r="I208" s="184">
        <f>ROUND(E208*H208,2)</f>
        <v>0</v>
      </c>
      <c r="J208" s="183"/>
      <c r="K208" s="184">
        <f>ROUND(E208*J208,2)</f>
        <v>0</v>
      </c>
      <c r="L208" s="184">
        <v>21</v>
      </c>
      <c r="M208" s="184">
        <f>G208*(1+L208/100)</f>
        <v>0</v>
      </c>
      <c r="N208" s="182">
        <v>2.0000000000000001E-4</v>
      </c>
      <c r="O208" s="182">
        <f>ROUND(E208*N208,2)</f>
        <v>0</v>
      </c>
      <c r="P208" s="182">
        <v>0</v>
      </c>
      <c r="Q208" s="182">
        <f>ROUND(E208*P208,2)</f>
        <v>0</v>
      </c>
      <c r="R208" s="184" t="s">
        <v>563</v>
      </c>
      <c r="S208" s="184" t="s">
        <v>331</v>
      </c>
      <c r="T208" s="185" t="s">
        <v>331</v>
      </c>
      <c r="U208" s="159">
        <v>0</v>
      </c>
      <c r="V208" s="159">
        <f>ROUND(E208*U208,2)</f>
        <v>0</v>
      </c>
      <c r="W208" s="159"/>
      <c r="X208" s="159" t="s">
        <v>564</v>
      </c>
      <c r="Y208" s="159" t="s">
        <v>334</v>
      </c>
      <c r="Z208" s="148"/>
      <c r="AA208" s="148"/>
      <c r="AB208" s="148"/>
      <c r="AC208" s="148"/>
      <c r="AD208" s="148"/>
      <c r="AE208" s="148"/>
      <c r="AF208" s="148"/>
      <c r="AG208" s="148" t="s">
        <v>565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79">
        <v>88</v>
      </c>
      <c r="B209" s="180" t="s">
        <v>1562</v>
      </c>
      <c r="C209" s="189" t="s">
        <v>1563</v>
      </c>
      <c r="D209" s="181" t="s">
        <v>434</v>
      </c>
      <c r="E209" s="182">
        <v>22</v>
      </c>
      <c r="F209" s="183"/>
      <c r="G209" s="184">
        <f>ROUND(E209*F209,2)</f>
        <v>0</v>
      </c>
      <c r="H209" s="183"/>
      <c r="I209" s="184">
        <f>ROUND(E209*H209,2)</f>
        <v>0</v>
      </c>
      <c r="J209" s="183"/>
      <c r="K209" s="184">
        <f>ROUND(E209*J209,2)</f>
        <v>0</v>
      </c>
      <c r="L209" s="184">
        <v>21</v>
      </c>
      <c r="M209" s="184">
        <f>G209*(1+L209/100)</f>
        <v>0</v>
      </c>
      <c r="N209" s="182">
        <v>2.0000000000000001E-4</v>
      </c>
      <c r="O209" s="182">
        <f>ROUND(E209*N209,2)</f>
        <v>0</v>
      </c>
      <c r="P209" s="182">
        <v>0</v>
      </c>
      <c r="Q209" s="182">
        <f>ROUND(E209*P209,2)</f>
        <v>0</v>
      </c>
      <c r="R209" s="184" t="s">
        <v>563</v>
      </c>
      <c r="S209" s="184" t="s">
        <v>331</v>
      </c>
      <c r="T209" s="185" t="s">
        <v>331</v>
      </c>
      <c r="U209" s="159">
        <v>0</v>
      </c>
      <c r="V209" s="159">
        <f>ROUND(E209*U209,2)</f>
        <v>0</v>
      </c>
      <c r="W209" s="159"/>
      <c r="X209" s="159" t="s">
        <v>564</v>
      </c>
      <c r="Y209" s="159" t="s">
        <v>334</v>
      </c>
      <c r="Z209" s="148"/>
      <c r="AA209" s="148"/>
      <c r="AB209" s="148"/>
      <c r="AC209" s="148"/>
      <c r="AD209" s="148"/>
      <c r="AE209" s="148"/>
      <c r="AF209" s="148"/>
      <c r="AG209" s="148" t="s">
        <v>565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ht="22.5" outlineLevel="1" x14ac:dyDescent="0.2">
      <c r="A210" s="179">
        <v>89</v>
      </c>
      <c r="B210" s="180" t="s">
        <v>1564</v>
      </c>
      <c r="C210" s="189" t="s">
        <v>1565</v>
      </c>
      <c r="D210" s="181" t="s">
        <v>434</v>
      </c>
      <c r="E210" s="182">
        <v>22</v>
      </c>
      <c r="F210" s="183"/>
      <c r="G210" s="184">
        <f>ROUND(E210*F210,2)</f>
        <v>0</v>
      </c>
      <c r="H210" s="183"/>
      <c r="I210" s="184">
        <f>ROUND(E210*H210,2)</f>
        <v>0</v>
      </c>
      <c r="J210" s="183"/>
      <c r="K210" s="184">
        <f>ROUND(E210*J210,2)</f>
        <v>0</v>
      </c>
      <c r="L210" s="184">
        <v>21</v>
      </c>
      <c r="M210" s="184">
        <f>G210*(1+L210/100)</f>
        <v>0</v>
      </c>
      <c r="N210" s="182">
        <v>5.9999999999999995E-4</v>
      </c>
      <c r="O210" s="182">
        <f>ROUND(E210*N210,2)</f>
        <v>0.01</v>
      </c>
      <c r="P210" s="182">
        <v>0</v>
      </c>
      <c r="Q210" s="182">
        <f>ROUND(E210*P210,2)</f>
        <v>0</v>
      </c>
      <c r="R210" s="184" t="s">
        <v>1341</v>
      </c>
      <c r="S210" s="184" t="s">
        <v>331</v>
      </c>
      <c r="T210" s="185" t="s">
        <v>331</v>
      </c>
      <c r="U210" s="159">
        <v>0.186</v>
      </c>
      <c r="V210" s="159">
        <f>ROUND(E210*U210,2)</f>
        <v>4.09</v>
      </c>
      <c r="W210" s="159"/>
      <c r="X210" s="159" t="s">
        <v>422</v>
      </c>
      <c r="Y210" s="159" t="s">
        <v>334</v>
      </c>
      <c r="Z210" s="148"/>
      <c r="AA210" s="148"/>
      <c r="AB210" s="148"/>
      <c r="AC210" s="148"/>
      <c r="AD210" s="148"/>
      <c r="AE210" s="148"/>
      <c r="AF210" s="148"/>
      <c r="AG210" s="148" t="s">
        <v>423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ht="22.5" outlineLevel="1" x14ac:dyDescent="0.2">
      <c r="A211" s="179">
        <v>90</v>
      </c>
      <c r="B211" s="180" t="s">
        <v>1566</v>
      </c>
      <c r="C211" s="189" t="s">
        <v>1567</v>
      </c>
      <c r="D211" s="181" t="s">
        <v>434</v>
      </c>
      <c r="E211" s="182">
        <v>22</v>
      </c>
      <c r="F211" s="183"/>
      <c r="G211" s="184">
        <f>ROUND(E211*F211,2)</f>
        <v>0</v>
      </c>
      <c r="H211" s="183"/>
      <c r="I211" s="184">
        <f>ROUND(E211*H211,2)</f>
        <v>0</v>
      </c>
      <c r="J211" s="183"/>
      <c r="K211" s="184">
        <f>ROUND(E211*J211,2)</f>
        <v>0</v>
      </c>
      <c r="L211" s="184">
        <v>21</v>
      </c>
      <c r="M211" s="184">
        <f>G211*(1+L211/100)</f>
        <v>0</v>
      </c>
      <c r="N211" s="182">
        <v>2E-3</v>
      </c>
      <c r="O211" s="182">
        <f>ROUND(E211*N211,2)</f>
        <v>0.04</v>
      </c>
      <c r="P211" s="182">
        <v>0</v>
      </c>
      <c r="Q211" s="182">
        <f>ROUND(E211*P211,2)</f>
        <v>0</v>
      </c>
      <c r="R211" s="184" t="s">
        <v>563</v>
      </c>
      <c r="S211" s="184" t="s">
        <v>331</v>
      </c>
      <c r="T211" s="185" t="s">
        <v>331</v>
      </c>
      <c r="U211" s="159">
        <v>0</v>
      </c>
      <c r="V211" s="159">
        <f>ROUND(E211*U211,2)</f>
        <v>0</v>
      </c>
      <c r="W211" s="159"/>
      <c r="X211" s="159" t="s">
        <v>564</v>
      </c>
      <c r="Y211" s="159" t="s">
        <v>334</v>
      </c>
      <c r="Z211" s="148"/>
      <c r="AA211" s="148"/>
      <c r="AB211" s="148"/>
      <c r="AC211" s="148"/>
      <c r="AD211" s="148"/>
      <c r="AE211" s="148"/>
      <c r="AF211" s="148"/>
      <c r="AG211" s="148" t="s">
        <v>565</v>
      </c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x14ac:dyDescent="0.2">
      <c r="A212" s="164" t="s">
        <v>326</v>
      </c>
      <c r="B212" s="165" t="s">
        <v>293</v>
      </c>
      <c r="C212" s="186" t="s">
        <v>294</v>
      </c>
      <c r="D212" s="166"/>
      <c r="E212" s="167"/>
      <c r="F212" s="168"/>
      <c r="G212" s="168">
        <f>SUMIF(AG213:AG230,"&lt;&gt;NOR",G213:G230)</f>
        <v>0</v>
      </c>
      <c r="H212" s="168"/>
      <c r="I212" s="168">
        <f>SUM(I213:I230)</f>
        <v>0</v>
      </c>
      <c r="J212" s="168"/>
      <c r="K212" s="168">
        <f>SUM(K213:K230)</f>
        <v>0</v>
      </c>
      <c r="L212" s="168"/>
      <c r="M212" s="168">
        <f>SUM(M213:M230)</f>
        <v>0</v>
      </c>
      <c r="N212" s="167"/>
      <c r="O212" s="167">
        <f>SUM(O213:O230)</f>
        <v>0</v>
      </c>
      <c r="P212" s="167"/>
      <c r="Q212" s="167">
        <f>SUM(Q213:Q230)</f>
        <v>0</v>
      </c>
      <c r="R212" s="168"/>
      <c r="S212" s="168"/>
      <c r="T212" s="169"/>
      <c r="U212" s="163"/>
      <c r="V212" s="163">
        <f>SUM(V213:V230)</f>
        <v>80.05</v>
      </c>
      <c r="W212" s="163"/>
      <c r="X212" s="163"/>
      <c r="Y212" s="163"/>
      <c r="AG212" t="s">
        <v>327</v>
      </c>
    </row>
    <row r="213" spans="1:60" outlineLevel="1" x14ac:dyDescent="0.2">
      <c r="A213" s="179">
        <v>91</v>
      </c>
      <c r="B213" s="180" t="s">
        <v>1568</v>
      </c>
      <c r="C213" s="189" t="s">
        <v>1569</v>
      </c>
      <c r="D213" s="181" t="s">
        <v>1376</v>
      </c>
      <c r="E213" s="182">
        <v>1</v>
      </c>
      <c r="F213" s="183"/>
      <c r="G213" s="184">
        <f t="shared" ref="G213:G230" si="14">ROUND(E213*F213,2)</f>
        <v>0</v>
      </c>
      <c r="H213" s="183"/>
      <c r="I213" s="184">
        <f t="shared" ref="I213:I230" si="15">ROUND(E213*H213,2)</f>
        <v>0</v>
      </c>
      <c r="J213" s="183"/>
      <c r="K213" s="184">
        <f t="shared" ref="K213:K230" si="16">ROUND(E213*J213,2)</f>
        <v>0</v>
      </c>
      <c r="L213" s="184">
        <v>21</v>
      </c>
      <c r="M213" s="184">
        <f t="shared" ref="M213:M230" si="17">G213*(1+L213/100)</f>
        <v>0</v>
      </c>
      <c r="N213" s="182">
        <v>0</v>
      </c>
      <c r="O213" s="182">
        <f t="shared" ref="O213:O230" si="18">ROUND(E213*N213,2)</f>
        <v>0</v>
      </c>
      <c r="P213" s="182">
        <v>0</v>
      </c>
      <c r="Q213" s="182">
        <f t="shared" ref="Q213:Q230" si="19">ROUND(E213*P213,2)</f>
        <v>0</v>
      </c>
      <c r="R213" s="184" t="s">
        <v>1570</v>
      </c>
      <c r="S213" s="184" t="s">
        <v>331</v>
      </c>
      <c r="T213" s="185" t="s">
        <v>332</v>
      </c>
      <c r="U213" s="159">
        <v>1</v>
      </c>
      <c r="V213" s="159">
        <f t="shared" ref="V213:V230" si="20">ROUND(E213*U213,2)</f>
        <v>1</v>
      </c>
      <c r="W213" s="159"/>
      <c r="X213" s="159" t="s">
        <v>1571</v>
      </c>
      <c r="Y213" s="159" t="s">
        <v>334</v>
      </c>
      <c r="Z213" s="148"/>
      <c r="AA213" s="148"/>
      <c r="AB213" s="148"/>
      <c r="AC213" s="148"/>
      <c r="AD213" s="148"/>
      <c r="AE213" s="148"/>
      <c r="AF213" s="148"/>
      <c r="AG213" s="148" t="s">
        <v>1572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79">
        <v>92</v>
      </c>
      <c r="B214" s="180" t="s">
        <v>1573</v>
      </c>
      <c r="C214" s="189" t="s">
        <v>1574</v>
      </c>
      <c r="D214" s="181" t="s">
        <v>1376</v>
      </c>
      <c r="E214" s="182">
        <v>1</v>
      </c>
      <c r="F214" s="183"/>
      <c r="G214" s="184">
        <f t="shared" si="14"/>
        <v>0</v>
      </c>
      <c r="H214" s="183"/>
      <c r="I214" s="184">
        <f t="shared" si="15"/>
        <v>0</v>
      </c>
      <c r="J214" s="183"/>
      <c r="K214" s="184">
        <f t="shared" si="16"/>
        <v>0</v>
      </c>
      <c r="L214" s="184">
        <v>21</v>
      </c>
      <c r="M214" s="184">
        <f t="shared" si="17"/>
        <v>0</v>
      </c>
      <c r="N214" s="182">
        <v>0</v>
      </c>
      <c r="O214" s="182">
        <f t="shared" si="18"/>
        <v>0</v>
      </c>
      <c r="P214" s="182">
        <v>0</v>
      </c>
      <c r="Q214" s="182">
        <f t="shared" si="19"/>
        <v>0</v>
      </c>
      <c r="R214" s="184" t="s">
        <v>1570</v>
      </c>
      <c r="S214" s="184" t="s">
        <v>331</v>
      </c>
      <c r="T214" s="185" t="s">
        <v>332</v>
      </c>
      <c r="U214" s="159">
        <v>1</v>
      </c>
      <c r="V214" s="159">
        <f t="shared" si="20"/>
        <v>1</v>
      </c>
      <c r="W214" s="159"/>
      <c r="X214" s="159" t="s">
        <v>1571</v>
      </c>
      <c r="Y214" s="159" t="s">
        <v>334</v>
      </c>
      <c r="Z214" s="148"/>
      <c r="AA214" s="148"/>
      <c r="AB214" s="148"/>
      <c r="AC214" s="148"/>
      <c r="AD214" s="148"/>
      <c r="AE214" s="148"/>
      <c r="AF214" s="148"/>
      <c r="AG214" s="148" t="s">
        <v>1572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79">
        <v>93</v>
      </c>
      <c r="B215" s="180" t="s">
        <v>1575</v>
      </c>
      <c r="C215" s="189" t="s">
        <v>1576</v>
      </c>
      <c r="D215" s="181" t="s">
        <v>1376</v>
      </c>
      <c r="E215" s="182">
        <v>1</v>
      </c>
      <c r="F215" s="183"/>
      <c r="G215" s="184">
        <f t="shared" si="14"/>
        <v>0</v>
      </c>
      <c r="H215" s="183"/>
      <c r="I215" s="184">
        <f t="shared" si="15"/>
        <v>0</v>
      </c>
      <c r="J215" s="183"/>
      <c r="K215" s="184">
        <f t="shared" si="16"/>
        <v>0</v>
      </c>
      <c r="L215" s="184">
        <v>21</v>
      </c>
      <c r="M215" s="184">
        <f t="shared" si="17"/>
        <v>0</v>
      </c>
      <c r="N215" s="182">
        <v>0</v>
      </c>
      <c r="O215" s="182">
        <f t="shared" si="18"/>
        <v>0</v>
      </c>
      <c r="P215" s="182">
        <v>0</v>
      </c>
      <c r="Q215" s="182">
        <f t="shared" si="19"/>
        <v>0</v>
      </c>
      <c r="R215" s="184" t="s">
        <v>1570</v>
      </c>
      <c r="S215" s="184" t="s">
        <v>331</v>
      </c>
      <c r="T215" s="185" t="s">
        <v>332</v>
      </c>
      <c r="U215" s="159">
        <v>1</v>
      </c>
      <c r="V215" s="159">
        <f t="shared" si="20"/>
        <v>1</v>
      </c>
      <c r="W215" s="159"/>
      <c r="X215" s="159" t="s">
        <v>1571</v>
      </c>
      <c r="Y215" s="159" t="s">
        <v>334</v>
      </c>
      <c r="Z215" s="148"/>
      <c r="AA215" s="148"/>
      <c r="AB215" s="148"/>
      <c r="AC215" s="148"/>
      <c r="AD215" s="148"/>
      <c r="AE215" s="148"/>
      <c r="AF215" s="148"/>
      <c r="AG215" s="148" t="s">
        <v>1572</v>
      </c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79">
        <v>94</v>
      </c>
      <c r="B216" s="180" t="s">
        <v>1577</v>
      </c>
      <c r="C216" s="189" t="s">
        <v>1578</v>
      </c>
      <c r="D216" s="181" t="s">
        <v>1376</v>
      </c>
      <c r="E216" s="182">
        <v>8</v>
      </c>
      <c r="F216" s="183"/>
      <c r="G216" s="184">
        <f t="shared" si="14"/>
        <v>0</v>
      </c>
      <c r="H216" s="183"/>
      <c r="I216" s="184">
        <f t="shared" si="15"/>
        <v>0</v>
      </c>
      <c r="J216" s="183"/>
      <c r="K216" s="184">
        <f t="shared" si="16"/>
        <v>0</v>
      </c>
      <c r="L216" s="184">
        <v>21</v>
      </c>
      <c r="M216" s="184">
        <f t="shared" si="17"/>
        <v>0</v>
      </c>
      <c r="N216" s="182">
        <v>0</v>
      </c>
      <c r="O216" s="182">
        <f t="shared" si="18"/>
        <v>0</v>
      </c>
      <c r="P216" s="182">
        <v>0</v>
      </c>
      <c r="Q216" s="182">
        <f t="shared" si="19"/>
        <v>0</v>
      </c>
      <c r="R216" s="184" t="s">
        <v>1570</v>
      </c>
      <c r="S216" s="184" t="s">
        <v>331</v>
      </c>
      <c r="T216" s="185" t="s">
        <v>332</v>
      </c>
      <c r="U216" s="159">
        <v>1</v>
      </c>
      <c r="V216" s="159">
        <f t="shared" si="20"/>
        <v>8</v>
      </c>
      <c r="W216" s="159"/>
      <c r="X216" s="159" t="s">
        <v>1571</v>
      </c>
      <c r="Y216" s="159" t="s">
        <v>334</v>
      </c>
      <c r="Z216" s="148"/>
      <c r="AA216" s="148"/>
      <c r="AB216" s="148"/>
      <c r="AC216" s="148"/>
      <c r="AD216" s="148"/>
      <c r="AE216" s="148"/>
      <c r="AF216" s="148"/>
      <c r="AG216" s="148" t="s">
        <v>1572</v>
      </c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ht="33.75" outlineLevel="1" x14ac:dyDescent="0.2">
      <c r="A217" s="179">
        <v>95</v>
      </c>
      <c r="B217" s="180" t="s">
        <v>1579</v>
      </c>
      <c r="C217" s="189" t="s">
        <v>1580</v>
      </c>
      <c r="D217" s="181" t="s">
        <v>434</v>
      </c>
      <c r="E217" s="182">
        <v>1</v>
      </c>
      <c r="F217" s="183"/>
      <c r="G217" s="184">
        <f t="shared" si="14"/>
        <v>0</v>
      </c>
      <c r="H217" s="183"/>
      <c r="I217" s="184">
        <f t="shared" si="15"/>
        <v>0</v>
      </c>
      <c r="J217" s="183"/>
      <c r="K217" s="184">
        <f t="shared" si="16"/>
        <v>0</v>
      </c>
      <c r="L217" s="184">
        <v>21</v>
      </c>
      <c r="M217" s="184">
        <f t="shared" si="17"/>
        <v>0</v>
      </c>
      <c r="N217" s="182">
        <v>1E-3</v>
      </c>
      <c r="O217" s="182">
        <f t="shared" si="18"/>
        <v>0</v>
      </c>
      <c r="P217" s="182">
        <v>0</v>
      </c>
      <c r="Q217" s="182">
        <f t="shared" si="19"/>
        <v>0</v>
      </c>
      <c r="R217" s="184" t="s">
        <v>1341</v>
      </c>
      <c r="S217" s="184" t="s">
        <v>331</v>
      </c>
      <c r="T217" s="185" t="s">
        <v>331</v>
      </c>
      <c r="U217" s="159">
        <v>0.27</v>
      </c>
      <c r="V217" s="159">
        <f t="shared" si="20"/>
        <v>0.27</v>
      </c>
      <c r="W217" s="159"/>
      <c r="X217" s="159" t="s">
        <v>422</v>
      </c>
      <c r="Y217" s="159" t="s">
        <v>334</v>
      </c>
      <c r="Z217" s="148"/>
      <c r="AA217" s="148"/>
      <c r="AB217" s="148"/>
      <c r="AC217" s="148"/>
      <c r="AD217" s="148"/>
      <c r="AE217" s="148"/>
      <c r="AF217" s="148"/>
      <c r="AG217" s="148" t="s">
        <v>423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79">
        <v>96</v>
      </c>
      <c r="B218" s="180" t="s">
        <v>1581</v>
      </c>
      <c r="C218" s="189" t="s">
        <v>1582</v>
      </c>
      <c r="D218" s="181" t="s">
        <v>1376</v>
      </c>
      <c r="E218" s="182">
        <v>12</v>
      </c>
      <c r="F218" s="183"/>
      <c r="G218" s="184">
        <f t="shared" si="14"/>
        <v>0</v>
      </c>
      <c r="H218" s="183"/>
      <c r="I218" s="184">
        <f t="shared" si="15"/>
        <v>0</v>
      </c>
      <c r="J218" s="183"/>
      <c r="K218" s="184">
        <f t="shared" si="16"/>
        <v>0</v>
      </c>
      <c r="L218" s="184">
        <v>21</v>
      </c>
      <c r="M218" s="184">
        <f t="shared" si="17"/>
        <v>0</v>
      </c>
      <c r="N218" s="182">
        <v>0</v>
      </c>
      <c r="O218" s="182">
        <f t="shared" si="18"/>
        <v>0</v>
      </c>
      <c r="P218" s="182">
        <v>0</v>
      </c>
      <c r="Q218" s="182">
        <f t="shared" si="19"/>
        <v>0</v>
      </c>
      <c r="R218" s="184" t="s">
        <v>1570</v>
      </c>
      <c r="S218" s="184" t="s">
        <v>331</v>
      </c>
      <c r="T218" s="185" t="s">
        <v>332</v>
      </c>
      <c r="U218" s="159">
        <v>1</v>
      </c>
      <c r="V218" s="159">
        <f t="shared" si="20"/>
        <v>12</v>
      </c>
      <c r="W218" s="159"/>
      <c r="X218" s="159" t="s">
        <v>1571</v>
      </c>
      <c r="Y218" s="159" t="s">
        <v>334</v>
      </c>
      <c r="Z218" s="148"/>
      <c r="AA218" s="148"/>
      <c r="AB218" s="148"/>
      <c r="AC218" s="148"/>
      <c r="AD218" s="148"/>
      <c r="AE218" s="148"/>
      <c r="AF218" s="148"/>
      <c r="AG218" s="148" t="s">
        <v>1572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79">
        <v>97</v>
      </c>
      <c r="B219" s="180" t="s">
        <v>1583</v>
      </c>
      <c r="C219" s="189" t="s">
        <v>1584</v>
      </c>
      <c r="D219" s="181" t="s">
        <v>1585</v>
      </c>
      <c r="E219" s="182">
        <v>36</v>
      </c>
      <c r="F219" s="183"/>
      <c r="G219" s="184">
        <f t="shared" si="14"/>
        <v>0</v>
      </c>
      <c r="H219" s="183"/>
      <c r="I219" s="184">
        <f t="shared" si="15"/>
        <v>0</v>
      </c>
      <c r="J219" s="183"/>
      <c r="K219" s="184">
        <f t="shared" si="16"/>
        <v>0</v>
      </c>
      <c r="L219" s="184">
        <v>21</v>
      </c>
      <c r="M219" s="184">
        <f t="shared" si="17"/>
        <v>0</v>
      </c>
      <c r="N219" s="182">
        <v>0</v>
      </c>
      <c r="O219" s="182">
        <f t="shared" si="18"/>
        <v>0</v>
      </c>
      <c r="P219" s="182">
        <v>0</v>
      </c>
      <c r="Q219" s="182">
        <f t="shared" si="19"/>
        <v>0</v>
      </c>
      <c r="R219" s="184"/>
      <c r="S219" s="184" t="s">
        <v>1586</v>
      </c>
      <c r="T219" s="185" t="s">
        <v>332</v>
      </c>
      <c r="U219" s="159">
        <v>1</v>
      </c>
      <c r="V219" s="159">
        <f t="shared" si="20"/>
        <v>36</v>
      </c>
      <c r="W219" s="159"/>
      <c r="X219" s="159" t="s">
        <v>422</v>
      </c>
      <c r="Y219" s="159" t="s">
        <v>334</v>
      </c>
      <c r="Z219" s="148"/>
      <c r="AA219" s="148"/>
      <c r="AB219" s="148"/>
      <c r="AC219" s="148"/>
      <c r="AD219" s="148"/>
      <c r="AE219" s="148"/>
      <c r="AF219" s="148"/>
      <c r="AG219" s="148" t="s">
        <v>1377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79">
        <v>98</v>
      </c>
      <c r="B220" s="180" t="s">
        <v>1587</v>
      </c>
      <c r="C220" s="189" t="s">
        <v>1588</v>
      </c>
      <c r="D220" s="181" t="s">
        <v>1376</v>
      </c>
      <c r="E220" s="182">
        <v>1</v>
      </c>
      <c r="F220" s="183"/>
      <c r="G220" s="184">
        <f t="shared" si="14"/>
        <v>0</v>
      </c>
      <c r="H220" s="183"/>
      <c r="I220" s="184">
        <f t="shared" si="15"/>
        <v>0</v>
      </c>
      <c r="J220" s="183"/>
      <c r="K220" s="184">
        <f t="shared" si="16"/>
        <v>0</v>
      </c>
      <c r="L220" s="184">
        <v>21</v>
      </c>
      <c r="M220" s="184">
        <f t="shared" si="17"/>
        <v>0</v>
      </c>
      <c r="N220" s="182">
        <v>0</v>
      </c>
      <c r="O220" s="182">
        <f t="shared" si="18"/>
        <v>0</v>
      </c>
      <c r="P220" s="182">
        <v>0</v>
      </c>
      <c r="Q220" s="182">
        <f t="shared" si="19"/>
        <v>0</v>
      </c>
      <c r="R220" s="184" t="s">
        <v>1570</v>
      </c>
      <c r="S220" s="184" t="s">
        <v>331</v>
      </c>
      <c r="T220" s="185" t="s">
        <v>332</v>
      </c>
      <c r="U220" s="159">
        <v>1</v>
      </c>
      <c r="V220" s="159">
        <f t="shared" si="20"/>
        <v>1</v>
      </c>
      <c r="W220" s="159"/>
      <c r="X220" s="159" t="s">
        <v>1571</v>
      </c>
      <c r="Y220" s="159" t="s">
        <v>334</v>
      </c>
      <c r="Z220" s="148"/>
      <c r="AA220" s="148"/>
      <c r="AB220" s="148"/>
      <c r="AC220" s="148"/>
      <c r="AD220" s="148"/>
      <c r="AE220" s="148"/>
      <c r="AF220" s="148"/>
      <c r="AG220" s="148" t="s">
        <v>1572</v>
      </c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1" x14ac:dyDescent="0.2">
      <c r="A221" s="179">
        <v>99</v>
      </c>
      <c r="B221" s="180" t="s">
        <v>1589</v>
      </c>
      <c r="C221" s="189" t="s">
        <v>1590</v>
      </c>
      <c r="D221" s="181" t="s">
        <v>1585</v>
      </c>
      <c r="E221" s="182">
        <v>1</v>
      </c>
      <c r="F221" s="183"/>
      <c r="G221" s="184">
        <f t="shared" si="14"/>
        <v>0</v>
      </c>
      <c r="H221" s="183"/>
      <c r="I221" s="184">
        <f t="shared" si="15"/>
        <v>0</v>
      </c>
      <c r="J221" s="183"/>
      <c r="K221" s="184">
        <f t="shared" si="16"/>
        <v>0</v>
      </c>
      <c r="L221" s="184">
        <v>21</v>
      </c>
      <c r="M221" s="184">
        <f t="shared" si="17"/>
        <v>0</v>
      </c>
      <c r="N221" s="182">
        <v>0</v>
      </c>
      <c r="O221" s="182">
        <f t="shared" si="18"/>
        <v>0</v>
      </c>
      <c r="P221" s="182">
        <v>0</v>
      </c>
      <c r="Q221" s="182">
        <f t="shared" si="19"/>
        <v>0</v>
      </c>
      <c r="R221" s="184" t="s">
        <v>1570</v>
      </c>
      <c r="S221" s="184" t="s">
        <v>331</v>
      </c>
      <c r="T221" s="185" t="s">
        <v>332</v>
      </c>
      <c r="U221" s="159">
        <v>1</v>
      </c>
      <c r="V221" s="159">
        <f t="shared" si="20"/>
        <v>1</v>
      </c>
      <c r="W221" s="159"/>
      <c r="X221" s="159" t="s">
        <v>1571</v>
      </c>
      <c r="Y221" s="159" t="s">
        <v>334</v>
      </c>
      <c r="Z221" s="148"/>
      <c r="AA221" s="148"/>
      <c r="AB221" s="148"/>
      <c r="AC221" s="148"/>
      <c r="AD221" s="148"/>
      <c r="AE221" s="148"/>
      <c r="AF221" s="148"/>
      <c r="AG221" s="148" t="s">
        <v>1572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79">
        <v>100</v>
      </c>
      <c r="B222" s="180" t="s">
        <v>1591</v>
      </c>
      <c r="C222" s="189" t="s">
        <v>1592</v>
      </c>
      <c r="D222" s="181" t="s">
        <v>1376</v>
      </c>
      <c r="E222" s="182">
        <v>1</v>
      </c>
      <c r="F222" s="183"/>
      <c r="G222" s="184">
        <f t="shared" si="14"/>
        <v>0</v>
      </c>
      <c r="H222" s="183"/>
      <c r="I222" s="184">
        <f t="shared" si="15"/>
        <v>0</v>
      </c>
      <c r="J222" s="183"/>
      <c r="K222" s="184">
        <f t="shared" si="16"/>
        <v>0</v>
      </c>
      <c r="L222" s="184">
        <v>21</v>
      </c>
      <c r="M222" s="184">
        <f t="shared" si="17"/>
        <v>0</v>
      </c>
      <c r="N222" s="182">
        <v>0</v>
      </c>
      <c r="O222" s="182">
        <f t="shared" si="18"/>
        <v>0</v>
      </c>
      <c r="P222" s="182">
        <v>0</v>
      </c>
      <c r="Q222" s="182">
        <f t="shared" si="19"/>
        <v>0</v>
      </c>
      <c r="R222" s="184"/>
      <c r="S222" s="184" t="s">
        <v>1593</v>
      </c>
      <c r="T222" s="185" t="s">
        <v>332</v>
      </c>
      <c r="U222" s="159">
        <v>0</v>
      </c>
      <c r="V222" s="159">
        <f t="shared" si="20"/>
        <v>0</v>
      </c>
      <c r="W222" s="159"/>
      <c r="X222" s="159" t="s">
        <v>422</v>
      </c>
      <c r="Y222" s="159" t="s">
        <v>334</v>
      </c>
      <c r="Z222" s="148"/>
      <c r="AA222" s="148"/>
      <c r="AB222" s="148"/>
      <c r="AC222" s="148"/>
      <c r="AD222" s="148"/>
      <c r="AE222" s="148"/>
      <c r="AF222" s="148"/>
      <c r="AG222" s="148" t="s">
        <v>1377</v>
      </c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79">
        <v>101</v>
      </c>
      <c r="B223" s="180" t="s">
        <v>1594</v>
      </c>
      <c r="C223" s="189" t="s">
        <v>1595</v>
      </c>
      <c r="D223" s="181" t="s">
        <v>1376</v>
      </c>
      <c r="E223" s="182">
        <v>1</v>
      </c>
      <c r="F223" s="183"/>
      <c r="G223" s="184">
        <f t="shared" si="14"/>
        <v>0</v>
      </c>
      <c r="H223" s="183"/>
      <c r="I223" s="184">
        <f t="shared" si="15"/>
        <v>0</v>
      </c>
      <c r="J223" s="183"/>
      <c r="K223" s="184">
        <f t="shared" si="16"/>
        <v>0</v>
      </c>
      <c r="L223" s="184">
        <v>21</v>
      </c>
      <c r="M223" s="184">
        <f t="shared" si="17"/>
        <v>0</v>
      </c>
      <c r="N223" s="182">
        <v>0</v>
      </c>
      <c r="O223" s="182">
        <f t="shared" si="18"/>
        <v>0</v>
      </c>
      <c r="P223" s="182">
        <v>0</v>
      </c>
      <c r="Q223" s="182">
        <f t="shared" si="19"/>
        <v>0</v>
      </c>
      <c r="R223" s="184"/>
      <c r="S223" s="184" t="s">
        <v>1586</v>
      </c>
      <c r="T223" s="185" t="s">
        <v>332</v>
      </c>
      <c r="U223" s="159">
        <v>1</v>
      </c>
      <c r="V223" s="159">
        <f t="shared" si="20"/>
        <v>1</v>
      </c>
      <c r="W223" s="159"/>
      <c r="X223" s="159" t="s">
        <v>422</v>
      </c>
      <c r="Y223" s="159" t="s">
        <v>334</v>
      </c>
      <c r="Z223" s="148"/>
      <c r="AA223" s="148"/>
      <c r="AB223" s="148"/>
      <c r="AC223" s="148"/>
      <c r="AD223" s="148"/>
      <c r="AE223" s="148"/>
      <c r="AF223" s="148"/>
      <c r="AG223" s="148" t="s">
        <v>1377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79">
        <v>102</v>
      </c>
      <c r="B224" s="180" t="s">
        <v>1596</v>
      </c>
      <c r="C224" s="189" t="s">
        <v>1597</v>
      </c>
      <c r="D224" s="181" t="s">
        <v>434</v>
      </c>
      <c r="E224" s="182">
        <v>1</v>
      </c>
      <c r="F224" s="183"/>
      <c r="G224" s="184">
        <f t="shared" si="14"/>
        <v>0</v>
      </c>
      <c r="H224" s="183"/>
      <c r="I224" s="184">
        <f t="shared" si="15"/>
        <v>0</v>
      </c>
      <c r="J224" s="183"/>
      <c r="K224" s="184">
        <f t="shared" si="16"/>
        <v>0</v>
      </c>
      <c r="L224" s="184">
        <v>21</v>
      </c>
      <c r="M224" s="184">
        <f t="shared" si="17"/>
        <v>0</v>
      </c>
      <c r="N224" s="182">
        <v>0</v>
      </c>
      <c r="O224" s="182">
        <f t="shared" si="18"/>
        <v>0</v>
      </c>
      <c r="P224" s="182">
        <v>0</v>
      </c>
      <c r="Q224" s="182">
        <f t="shared" si="19"/>
        <v>0</v>
      </c>
      <c r="R224" s="184"/>
      <c r="S224" s="184" t="s">
        <v>331</v>
      </c>
      <c r="T224" s="185" t="s">
        <v>331</v>
      </c>
      <c r="U224" s="159">
        <v>16</v>
      </c>
      <c r="V224" s="159">
        <f t="shared" si="20"/>
        <v>16</v>
      </c>
      <c r="W224" s="159"/>
      <c r="X224" s="159" t="s">
        <v>422</v>
      </c>
      <c r="Y224" s="159" t="s">
        <v>334</v>
      </c>
      <c r="Z224" s="148"/>
      <c r="AA224" s="148"/>
      <c r="AB224" s="148"/>
      <c r="AC224" s="148"/>
      <c r="AD224" s="148"/>
      <c r="AE224" s="148"/>
      <c r="AF224" s="148"/>
      <c r="AG224" s="148" t="s">
        <v>1377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79">
        <v>103</v>
      </c>
      <c r="B225" s="180" t="s">
        <v>1598</v>
      </c>
      <c r="C225" s="189" t="s">
        <v>1599</v>
      </c>
      <c r="D225" s="181" t="s">
        <v>1376</v>
      </c>
      <c r="E225" s="182">
        <v>1</v>
      </c>
      <c r="F225" s="183"/>
      <c r="G225" s="184">
        <f t="shared" si="14"/>
        <v>0</v>
      </c>
      <c r="H225" s="183"/>
      <c r="I225" s="184">
        <f t="shared" si="15"/>
        <v>0</v>
      </c>
      <c r="J225" s="183"/>
      <c r="K225" s="184">
        <f t="shared" si="16"/>
        <v>0</v>
      </c>
      <c r="L225" s="184">
        <v>21</v>
      </c>
      <c r="M225" s="184">
        <f t="shared" si="17"/>
        <v>0</v>
      </c>
      <c r="N225" s="182">
        <v>0</v>
      </c>
      <c r="O225" s="182">
        <f t="shared" si="18"/>
        <v>0</v>
      </c>
      <c r="P225" s="182">
        <v>0</v>
      </c>
      <c r="Q225" s="182">
        <f t="shared" si="19"/>
        <v>0</v>
      </c>
      <c r="R225" s="184"/>
      <c r="S225" s="184" t="s">
        <v>1586</v>
      </c>
      <c r="T225" s="185" t="s">
        <v>332</v>
      </c>
      <c r="U225" s="159">
        <v>1</v>
      </c>
      <c r="V225" s="159">
        <f t="shared" si="20"/>
        <v>1</v>
      </c>
      <c r="W225" s="159"/>
      <c r="X225" s="159" t="s">
        <v>422</v>
      </c>
      <c r="Y225" s="159" t="s">
        <v>334</v>
      </c>
      <c r="Z225" s="148"/>
      <c r="AA225" s="148"/>
      <c r="AB225" s="148"/>
      <c r="AC225" s="148"/>
      <c r="AD225" s="148"/>
      <c r="AE225" s="148"/>
      <c r="AF225" s="148"/>
      <c r="AG225" s="148" t="s">
        <v>1377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79">
        <v>104</v>
      </c>
      <c r="B226" s="180" t="s">
        <v>1600</v>
      </c>
      <c r="C226" s="189" t="s">
        <v>1601</v>
      </c>
      <c r="D226" s="181" t="s">
        <v>1602</v>
      </c>
      <c r="E226" s="182">
        <v>8</v>
      </c>
      <c r="F226" s="183"/>
      <c r="G226" s="184">
        <f t="shared" si="14"/>
        <v>0</v>
      </c>
      <c r="H226" s="183"/>
      <c r="I226" s="184">
        <f t="shared" si="15"/>
        <v>0</v>
      </c>
      <c r="J226" s="183"/>
      <c r="K226" s="184">
        <f t="shared" si="16"/>
        <v>0</v>
      </c>
      <c r="L226" s="184">
        <v>21</v>
      </c>
      <c r="M226" s="184">
        <f t="shared" si="17"/>
        <v>0</v>
      </c>
      <c r="N226" s="182">
        <v>0</v>
      </c>
      <c r="O226" s="182">
        <f t="shared" si="18"/>
        <v>0</v>
      </c>
      <c r="P226" s="182">
        <v>0</v>
      </c>
      <c r="Q226" s="182">
        <f t="shared" si="19"/>
        <v>0</v>
      </c>
      <c r="R226" s="184"/>
      <c r="S226" s="184" t="s">
        <v>364</v>
      </c>
      <c r="T226" s="185" t="s">
        <v>332</v>
      </c>
      <c r="U226" s="159">
        <v>0</v>
      </c>
      <c r="V226" s="159">
        <f t="shared" si="20"/>
        <v>0</v>
      </c>
      <c r="W226" s="159"/>
      <c r="X226" s="159" t="s">
        <v>422</v>
      </c>
      <c r="Y226" s="159" t="s">
        <v>334</v>
      </c>
      <c r="Z226" s="148"/>
      <c r="AA226" s="148"/>
      <c r="AB226" s="148"/>
      <c r="AC226" s="148"/>
      <c r="AD226" s="148"/>
      <c r="AE226" s="148"/>
      <c r="AF226" s="148"/>
      <c r="AG226" s="148" t="s">
        <v>1377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79">
        <v>105</v>
      </c>
      <c r="B227" s="180" t="s">
        <v>1603</v>
      </c>
      <c r="C227" s="189" t="s">
        <v>1604</v>
      </c>
      <c r="D227" s="181" t="s">
        <v>1376</v>
      </c>
      <c r="E227" s="182">
        <v>1</v>
      </c>
      <c r="F227" s="183"/>
      <c r="G227" s="184">
        <f t="shared" si="14"/>
        <v>0</v>
      </c>
      <c r="H227" s="183"/>
      <c r="I227" s="184">
        <f t="shared" si="15"/>
        <v>0</v>
      </c>
      <c r="J227" s="183"/>
      <c r="K227" s="184">
        <f t="shared" si="16"/>
        <v>0</v>
      </c>
      <c r="L227" s="184">
        <v>21</v>
      </c>
      <c r="M227" s="184">
        <f t="shared" si="17"/>
        <v>0</v>
      </c>
      <c r="N227" s="182">
        <v>0</v>
      </c>
      <c r="O227" s="182">
        <f t="shared" si="18"/>
        <v>0</v>
      </c>
      <c r="P227" s="182">
        <v>0</v>
      </c>
      <c r="Q227" s="182">
        <f t="shared" si="19"/>
        <v>0</v>
      </c>
      <c r="R227" s="184"/>
      <c r="S227" s="184" t="s">
        <v>364</v>
      </c>
      <c r="T227" s="185" t="s">
        <v>332</v>
      </c>
      <c r="U227" s="159">
        <v>0</v>
      </c>
      <c r="V227" s="159">
        <f t="shared" si="20"/>
        <v>0</v>
      </c>
      <c r="W227" s="159"/>
      <c r="X227" s="159" t="s">
        <v>422</v>
      </c>
      <c r="Y227" s="159" t="s">
        <v>334</v>
      </c>
      <c r="Z227" s="148"/>
      <c r="AA227" s="148"/>
      <c r="AB227" s="148"/>
      <c r="AC227" s="148"/>
      <c r="AD227" s="148"/>
      <c r="AE227" s="148"/>
      <c r="AF227" s="148"/>
      <c r="AG227" s="148" t="s">
        <v>1377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ht="22.5" outlineLevel="1" x14ac:dyDescent="0.2">
      <c r="A228" s="179">
        <v>106</v>
      </c>
      <c r="B228" s="180" t="s">
        <v>1444</v>
      </c>
      <c r="C228" s="189" t="s">
        <v>1445</v>
      </c>
      <c r="D228" s="181" t="s">
        <v>434</v>
      </c>
      <c r="E228" s="182">
        <v>2</v>
      </c>
      <c r="F228" s="183"/>
      <c r="G228" s="184">
        <f t="shared" si="14"/>
        <v>0</v>
      </c>
      <c r="H228" s="183"/>
      <c r="I228" s="184">
        <f t="shared" si="15"/>
        <v>0</v>
      </c>
      <c r="J228" s="183"/>
      <c r="K228" s="184">
        <f t="shared" si="16"/>
        <v>0</v>
      </c>
      <c r="L228" s="184">
        <v>21</v>
      </c>
      <c r="M228" s="184">
        <f t="shared" si="17"/>
        <v>0</v>
      </c>
      <c r="N228" s="182">
        <v>8.5999999999999998E-4</v>
      </c>
      <c r="O228" s="182">
        <f t="shared" si="18"/>
        <v>0</v>
      </c>
      <c r="P228" s="182">
        <v>0</v>
      </c>
      <c r="Q228" s="182">
        <f t="shared" si="19"/>
        <v>0</v>
      </c>
      <c r="R228" s="184" t="s">
        <v>1341</v>
      </c>
      <c r="S228" s="184" t="s">
        <v>331</v>
      </c>
      <c r="T228" s="185" t="s">
        <v>331</v>
      </c>
      <c r="U228" s="159">
        <v>0.22700000000000001</v>
      </c>
      <c r="V228" s="159">
        <f t="shared" si="20"/>
        <v>0.45</v>
      </c>
      <c r="W228" s="159"/>
      <c r="X228" s="159" t="s">
        <v>422</v>
      </c>
      <c r="Y228" s="159" t="s">
        <v>334</v>
      </c>
      <c r="Z228" s="148"/>
      <c r="AA228" s="148"/>
      <c r="AB228" s="148"/>
      <c r="AC228" s="148"/>
      <c r="AD228" s="148"/>
      <c r="AE228" s="148"/>
      <c r="AF228" s="148"/>
      <c r="AG228" s="148" t="s">
        <v>1377</v>
      </c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79">
        <v>107</v>
      </c>
      <c r="B229" s="180" t="s">
        <v>1605</v>
      </c>
      <c r="C229" s="189" t="s">
        <v>1606</v>
      </c>
      <c r="D229" s="181" t="s">
        <v>434</v>
      </c>
      <c r="E229" s="182">
        <v>2</v>
      </c>
      <c r="F229" s="183"/>
      <c r="G229" s="184">
        <f t="shared" si="14"/>
        <v>0</v>
      </c>
      <c r="H229" s="183"/>
      <c r="I229" s="184">
        <f t="shared" si="15"/>
        <v>0</v>
      </c>
      <c r="J229" s="183"/>
      <c r="K229" s="184">
        <f t="shared" si="16"/>
        <v>0</v>
      </c>
      <c r="L229" s="184">
        <v>21</v>
      </c>
      <c r="M229" s="184">
        <f t="shared" si="17"/>
        <v>0</v>
      </c>
      <c r="N229" s="182">
        <v>8.4000000000000003E-4</v>
      </c>
      <c r="O229" s="182">
        <f t="shared" si="18"/>
        <v>0</v>
      </c>
      <c r="P229" s="182">
        <v>0</v>
      </c>
      <c r="Q229" s="182">
        <f t="shared" si="19"/>
        <v>0</v>
      </c>
      <c r="R229" s="184" t="s">
        <v>932</v>
      </c>
      <c r="S229" s="184" t="s">
        <v>331</v>
      </c>
      <c r="T229" s="185" t="s">
        <v>331</v>
      </c>
      <c r="U229" s="159">
        <v>0.16500000000000001</v>
      </c>
      <c r="V229" s="159">
        <f t="shared" si="20"/>
        <v>0.33</v>
      </c>
      <c r="W229" s="159"/>
      <c r="X229" s="159" t="s">
        <v>422</v>
      </c>
      <c r="Y229" s="159" t="s">
        <v>334</v>
      </c>
      <c r="Z229" s="148"/>
      <c r="AA229" s="148"/>
      <c r="AB229" s="148"/>
      <c r="AC229" s="148"/>
      <c r="AD229" s="148"/>
      <c r="AE229" s="148"/>
      <c r="AF229" s="148"/>
      <c r="AG229" s="148" t="s">
        <v>1377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71">
        <v>108</v>
      </c>
      <c r="B230" s="172" t="s">
        <v>1607</v>
      </c>
      <c r="C230" s="187" t="s">
        <v>1608</v>
      </c>
      <c r="D230" s="173" t="s">
        <v>1609</v>
      </c>
      <c r="E230" s="174">
        <v>25</v>
      </c>
      <c r="F230" s="175"/>
      <c r="G230" s="176">
        <f t="shared" si="14"/>
        <v>0</v>
      </c>
      <c r="H230" s="175"/>
      <c r="I230" s="176">
        <f t="shared" si="15"/>
        <v>0</v>
      </c>
      <c r="J230" s="175"/>
      <c r="K230" s="176">
        <f t="shared" si="16"/>
        <v>0</v>
      </c>
      <c r="L230" s="176">
        <v>21</v>
      </c>
      <c r="M230" s="176">
        <f t="shared" si="17"/>
        <v>0</v>
      </c>
      <c r="N230" s="174">
        <v>0</v>
      </c>
      <c r="O230" s="174">
        <f t="shared" si="18"/>
        <v>0</v>
      </c>
      <c r="P230" s="174">
        <v>0</v>
      </c>
      <c r="Q230" s="174">
        <f t="shared" si="19"/>
        <v>0</v>
      </c>
      <c r="R230" s="176"/>
      <c r="S230" s="176" t="s">
        <v>364</v>
      </c>
      <c r="T230" s="177" t="s">
        <v>332</v>
      </c>
      <c r="U230" s="159">
        <v>0</v>
      </c>
      <c r="V230" s="159">
        <f t="shared" si="20"/>
        <v>0</v>
      </c>
      <c r="W230" s="159"/>
      <c r="X230" s="159" t="s">
        <v>422</v>
      </c>
      <c r="Y230" s="159" t="s">
        <v>334</v>
      </c>
      <c r="Z230" s="148"/>
      <c r="AA230" s="148"/>
      <c r="AB230" s="148"/>
      <c r="AC230" s="148"/>
      <c r="AD230" s="148"/>
      <c r="AE230" s="148"/>
      <c r="AF230" s="148"/>
      <c r="AG230" s="148" t="s">
        <v>1377</v>
      </c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x14ac:dyDescent="0.2">
      <c r="A231" s="3"/>
      <c r="B231" s="4"/>
      <c r="C231" s="190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AE231">
        <v>12</v>
      </c>
      <c r="AF231">
        <v>21</v>
      </c>
      <c r="AG231" t="s">
        <v>312</v>
      </c>
    </row>
    <row r="232" spans="1:60" x14ac:dyDescent="0.2">
      <c r="A232" s="151"/>
      <c r="B232" s="152" t="s">
        <v>29</v>
      </c>
      <c r="C232" s="191"/>
      <c r="D232" s="153"/>
      <c r="E232" s="154"/>
      <c r="F232" s="154"/>
      <c r="G232" s="170">
        <f>G8+G79+G89+G99+G133+G164+G169+G212</f>
        <v>0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AE232">
        <f>SUMIF(L7:L230,AE231,G7:G230)</f>
        <v>0</v>
      </c>
      <c r="AF232">
        <f>SUMIF(L7:L230,AF231,G7:G230)</f>
        <v>0</v>
      </c>
      <c r="AG232" t="s">
        <v>414</v>
      </c>
    </row>
    <row r="233" spans="1:60" x14ac:dyDescent="0.2">
      <c r="C233" s="192"/>
      <c r="D233" s="10"/>
      <c r="AG233" t="s">
        <v>416</v>
      </c>
    </row>
    <row r="234" spans="1:60" x14ac:dyDescent="0.2">
      <c r="D234" s="10"/>
    </row>
    <row r="235" spans="1:60" x14ac:dyDescent="0.2">
      <c r="D235" s="10"/>
    </row>
    <row r="236" spans="1:60" x14ac:dyDescent="0.2">
      <c r="D236" s="10"/>
    </row>
    <row r="237" spans="1:60" x14ac:dyDescent="0.2">
      <c r="D237" s="10"/>
    </row>
    <row r="238" spans="1:60" x14ac:dyDescent="0.2">
      <c r="D238" s="10"/>
    </row>
    <row r="239" spans="1:60" x14ac:dyDescent="0.2">
      <c r="D239" s="10"/>
    </row>
    <row r="240" spans="1:60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eDm73ab2Q4p8lss6gfPgMPUpeV2yYdGmkA+k0L1F351EsZKJSW+pl+kCPYudL30hASvA4VPqVC4NE6PCZvI7rw==" saltValue="FWChlZo4EdmkD7KYtgA91A==" spinCount="100000" sheet="1" formatRows="0"/>
  <mergeCells count="78">
    <mergeCell ref="C162:G162"/>
    <mergeCell ref="C129:G129"/>
    <mergeCell ref="C131:G131"/>
    <mergeCell ref="C135:G135"/>
    <mergeCell ref="C137:G137"/>
    <mergeCell ref="C139:G139"/>
    <mergeCell ref="C141:G141"/>
    <mergeCell ref="C143:G143"/>
    <mergeCell ref="C145:G145"/>
    <mergeCell ref="C146:G146"/>
    <mergeCell ref="C157:G157"/>
    <mergeCell ref="C159:G159"/>
    <mergeCell ref="C103:G103"/>
    <mergeCell ref="C73:G73"/>
    <mergeCell ref="C74:G74"/>
    <mergeCell ref="C76:G76"/>
    <mergeCell ref="C77:G77"/>
    <mergeCell ref="C81:G81"/>
    <mergeCell ref="C83:G83"/>
    <mergeCell ref="C91:G91"/>
    <mergeCell ref="C92:G92"/>
    <mergeCell ref="C94:G94"/>
    <mergeCell ref="C95:G95"/>
    <mergeCell ref="C102:G102"/>
    <mergeCell ref="C72:G72"/>
    <mergeCell ref="C56:G56"/>
    <mergeCell ref="C57:G57"/>
    <mergeCell ref="C58:G58"/>
    <mergeCell ref="C59:G59"/>
    <mergeCell ref="C60:G60"/>
    <mergeCell ref="C63:G63"/>
    <mergeCell ref="C64:G64"/>
    <mergeCell ref="C65:G65"/>
    <mergeCell ref="C66:G66"/>
    <mergeCell ref="C69:G69"/>
    <mergeCell ref="C70:G70"/>
    <mergeCell ref="C53:G53"/>
    <mergeCell ref="C40:G40"/>
    <mergeCell ref="C41:G41"/>
    <mergeCell ref="C42:G42"/>
    <mergeCell ref="C43:G43"/>
    <mergeCell ref="C46:G46"/>
    <mergeCell ref="C47:G47"/>
    <mergeCell ref="C48:G48"/>
    <mergeCell ref="C49:G49"/>
    <mergeCell ref="C50:G50"/>
    <mergeCell ref="C51:G51"/>
    <mergeCell ref="C52:G52"/>
    <mergeCell ref="C39:G39"/>
    <mergeCell ref="C26:G26"/>
    <mergeCell ref="C27:G27"/>
    <mergeCell ref="C28:G28"/>
    <mergeCell ref="C29:G29"/>
    <mergeCell ref="C30:G30"/>
    <mergeCell ref="C31:G31"/>
    <mergeCell ref="C34:G34"/>
    <mergeCell ref="C35:G35"/>
    <mergeCell ref="C36:G36"/>
    <mergeCell ref="C37:G37"/>
    <mergeCell ref="C38:G38"/>
    <mergeCell ref="C25:G25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3:G23"/>
    <mergeCell ref="C24:G24"/>
    <mergeCell ref="C11:G11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1D83-3230-43C4-8362-0EE61E4CFC3C}">
  <sheetPr>
    <outlinePr summaryBelow="0"/>
  </sheetPr>
  <dimension ref="A1:BH5000"/>
  <sheetViews>
    <sheetView workbookViewId="0">
      <pane ySplit="7" topLeftCell="A275" activePane="bottomLeft" state="frozen"/>
      <selection pane="bottomLeft" activeCell="C38" sqref="C38:G38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66" t="s">
        <v>60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65</v>
      </c>
      <c r="C4" s="269" t="s">
        <v>66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231</v>
      </c>
      <c r="C8" s="186" t="s">
        <v>232</v>
      </c>
      <c r="D8" s="166"/>
      <c r="E8" s="167"/>
      <c r="F8" s="168"/>
      <c r="G8" s="168">
        <f>SUMIF(AG9:AG56,"&lt;&gt;NOR",G9:G56)</f>
        <v>0</v>
      </c>
      <c r="H8" s="168"/>
      <c r="I8" s="168">
        <f>SUM(I9:I56)</f>
        <v>0</v>
      </c>
      <c r="J8" s="168"/>
      <c r="K8" s="168">
        <f>SUM(K9:K56)</f>
        <v>0</v>
      </c>
      <c r="L8" s="168"/>
      <c r="M8" s="168">
        <f>SUM(M9:M56)</f>
        <v>0</v>
      </c>
      <c r="N8" s="167"/>
      <c r="O8" s="167">
        <f>SUM(O9:O56)</f>
        <v>0</v>
      </c>
      <c r="P8" s="167"/>
      <c r="Q8" s="167">
        <f>SUM(Q9:Q56)</f>
        <v>0</v>
      </c>
      <c r="R8" s="168"/>
      <c r="S8" s="168"/>
      <c r="T8" s="169"/>
      <c r="U8" s="163"/>
      <c r="V8" s="163">
        <f>SUM(V9:V56)</f>
        <v>14.469999999999999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1611</v>
      </c>
      <c r="C9" s="187" t="s">
        <v>1612</v>
      </c>
      <c r="D9" s="173" t="s">
        <v>1376</v>
      </c>
      <c r="E9" s="174">
        <v>1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/>
      <c r="S9" s="176" t="s">
        <v>364</v>
      </c>
      <c r="T9" s="177" t="s">
        <v>332</v>
      </c>
      <c r="U9" s="159">
        <v>0</v>
      </c>
      <c r="V9" s="159">
        <f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1377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63" t="s">
        <v>1613</v>
      </c>
      <c r="D10" s="264"/>
      <c r="E10" s="264"/>
      <c r="F10" s="264"/>
      <c r="G10" s="264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336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3" x14ac:dyDescent="0.2">
      <c r="A11" s="155"/>
      <c r="B11" s="156"/>
      <c r="C11" s="272" t="s">
        <v>1614</v>
      </c>
      <c r="D11" s="273"/>
      <c r="E11" s="273"/>
      <c r="F11" s="273"/>
      <c r="G11" s="273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336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272" t="s">
        <v>1615</v>
      </c>
      <c r="D12" s="273"/>
      <c r="E12" s="273"/>
      <c r="F12" s="273"/>
      <c r="G12" s="273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336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3" x14ac:dyDescent="0.2">
      <c r="A13" s="155"/>
      <c r="B13" s="156"/>
      <c r="C13" s="272" t="s">
        <v>1616</v>
      </c>
      <c r="D13" s="273"/>
      <c r="E13" s="273"/>
      <c r="F13" s="273"/>
      <c r="G13" s="273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336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3" x14ac:dyDescent="0.2">
      <c r="A14" s="155"/>
      <c r="B14" s="156"/>
      <c r="C14" s="272" t="s">
        <v>1617</v>
      </c>
      <c r="D14" s="273"/>
      <c r="E14" s="273"/>
      <c r="F14" s="273"/>
      <c r="G14" s="273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336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3" x14ac:dyDescent="0.2">
      <c r="A15" s="155"/>
      <c r="B15" s="156"/>
      <c r="C15" s="272" t="s">
        <v>1618</v>
      </c>
      <c r="D15" s="273"/>
      <c r="E15" s="273"/>
      <c r="F15" s="273"/>
      <c r="G15" s="273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336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79">
        <v>2</v>
      </c>
      <c r="B16" s="180" t="s">
        <v>1619</v>
      </c>
      <c r="C16" s="189" t="s">
        <v>1620</v>
      </c>
      <c r="D16" s="181" t="s">
        <v>434</v>
      </c>
      <c r="E16" s="182">
        <v>1</v>
      </c>
      <c r="F16" s="183"/>
      <c r="G16" s="184">
        <f>ROUND(E16*F16,2)</f>
        <v>0</v>
      </c>
      <c r="H16" s="183"/>
      <c r="I16" s="184">
        <f>ROUND(E16*H16,2)</f>
        <v>0</v>
      </c>
      <c r="J16" s="183"/>
      <c r="K16" s="184">
        <f>ROUND(E16*J16,2)</f>
        <v>0</v>
      </c>
      <c r="L16" s="184">
        <v>21</v>
      </c>
      <c r="M16" s="184">
        <f>G16*(1+L16/100)</f>
        <v>0</v>
      </c>
      <c r="N16" s="182">
        <v>0</v>
      </c>
      <c r="O16" s="182">
        <f>ROUND(E16*N16,2)</f>
        <v>0</v>
      </c>
      <c r="P16" s="182">
        <v>0</v>
      </c>
      <c r="Q16" s="182">
        <f>ROUND(E16*P16,2)</f>
        <v>0</v>
      </c>
      <c r="R16" s="184" t="s">
        <v>1621</v>
      </c>
      <c r="S16" s="184" t="s">
        <v>331</v>
      </c>
      <c r="T16" s="185" t="s">
        <v>331</v>
      </c>
      <c r="U16" s="159">
        <v>0.54</v>
      </c>
      <c r="V16" s="159">
        <f>ROUND(E16*U16,2)</f>
        <v>0.54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1377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1">
        <v>3</v>
      </c>
      <c r="B17" s="172" t="s">
        <v>1622</v>
      </c>
      <c r="C17" s="187" t="s">
        <v>1623</v>
      </c>
      <c r="D17" s="173" t="s">
        <v>1376</v>
      </c>
      <c r="E17" s="174">
        <v>2</v>
      </c>
      <c r="F17" s="175"/>
      <c r="G17" s="176">
        <f>ROUND(E17*F17,2)</f>
        <v>0</v>
      </c>
      <c r="H17" s="175"/>
      <c r="I17" s="176">
        <f>ROUND(E17*H17,2)</f>
        <v>0</v>
      </c>
      <c r="J17" s="175"/>
      <c r="K17" s="176">
        <f>ROUND(E17*J17,2)</f>
        <v>0</v>
      </c>
      <c r="L17" s="176">
        <v>21</v>
      </c>
      <c r="M17" s="176">
        <f>G17*(1+L17/100)</f>
        <v>0</v>
      </c>
      <c r="N17" s="174">
        <v>0</v>
      </c>
      <c r="O17" s="174">
        <f>ROUND(E17*N17,2)</f>
        <v>0</v>
      </c>
      <c r="P17" s="174">
        <v>0</v>
      </c>
      <c r="Q17" s="174">
        <f>ROUND(E17*P17,2)</f>
        <v>0</v>
      </c>
      <c r="R17" s="176"/>
      <c r="S17" s="176" t="s">
        <v>364</v>
      </c>
      <c r="T17" s="177" t="s">
        <v>332</v>
      </c>
      <c r="U17" s="159">
        <v>0</v>
      </c>
      <c r="V17" s="159">
        <f>ROUND(E17*U17,2)</f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1377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2" x14ac:dyDescent="0.2">
      <c r="A18" s="155"/>
      <c r="B18" s="156"/>
      <c r="C18" s="263" t="s">
        <v>1624</v>
      </c>
      <c r="D18" s="264"/>
      <c r="E18" s="264"/>
      <c r="F18" s="264"/>
      <c r="G18" s="264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336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4</v>
      </c>
      <c r="B19" s="180" t="s">
        <v>1625</v>
      </c>
      <c r="C19" s="189" t="s">
        <v>1626</v>
      </c>
      <c r="D19" s="181" t="s">
        <v>1376</v>
      </c>
      <c r="E19" s="182">
        <v>2</v>
      </c>
      <c r="F19" s="183"/>
      <c r="G19" s="184">
        <f>ROUND(E19*F19,2)</f>
        <v>0</v>
      </c>
      <c r="H19" s="183"/>
      <c r="I19" s="184">
        <f>ROUND(E19*H19,2)</f>
        <v>0</v>
      </c>
      <c r="J19" s="183"/>
      <c r="K19" s="184">
        <f>ROUND(E19*J19,2)</f>
        <v>0</v>
      </c>
      <c r="L19" s="184">
        <v>21</v>
      </c>
      <c r="M19" s="184">
        <f>G19*(1+L19/100)</f>
        <v>0</v>
      </c>
      <c r="N19" s="182">
        <v>0</v>
      </c>
      <c r="O19" s="182">
        <f>ROUND(E19*N19,2)</f>
        <v>0</v>
      </c>
      <c r="P19" s="182">
        <v>0</v>
      </c>
      <c r="Q19" s="182">
        <f>ROUND(E19*P19,2)</f>
        <v>0</v>
      </c>
      <c r="R19" s="184"/>
      <c r="S19" s="184" t="s">
        <v>364</v>
      </c>
      <c r="T19" s="185" t="s">
        <v>332</v>
      </c>
      <c r="U19" s="159">
        <v>0</v>
      </c>
      <c r="V19" s="159">
        <f>ROUND(E19*U19,2)</f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1377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1">
        <v>5</v>
      </c>
      <c r="B20" s="172" t="s">
        <v>1627</v>
      </c>
      <c r="C20" s="187" t="s">
        <v>1628</v>
      </c>
      <c r="D20" s="173" t="s">
        <v>1376</v>
      </c>
      <c r="E20" s="174">
        <v>1</v>
      </c>
      <c r="F20" s="175"/>
      <c r="G20" s="176">
        <f>ROUND(E20*F20,2)</f>
        <v>0</v>
      </c>
      <c r="H20" s="175"/>
      <c r="I20" s="176">
        <f>ROUND(E20*H20,2)</f>
        <v>0</v>
      </c>
      <c r="J20" s="175"/>
      <c r="K20" s="176">
        <f>ROUND(E20*J20,2)</f>
        <v>0</v>
      </c>
      <c r="L20" s="176">
        <v>21</v>
      </c>
      <c r="M20" s="176">
        <f>G20*(1+L20/100)</f>
        <v>0</v>
      </c>
      <c r="N20" s="174">
        <v>0</v>
      </c>
      <c r="O20" s="174">
        <f>ROUND(E20*N20,2)</f>
        <v>0</v>
      </c>
      <c r="P20" s="174">
        <v>0</v>
      </c>
      <c r="Q20" s="174">
        <f>ROUND(E20*P20,2)</f>
        <v>0</v>
      </c>
      <c r="R20" s="176"/>
      <c r="S20" s="176" t="s">
        <v>364</v>
      </c>
      <c r="T20" s="177" t="s">
        <v>332</v>
      </c>
      <c r="U20" s="159">
        <v>0</v>
      </c>
      <c r="V20" s="159">
        <f>ROUND(E20*U20,2)</f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1377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263" t="s">
        <v>1629</v>
      </c>
      <c r="D21" s="264"/>
      <c r="E21" s="264"/>
      <c r="F21" s="264"/>
      <c r="G21" s="264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336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22.5" outlineLevel="1" x14ac:dyDescent="0.2">
      <c r="A22" s="179">
        <v>6</v>
      </c>
      <c r="B22" s="180" t="s">
        <v>1630</v>
      </c>
      <c r="C22" s="189" t="s">
        <v>1631</v>
      </c>
      <c r="D22" s="181" t="s">
        <v>434</v>
      </c>
      <c r="E22" s="182">
        <v>1</v>
      </c>
      <c r="F22" s="183"/>
      <c r="G22" s="184">
        <f>ROUND(E22*F22,2)</f>
        <v>0</v>
      </c>
      <c r="H22" s="183"/>
      <c r="I22" s="184">
        <f>ROUND(E22*H22,2)</f>
        <v>0</v>
      </c>
      <c r="J22" s="183"/>
      <c r="K22" s="184">
        <f>ROUND(E22*J22,2)</f>
        <v>0</v>
      </c>
      <c r="L22" s="184">
        <v>21</v>
      </c>
      <c r="M22" s="184">
        <f>G22*(1+L22/100)</f>
        <v>0</v>
      </c>
      <c r="N22" s="182">
        <v>0</v>
      </c>
      <c r="O22" s="182">
        <f>ROUND(E22*N22,2)</f>
        <v>0</v>
      </c>
      <c r="P22" s="182">
        <v>0</v>
      </c>
      <c r="Q22" s="182">
        <f>ROUND(E22*P22,2)</f>
        <v>0</v>
      </c>
      <c r="R22" s="184" t="s">
        <v>1621</v>
      </c>
      <c r="S22" s="184" t="s">
        <v>331</v>
      </c>
      <c r="T22" s="185" t="s">
        <v>331</v>
      </c>
      <c r="U22" s="159">
        <v>0.31</v>
      </c>
      <c r="V22" s="159">
        <f>ROUND(E22*U22,2)</f>
        <v>0.31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1377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1">
        <v>7</v>
      </c>
      <c r="B23" s="172" t="s">
        <v>1632</v>
      </c>
      <c r="C23" s="187" t="s">
        <v>1633</v>
      </c>
      <c r="D23" s="173" t="s">
        <v>1376</v>
      </c>
      <c r="E23" s="174">
        <v>2</v>
      </c>
      <c r="F23" s="175"/>
      <c r="G23" s="176">
        <f>ROUND(E23*F23,2)</f>
        <v>0</v>
      </c>
      <c r="H23" s="175"/>
      <c r="I23" s="176">
        <f>ROUND(E23*H23,2)</f>
        <v>0</v>
      </c>
      <c r="J23" s="175"/>
      <c r="K23" s="176">
        <f>ROUND(E23*J23,2)</f>
        <v>0</v>
      </c>
      <c r="L23" s="176">
        <v>21</v>
      </c>
      <c r="M23" s="176">
        <f>G23*(1+L23/100)</f>
        <v>0</v>
      </c>
      <c r="N23" s="174">
        <v>0</v>
      </c>
      <c r="O23" s="174">
        <f>ROUND(E23*N23,2)</f>
        <v>0</v>
      </c>
      <c r="P23" s="174">
        <v>0</v>
      </c>
      <c r="Q23" s="174">
        <f>ROUND(E23*P23,2)</f>
        <v>0</v>
      </c>
      <c r="R23" s="176"/>
      <c r="S23" s="176" t="s">
        <v>364</v>
      </c>
      <c r="T23" s="177" t="s">
        <v>332</v>
      </c>
      <c r="U23" s="159">
        <v>0</v>
      </c>
      <c r="V23" s="159">
        <f>ROUND(E23*U23,2)</f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1377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2" x14ac:dyDescent="0.2">
      <c r="A24" s="155"/>
      <c r="B24" s="156"/>
      <c r="C24" s="263" t="s">
        <v>1634</v>
      </c>
      <c r="D24" s="264"/>
      <c r="E24" s="264"/>
      <c r="F24" s="264"/>
      <c r="G24" s="264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336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8</v>
      </c>
      <c r="B25" s="180" t="s">
        <v>1635</v>
      </c>
      <c r="C25" s="189" t="s">
        <v>1636</v>
      </c>
      <c r="D25" s="181" t="s">
        <v>434</v>
      </c>
      <c r="E25" s="182">
        <v>2</v>
      </c>
      <c r="F25" s="183"/>
      <c r="G25" s="184">
        <f>ROUND(E25*F25,2)</f>
        <v>0</v>
      </c>
      <c r="H25" s="183"/>
      <c r="I25" s="184">
        <f>ROUND(E25*H25,2)</f>
        <v>0</v>
      </c>
      <c r="J25" s="183"/>
      <c r="K25" s="184">
        <f>ROUND(E25*J25,2)</f>
        <v>0</v>
      </c>
      <c r="L25" s="184">
        <v>21</v>
      </c>
      <c r="M25" s="184">
        <f>G25*(1+L25/100)</f>
        <v>0</v>
      </c>
      <c r="N25" s="182">
        <v>0</v>
      </c>
      <c r="O25" s="182">
        <f>ROUND(E25*N25,2)</f>
        <v>0</v>
      </c>
      <c r="P25" s="182">
        <v>0</v>
      </c>
      <c r="Q25" s="182">
        <f>ROUND(E25*P25,2)</f>
        <v>0</v>
      </c>
      <c r="R25" s="184" t="s">
        <v>1621</v>
      </c>
      <c r="S25" s="184" t="s">
        <v>331</v>
      </c>
      <c r="T25" s="185" t="s">
        <v>331</v>
      </c>
      <c r="U25" s="159">
        <v>0.83</v>
      </c>
      <c r="V25" s="159">
        <f>ROUND(E25*U25,2)</f>
        <v>1.66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1377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1">
        <v>9</v>
      </c>
      <c r="B26" s="172" t="s">
        <v>1637</v>
      </c>
      <c r="C26" s="187" t="s">
        <v>1638</v>
      </c>
      <c r="D26" s="173" t="s">
        <v>1376</v>
      </c>
      <c r="E26" s="174">
        <v>1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/>
      <c r="S26" s="176" t="s">
        <v>364</v>
      </c>
      <c r="T26" s="177" t="s">
        <v>332</v>
      </c>
      <c r="U26" s="159">
        <v>0</v>
      </c>
      <c r="V26" s="159">
        <f>ROUND(E26*U26,2)</f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1377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263" t="s">
        <v>1639</v>
      </c>
      <c r="D27" s="264"/>
      <c r="E27" s="264"/>
      <c r="F27" s="264"/>
      <c r="G27" s="264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336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10</v>
      </c>
      <c r="B28" s="172" t="s">
        <v>1640</v>
      </c>
      <c r="C28" s="187" t="s">
        <v>1641</v>
      </c>
      <c r="D28" s="173" t="s">
        <v>434</v>
      </c>
      <c r="E28" s="174">
        <v>1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0</v>
      </c>
      <c r="O28" s="174">
        <f>ROUND(E28*N28,2)</f>
        <v>0</v>
      </c>
      <c r="P28" s="174">
        <v>0</v>
      </c>
      <c r="Q28" s="174">
        <f>ROUND(E28*P28,2)</f>
        <v>0</v>
      </c>
      <c r="R28" s="176" t="s">
        <v>1621</v>
      </c>
      <c r="S28" s="176" t="s">
        <v>331</v>
      </c>
      <c r="T28" s="177" t="s">
        <v>331</v>
      </c>
      <c r="U28" s="159">
        <v>0.37</v>
      </c>
      <c r="V28" s="159">
        <f>ROUND(E28*U28,2)</f>
        <v>0.37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1377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274" t="s">
        <v>1642</v>
      </c>
      <c r="D29" s="275"/>
      <c r="E29" s="275"/>
      <c r="F29" s="275"/>
      <c r="G29" s="275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430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1">
        <v>11</v>
      </c>
      <c r="B30" s="172" t="s">
        <v>1643</v>
      </c>
      <c r="C30" s="187" t="s">
        <v>1638</v>
      </c>
      <c r="D30" s="173" t="s">
        <v>1376</v>
      </c>
      <c r="E30" s="174">
        <v>1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/>
      <c r="S30" s="176" t="s">
        <v>364</v>
      </c>
      <c r="T30" s="177" t="s">
        <v>332</v>
      </c>
      <c r="U30" s="159">
        <v>0</v>
      </c>
      <c r="V30" s="159">
        <f>ROUND(E30*U30,2)</f>
        <v>0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1377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263" t="s">
        <v>1624</v>
      </c>
      <c r="D31" s="264"/>
      <c r="E31" s="264"/>
      <c r="F31" s="264"/>
      <c r="G31" s="264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336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ht="22.5" outlineLevel="1" x14ac:dyDescent="0.2">
      <c r="A32" s="171">
        <v>12</v>
      </c>
      <c r="B32" s="172" t="s">
        <v>1640</v>
      </c>
      <c r="C32" s="187" t="s">
        <v>1641</v>
      </c>
      <c r="D32" s="173" t="s">
        <v>434</v>
      </c>
      <c r="E32" s="174">
        <v>1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</v>
      </c>
      <c r="O32" s="174">
        <f>ROUND(E32*N32,2)</f>
        <v>0</v>
      </c>
      <c r="P32" s="174">
        <v>0</v>
      </c>
      <c r="Q32" s="174">
        <f>ROUND(E32*P32,2)</f>
        <v>0</v>
      </c>
      <c r="R32" s="176" t="s">
        <v>1621</v>
      </c>
      <c r="S32" s="176" t="s">
        <v>331</v>
      </c>
      <c r="T32" s="177" t="s">
        <v>331</v>
      </c>
      <c r="U32" s="159">
        <v>0.37</v>
      </c>
      <c r="V32" s="159">
        <f>ROUND(E32*U32,2)</f>
        <v>0.37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1377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274" t="s">
        <v>1642</v>
      </c>
      <c r="D33" s="275"/>
      <c r="E33" s="275"/>
      <c r="F33" s="275"/>
      <c r="G33" s="275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430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13</v>
      </c>
      <c r="B34" s="172" t="s">
        <v>1644</v>
      </c>
      <c r="C34" s="187" t="s">
        <v>1645</v>
      </c>
      <c r="D34" s="173" t="s">
        <v>1376</v>
      </c>
      <c r="E34" s="174">
        <v>1</v>
      </c>
      <c r="F34" s="175"/>
      <c r="G34" s="176">
        <f>ROUND(E34*F34,2)</f>
        <v>0</v>
      </c>
      <c r="H34" s="175"/>
      <c r="I34" s="176">
        <f>ROUND(E34*H34,2)</f>
        <v>0</v>
      </c>
      <c r="J34" s="175"/>
      <c r="K34" s="176">
        <f>ROUND(E34*J34,2)</f>
        <v>0</v>
      </c>
      <c r="L34" s="176">
        <v>21</v>
      </c>
      <c r="M34" s="176">
        <f>G34*(1+L34/100)</f>
        <v>0</v>
      </c>
      <c r="N34" s="174">
        <v>0</v>
      </c>
      <c r="O34" s="174">
        <f>ROUND(E34*N34,2)</f>
        <v>0</v>
      </c>
      <c r="P34" s="174">
        <v>0</v>
      </c>
      <c r="Q34" s="174">
        <f>ROUND(E34*P34,2)</f>
        <v>0</v>
      </c>
      <c r="R34" s="176"/>
      <c r="S34" s="176" t="s">
        <v>364</v>
      </c>
      <c r="T34" s="177" t="s">
        <v>332</v>
      </c>
      <c r="U34" s="159">
        <v>0</v>
      </c>
      <c r="V34" s="159">
        <f>ROUND(E34*U34,2)</f>
        <v>0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1377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263" t="s">
        <v>1639</v>
      </c>
      <c r="D35" s="264"/>
      <c r="E35" s="264"/>
      <c r="F35" s="264"/>
      <c r="G35" s="264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336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14</v>
      </c>
      <c r="B36" s="180" t="s">
        <v>1646</v>
      </c>
      <c r="C36" s="189" t="s">
        <v>1647</v>
      </c>
      <c r="D36" s="181" t="s">
        <v>434</v>
      </c>
      <c r="E36" s="182">
        <v>1</v>
      </c>
      <c r="F36" s="183"/>
      <c r="G36" s="184">
        <f>ROUND(E36*F36,2)</f>
        <v>0</v>
      </c>
      <c r="H36" s="183"/>
      <c r="I36" s="184">
        <f>ROUND(E36*H36,2)</f>
        <v>0</v>
      </c>
      <c r="J36" s="183"/>
      <c r="K36" s="184">
        <f>ROUND(E36*J36,2)</f>
        <v>0</v>
      </c>
      <c r="L36" s="184">
        <v>21</v>
      </c>
      <c r="M36" s="184">
        <f>G36*(1+L36/100)</f>
        <v>0</v>
      </c>
      <c r="N36" s="182">
        <v>0</v>
      </c>
      <c r="O36" s="182">
        <f>ROUND(E36*N36,2)</f>
        <v>0</v>
      </c>
      <c r="P36" s="182">
        <v>0</v>
      </c>
      <c r="Q36" s="182">
        <f>ROUND(E36*P36,2)</f>
        <v>0</v>
      </c>
      <c r="R36" s="184" t="s">
        <v>1621</v>
      </c>
      <c r="S36" s="184" t="s">
        <v>331</v>
      </c>
      <c r="T36" s="185" t="s">
        <v>331</v>
      </c>
      <c r="U36" s="159">
        <v>0.37</v>
      </c>
      <c r="V36" s="159">
        <f>ROUND(E36*U36,2)</f>
        <v>0.37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1377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1">
        <v>15</v>
      </c>
      <c r="B37" s="172" t="s">
        <v>1648</v>
      </c>
      <c r="C37" s="187" t="s">
        <v>1645</v>
      </c>
      <c r="D37" s="173" t="s">
        <v>1376</v>
      </c>
      <c r="E37" s="174">
        <v>1</v>
      </c>
      <c r="F37" s="175"/>
      <c r="G37" s="176">
        <f>ROUND(E37*F37,2)</f>
        <v>0</v>
      </c>
      <c r="H37" s="175"/>
      <c r="I37" s="176">
        <f>ROUND(E37*H37,2)</f>
        <v>0</v>
      </c>
      <c r="J37" s="175"/>
      <c r="K37" s="176">
        <f>ROUND(E37*J37,2)</f>
        <v>0</v>
      </c>
      <c r="L37" s="176">
        <v>21</v>
      </c>
      <c r="M37" s="176">
        <f>G37*(1+L37/100)</f>
        <v>0</v>
      </c>
      <c r="N37" s="174">
        <v>0</v>
      </c>
      <c r="O37" s="174">
        <f>ROUND(E37*N37,2)</f>
        <v>0</v>
      </c>
      <c r="P37" s="174">
        <v>0</v>
      </c>
      <c r="Q37" s="174">
        <f>ROUND(E37*P37,2)</f>
        <v>0</v>
      </c>
      <c r="R37" s="176"/>
      <c r="S37" s="176" t="s">
        <v>364</v>
      </c>
      <c r="T37" s="177" t="s">
        <v>332</v>
      </c>
      <c r="U37" s="159">
        <v>0</v>
      </c>
      <c r="V37" s="159">
        <f>ROUND(E37*U37,2)</f>
        <v>0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1377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263" t="s">
        <v>1624</v>
      </c>
      <c r="D38" s="264"/>
      <c r="E38" s="264"/>
      <c r="F38" s="264"/>
      <c r="G38" s="264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336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16</v>
      </c>
      <c r="B39" s="180" t="s">
        <v>1646</v>
      </c>
      <c r="C39" s="189" t="s">
        <v>1647</v>
      </c>
      <c r="D39" s="181" t="s">
        <v>434</v>
      </c>
      <c r="E39" s="182">
        <v>1</v>
      </c>
      <c r="F39" s="183"/>
      <c r="G39" s="184">
        <f>ROUND(E39*F39,2)</f>
        <v>0</v>
      </c>
      <c r="H39" s="183"/>
      <c r="I39" s="184">
        <f>ROUND(E39*H39,2)</f>
        <v>0</v>
      </c>
      <c r="J39" s="183"/>
      <c r="K39" s="184">
        <f>ROUND(E39*J39,2)</f>
        <v>0</v>
      </c>
      <c r="L39" s="184">
        <v>21</v>
      </c>
      <c r="M39" s="184">
        <f>G39*(1+L39/100)</f>
        <v>0</v>
      </c>
      <c r="N39" s="182">
        <v>0</v>
      </c>
      <c r="O39" s="182">
        <f>ROUND(E39*N39,2)</f>
        <v>0</v>
      </c>
      <c r="P39" s="182">
        <v>0</v>
      </c>
      <c r="Q39" s="182">
        <f>ROUND(E39*P39,2)</f>
        <v>0</v>
      </c>
      <c r="R39" s="184" t="s">
        <v>1621</v>
      </c>
      <c r="S39" s="184" t="s">
        <v>331</v>
      </c>
      <c r="T39" s="185" t="s">
        <v>331</v>
      </c>
      <c r="U39" s="159">
        <v>0.37</v>
      </c>
      <c r="V39" s="159">
        <f>ROUND(E39*U39,2)</f>
        <v>0.37</v>
      </c>
      <c r="W39" s="159"/>
      <c r="X39" s="159" t="s">
        <v>422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1377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17</v>
      </c>
      <c r="B40" s="172" t="s">
        <v>1649</v>
      </c>
      <c r="C40" s="187" t="s">
        <v>1650</v>
      </c>
      <c r="D40" s="173" t="s">
        <v>1376</v>
      </c>
      <c r="E40" s="174">
        <v>1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/>
      <c r="S40" s="176" t="s">
        <v>364</v>
      </c>
      <c r="T40" s="177" t="s">
        <v>332</v>
      </c>
      <c r="U40" s="159">
        <v>0</v>
      </c>
      <c r="V40" s="159">
        <f>ROUND(E40*U40,2)</f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1377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263" t="s">
        <v>1629</v>
      </c>
      <c r="D41" s="264"/>
      <c r="E41" s="264"/>
      <c r="F41" s="264"/>
      <c r="G41" s="264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336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18</v>
      </c>
      <c r="B42" s="180" t="s">
        <v>1651</v>
      </c>
      <c r="C42" s="189" t="s">
        <v>1652</v>
      </c>
      <c r="D42" s="181" t="s">
        <v>434</v>
      </c>
      <c r="E42" s="182">
        <v>1</v>
      </c>
      <c r="F42" s="183"/>
      <c r="G42" s="184">
        <f>ROUND(E42*F42,2)</f>
        <v>0</v>
      </c>
      <c r="H42" s="183"/>
      <c r="I42" s="184">
        <f>ROUND(E42*H42,2)</f>
        <v>0</v>
      </c>
      <c r="J42" s="183"/>
      <c r="K42" s="184">
        <f>ROUND(E42*J42,2)</f>
        <v>0</v>
      </c>
      <c r="L42" s="184">
        <v>21</v>
      </c>
      <c r="M42" s="184">
        <f>G42*(1+L42/100)</f>
        <v>0</v>
      </c>
      <c r="N42" s="182">
        <v>0</v>
      </c>
      <c r="O42" s="182">
        <f>ROUND(E42*N42,2)</f>
        <v>0</v>
      </c>
      <c r="P42" s="182">
        <v>0</v>
      </c>
      <c r="Q42" s="182">
        <f>ROUND(E42*P42,2)</f>
        <v>0</v>
      </c>
      <c r="R42" s="184" t="s">
        <v>1621</v>
      </c>
      <c r="S42" s="184" t="s">
        <v>331</v>
      </c>
      <c r="T42" s="185" t="s">
        <v>331</v>
      </c>
      <c r="U42" s="159">
        <v>0.67</v>
      </c>
      <c r="V42" s="159">
        <f>ROUND(E42*U42,2)</f>
        <v>0.67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1377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ht="22.5" outlineLevel="1" x14ac:dyDescent="0.2">
      <c r="A43" s="171">
        <v>19</v>
      </c>
      <c r="B43" s="172" t="s">
        <v>1653</v>
      </c>
      <c r="C43" s="187" t="s">
        <v>1654</v>
      </c>
      <c r="D43" s="173" t="s">
        <v>407</v>
      </c>
      <c r="E43" s="174">
        <v>1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2.7999999999999998E-4</v>
      </c>
      <c r="O43" s="174">
        <f>ROUND(E43*N43,2)</f>
        <v>0</v>
      </c>
      <c r="P43" s="174">
        <v>0</v>
      </c>
      <c r="Q43" s="174">
        <f>ROUND(E43*P43,2)</f>
        <v>0</v>
      </c>
      <c r="R43" s="176" t="s">
        <v>1621</v>
      </c>
      <c r="S43" s="176" t="s">
        <v>331</v>
      </c>
      <c r="T43" s="177" t="s">
        <v>331</v>
      </c>
      <c r="U43" s="159">
        <v>0.6</v>
      </c>
      <c r="V43" s="159">
        <f>ROUND(E43*U43,2)</f>
        <v>0.6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1377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274" t="s">
        <v>1655</v>
      </c>
      <c r="D44" s="275"/>
      <c r="E44" s="275"/>
      <c r="F44" s="275"/>
      <c r="G44" s="275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430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272" t="s">
        <v>1656</v>
      </c>
      <c r="D45" s="273"/>
      <c r="E45" s="273"/>
      <c r="F45" s="273"/>
      <c r="G45" s="273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336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ht="22.5" outlineLevel="1" x14ac:dyDescent="0.2">
      <c r="A46" s="171">
        <v>20</v>
      </c>
      <c r="B46" s="172" t="s">
        <v>1657</v>
      </c>
      <c r="C46" s="187" t="s">
        <v>1658</v>
      </c>
      <c r="D46" s="173" t="s">
        <v>407</v>
      </c>
      <c r="E46" s="174">
        <v>1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3.2000000000000003E-4</v>
      </c>
      <c r="O46" s="174">
        <f>ROUND(E46*N46,2)</f>
        <v>0</v>
      </c>
      <c r="P46" s="174">
        <v>0</v>
      </c>
      <c r="Q46" s="174">
        <f>ROUND(E46*P46,2)</f>
        <v>0</v>
      </c>
      <c r="R46" s="176" t="s">
        <v>1621</v>
      </c>
      <c r="S46" s="176" t="s">
        <v>331</v>
      </c>
      <c r="T46" s="177" t="s">
        <v>331</v>
      </c>
      <c r="U46" s="159">
        <v>0.6</v>
      </c>
      <c r="V46" s="159">
        <f>ROUND(E46*U46,2)</f>
        <v>0.6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1377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274" t="s">
        <v>1655</v>
      </c>
      <c r="D47" s="275"/>
      <c r="E47" s="275"/>
      <c r="F47" s="275"/>
      <c r="G47" s="275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430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272" t="s">
        <v>1659</v>
      </c>
      <c r="D48" s="273"/>
      <c r="E48" s="273"/>
      <c r="F48" s="273"/>
      <c r="G48" s="273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336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ht="22.5" outlineLevel="1" x14ac:dyDescent="0.2">
      <c r="A49" s="171">
        <v>21</v>
      </c>
      <c r="B49" s="172" t="s">
        <v>1660</v>
      </c>
      <c r="C49" s="187" t="s">
        <v>1661</v>
      </c>
      <c r="D49" s="173" t="s">
        <v>1609</v>
      </c>
      <c r="E49" s="174">
        <v>1.5</v>
      </c>
      <c r="F49" s="175"/>
      <c r="G49" s="176">
        <f>ROUND(E49*F49,2)</f>
        <v>0</v>
      </c>
      <c r="H49" s="175"/>
      <c r="I49" s="176">
        <f>ROUND(E49*H49,2)</f>
        <v>0</v>
      </c>
      <c r="J49" s="175"/>
      <c r="K49" s="176">
        <f>ROUND(E49*J49,2)</f>
        <v>0</v>
      </c>
      <c r="L49" s="176">
        <v>21</v>
      </c>
      <c r="M49" s="176">
        <f>G49*(1+L49/100)</f>
        <v>0</v>
      </c>
      <c r="N49" s="174">
        <v>0</v>
      </c>
      <c r="O49" s="174">
        <f>ROUND(E49*N49,2)</f>
        <v>0</v>
      </c>
      <c r="P49" s="174">
        <v>0</v>
      </c>
      <c r="Q49" s="174">
        <f>ROUND(E49*P49,2)</f>
        <v>0</v>
      </c>
      <c r="R49" s="176"/>
      <c r="S49" s="176" t="s">
        <v>364</v>
      </c>
      <c r="T49" s="177" t="s">
        <v>332</v>
      </c>
      <c r="U49" s="159">
        <v>0</v>
      </c>
      <c r="V49" s="159">
        <f>ROUND(E49*U49,2)</f>
        <v>0</v>
      </c>
      <c r="W49" s="159"/>
      <c r="X49" s="159" t="s">
        <v>422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1377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2" x14ac:dyDescent="0.2">
      <c r="A50" s="155"/>
      <c r="B50" s="156"/>
      <c r="C50" s="263" t="s">
        <v>1639</v>
      </c>
      <c r="D50" s="264"/>
      <c r="E50" s="264"/>
      <c r="F50" s="264"/>
      <c r="G50" s="264"/>
      <c r="H50" s="159"/>
      <c r="I50" s="159"/>
      <c r="J50" s="159"/>
      <c r="K50" s="159"/>
      <c r="L50" s="159"/>
      <c r="M50" s="159"/>
      <c r="N50" s="158"/>
      <c r="O50" s="158"/>
      <c r="P50" s="158"/>
      <c r="Q50" s="158"/>
      <c r="R50" s="159"/>
      <c r="S50" s="159"/>
      <c r="T50" s="159"/>
      <c r="U50" s="159"/>
      <c r="V50" s="159"/>
      <c r="W50" s="159"/>
      <c r="X50" s="159"/>
      <c r="Y50" s="159"/>
      <c r="Z50" s="148"/>
      <c r="AA50" s="148"/>
      <c r="AB50" s="148"/>
      <c r="AC50" s="148"/>
      <c r="AD50" s="148"/>
      <c r="AE50" s="148"/>
      <c r="AF50" s="148"/>
      <c r="AG50" s="148" t="s">
        <v>336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ht="22.5" outlineLevel="1" x14ac:dyDescent="0.2">
      <c r="A51" s="171">
        <v>22</v>
      </c>
      <c r="B51" s="172" t="s">
        <v>1660</v>
      </c>
      <c r="C51" s="187" t="s">
        <v>1662</v>
      </c>
      <c r="D51" s="173" t="s">
        <v>1609</v>
      </c>
      <c r="E51" s="174">
        <v>6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0</v>
      </c>
      <c r="O51" s="174">
        <f>ROUND(E51*N51,2)</f>
        <v>0</v>
      </c>
      <c r="P51" s="174">
        <v>0</v>
      </c>
      <c r="Q51" s="174">
        <f>ROUND(E51*P51,2)</f>
        <v>0</v>
      </c>
      <c r="R51" s="176"/>
      <c r="S51" s="176" t="s">
        <v>364</v>
      </c>
      <c r="T51" s="177" t="s">
        <v>332</v>
      </c>
      <c r="U51" s="159">
        <v>0</v>
      </c>
      <c r="V51" s="159">
        <f>ROUND(E51*U51,2)</f>
        <v>0</v>
      </c>
      <c r="W51" s="159"/>
      <c r="X51" s="159" t="s">
        <v>1663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1664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263" t="s">
        <v>1624</v>
      </c>
      <c r="D52" s="264"/>
      <c r="E52" s="264"/>
      <c r="F52" s="264"/>
      <c r="G52" s="264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336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79">
        <v>23</v>
      </c>
      <c r="B53" s="180" t="s">
        <v>1665</v>
      </c>
      <c r="C53" s="189" t="s">
        <v>1666</v>
      </c>
      <c r="D53" s="181" t="s">
        <v>407</v>
      </c>
      <c r="E53" s="182">
        <v>7.5</v>
      </c>
      <c r="F53" s="183"/>
      <c r="G53" s="184">
        <f>ROUND(E53*F53,2)</f>
        <v>0</v>
      </c>
      <c r="H53" s="183"/>
      <c r="I53" s="184">
        <f>ROUND(E53*H53,2)</f>
        <v>0</v>
      </c>
      <c r="J53" s="183"/>
      <c r="K53" s="184">
        <f>ROUND(E53*J53,2)</f>
        <v>0</v>
      </c>
      <c r="L53" s="184">
        <v>21</v>
      </c>
      <c r="M53" s="184">
        <f>G53*(1+L53/100)</f>
        <v>0</v>
      </c>
      <c r="N53" s="182">
        <v>0</v>
      </c>
      <c r="O53" s="182">
        <f>ROUND(E53*N53,2)</f>
        <v>0</v>
      </c>
      <c r="P53" s="182">
        <v>0</v>
      </c>
      <c r="Q53" s="182">
        <f>ROUND(E53*P53,2)</f>
        <v>0</v>
      </c>
      <c r="R53" s="184" t="s">
        <v>1621</v>
      </c>
      <c r="S53" s="184" t="s">
        <v>331</v>
      </c>
      <c r="T53" s="185" t="s">
        <v>331</v>
      </c>
      <c r="U53" s="159">
        <v>0.83</v>
      </c>
      <c r="V53" s="159">
        <f>ROUND(E53*U53,2)</f>
        <v>6.23</v>
      </c>
      <c r="W53" s="159"/>
      <c r="X53" s="159" t="s">
        <v>422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1377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9">
        <v>24</v>
      </c>
      <c r="B54" s="180" t="s">
        <v>1667</v>
      </c>
      <c r="C54" s="189" t="s">
        <v>1668</v>
      </c>
      <c r="D54" s="181" t="s">
        <v>420</v>
      </c>
      <c r="E54" s="182">
        <v>1</v>
      </c>
      <c r="F54" s="183"/>
      <c r="G54" s="184">
        <f>ROUND(E54*F54,2)</f>
        <v>0</v>
      </c>
      <c r="H54" s="183"/>
      <c r="I54" s="184">
        <f>ROUND(E54*H54,2)</f>
        <v>0</v>
      </c>
      <c r="J54" s="183"/>
      <c r="K54" s="184">
        <f>ROUND(E54*J54,2)</f>
        <v>0</v>
      </c>
      <c r="L54" s="184">
        <v>21</v>
      </c>
      <c r="M54" s="184">
        <f>G54*(1+L54/100)</f>
        <v>0</v>
      </c>
      <c r="N54" s="182">
        <v>0</v>
      </c>
      <c r="O54" s="182">
        <f>ROUND(E54*N54,2)</f>
        <v>0</v>
      </c>
      <c r="P54" s="182">
        <v>0</v>
      </c>
      <c r="Q54" s="182">
        <f>ROUND(E54*P54,2)</f>
        <v>0</v>
      </c>
      <c r="R54" s="184"/>
      <c r="S54" s="184" t="s">
        <v>364</v>
      </c>
      <c r="T54" s="185" t="s">
        <v>332</v>
      </c>
      <c r="U54" s="159">
        <v>0</v>
      </c>
      <c r="V54" s="159">
        <f>ROUND(E54*U54,2)</f>
        <v>0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1377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9">
        <v>25</v>
      </c>
      <c r="B55" s="180" t="s">
        <v>1669</v>
      </c>
      <c r="C55" s="189" t="s">
        <v>1670</v>
      </c>
      <c r="D55" s="181" t="s">
        <v>420</v>
      </c>
      <c r="E55" s="182">
        <v>1</v>
      </c>
      <c r="F55" s="183"/>
      <c r="G55" s="184">
        <f>ROUND(E55*F55,2)</f>
        <v>0</v>
      </c>
      <c r="H55" s="183"/>
      <c r="I55" s="184">
        <f>ROUND(E55*H55,2)</f>
        <v>0</v>
      </c>
      <c r="J55" s="183"/>
      <c r="K55" s="184">
        <f>ROUND(E55*J55,2)</f>
        <v>0</v>
      </c>
      <c r="L55" s="184">
        <v>21</v>
      </c>
      <c r="M55" s="184">
        <f>G55*(1+L55/100)</f>
        <v>0</v>
      </c>
      <c r="N55" s="182">
        <v>0</v>
      </c>
      <c r="O55" s="182">
        <f>ROUND(E55*N55,2)</f>
        <v>0</v>
      </c>
      <c r="P55" s="182">
        <v>0</v>
      </c>
      <c r="Q55" s="182">
        <f>ROUND(E55*P55,2)</f>
        <v>0</v>
      </c>
      <c r="R55" s="184"/>
      <c r="S55" s="184" t="s">
        <v>364</v>
      </c>
      <c r="T55" s="185" t="s">
        <v>332</v>
      </c>
      <c r="U55" s="159">
        <v>0</v>
      </c>
      <c r="V55" s="159">
        <f>ROUND(E55*U55,2)</f>
        <v>0</v>
      </c>
      <c r="W55" s="159"/>
      <c r="X55" s="159" t="s">
        <v>422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1377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9">
        <v>26</v>
      </c>
      <c r="B56" s="180" t="s">
        <v>1671</v>
      </c>
      <c r="C56" s="189" t="s">
        <v>1672</v>
      </c>
      <c r="D56" s="181" t="s">
        <v>407</v>
      </c>
      <c r="E56" s="182">
        <v>2</v>
      </c>
      <c r="F56" s="183"/>
      <c r="G56" s="184">
        <f>ROUND(E56*F56,2)</f>
        <v>0</v>
      </c>
      <c r="H56" s="183"/>
      <c r="I56" s="184">
        <f>ROUND(E56*H56,2)</f>
        <v>0</v>
      </c>
      <c r="J56" s="183"/>
      <c r="K56" s="184">
        <f>ROUND(E56*J56,2)</f>
        <v>0</v>
      </c>
      <c r="L56" s="184">
        <v>21</v>
      </c>
      <c r="M56" s="184">
        <f>G56*(1+L56/100)</f>
        <v>0</v>
      </c>
      <c r="N56" s="182">
        <v>0</v>
      </c>
      <c r="O56" s="182">
        <f>ROUND(E56*N56,2)</f>
        <v>0</v>
      </c>
      <c r="P56" s="182">
        <v>0</v>
      </c>
      <c r="Q56" s="182">
        <f>ROUND(E56*P56,2)</f>
        <v>0</v>
      </c>
      <c r="R56" s="184" t="s">
        <v>1621</v>
      </c>
      <c r="S56" s="184" t="s">
        <v>331</v>
      </c>
      <c r="T56" s="185" t="s">
        <v>331</v>
      </c>
      <c r="U56" s="159">
        <v>1.19</v>
      </c>
      <c r="V56" s="159">
        <f>ROUND(E56*U56,2)</f>
        <v>2.38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1377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x14ac:dyDescent="0.2">
      <c r="A57" s="164" t="s">
        <v>326</v>
      </c>
      <c r="B57" s="165" t="s">
        <v>233</v>
      </c>
      <c r="C57" s="186" t="s">
        <v>232</v>
      </c>
      <c r="D57" s="166"/>
      <c r="E57" s="167"/>
      <c r="F57" s="168"/>
      <c r="G57" s="168">
        <f>SUMIF(AG58:AG85,"&lt;&gt;NOR",G58:G85)</f>
        <v>0</v>
      </c>
      <c r="H57" s="168"/>
      <c r="I57" s="168">
        <f>SUM(I58:I85)</f>
        <v>0</v>
      </c>
      <c r="J57" s="168"/>
      <c r="K57" s="168">
        <f>SUM(K58:K85)</f>
        <v>0</v>
      </c>
      <c r="L57" s="168"/>
      <c r="M57" s="168">
        <f>SUM(M58:M85)</f>
        <v>0</v>
      </c>
      <c r="N57" s="167"/>
      <c r="O57" s="167">
        <f>SUM(O58:O85)</f>
        <v>0</v>
      </c>
      <c r="P57" s="167"/>
      <c r="Q57" s="167">
        <f>SUM(Q58:Q85)</f>
        <v>0</v>
      </c>
      <c r="R57" s="168"/>
      <c r="S57" s="168"/>
      <c r="T57" s="169"/>
      <c r="U57" s="163"/>
      <c r="V57" s="163">
        <f>SUM(V58:V85)</f>
        <v>7.86</v>
      </c>
      <c r="W57" s="163"/>
      <c r="X57" s="163"/>
      <c r="Y57" s="163"/>
      <c r="AG57" t="s">
        <v>327</v>
      </c>
    </row>
    <row r="58" spans="1:60" outlineLevel="1" x14ac:dyDescent="0.2">
      <c r="A58" s="171">
        <v>27</v>
      </c>
      <c r="B58" s="172" t="s">
        <v>1673</v>
      </c>
      <c r="C58" s="187" t="s">
        <v>1612</v>
      </c>
      <c r="D58" s="173" t="s">
        <v>1376</v>
      </c>
      <c r="E58" s="174">
        <v>1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/>
      <c r="S58" s="176" t="s">
        <v>364</v>
      </c>
      <c r="T58" s="177" t="s">
        <v>332</v>
      </c>
      <c r="U58" s="159">
        <v>0</v>
      </c>
      <c r="V58" s="159">
        <f>ROUND(E58*U58,2)</f>
        <v>0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1377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263" t="s">
        <v>1613</v>
      </c>
      <c r="D59" s="264"/>
      <c r="E59" s="264"/>
      <c r="F59" s="264"/>
      <c r="G59" s="264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336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3" x14ac:dyDescent="0.2">
      <c r="A60" s="155"/>
      <c r="B60" s="156"/>
      <c r="C60" s="272" t="s">
        <v>1614</v>
      </c>
      <c r="D60" s="273"/>
      <c r="E60" s="273"/>
      <c r="F60" s="273"/>
      <c r="G60" s="273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336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3" x14ac:dyDescent="0.2">
      <c r="A61" s="155"/>
      <c r="B61" s="156"/>
      <c r="C61" s="272" t="s">
        <v>1615</v>
      </c>
      <c r="D61" s="273"/>
      <c r="E61" s="273"/>
      <c r="F61" s="273"/>
      <c r="G61" s="273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336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3" x14ac:dyDescent="0.2">
      <c r="A62" s="155"/>
      <c r="B62" s="156"/>
      <c r="C62" s="272" t="s">
        <v>1616</v>
      </c>
      <c r="D62" s="273"/>
      <c r="E62" s="273"/>
      <c r="F62" s="273"/>
      <c r="G62" s="273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336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3" x14ac:dyDescent="0.2">
      <c r="A63" s="155"/>
      <c r="B63" s="156"/>
      <c r="C63" s="272" t="s">
        <v>1617</v>
      </c>
      <c r="D63" s="273"/>
      <c r="E63" s="273"/>
      <c r="F63" s="273"/>
      <c r="G63" s="273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336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3" x14ac:dyDescent="0.2">
      <c r="A64" s="155"/>
      <c r="B64" s="156"/>
      <c r="C64" s="272" t="s">
        <v>1618</v>
      </c>
      <c r="D64" s="273"/>
      <c r="E64" s="273"/>
      <c r="F64" s="273"/>
      <c r="G64" s="273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336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ht="22.5" outlineLevel="1" x14ac:dyDescent="0.2">
      <c r="A65" s="179">
        <v>28</v>
      </c>
      <c r="B65" s="180" t="s">
        <v>1619</v>
      </c>
      <c r="C65" s="189" t="s">
        <v>1620</v>
      </c>
      <c r="D65" s="181" t="s">
        <v>434</v>
      </c>
      <c r="E65" s="182">
        <v>1</v>
      </c>
      <c r="F65" s="183"/>
      <c r="G65" s="184">
        <f>ROUND(E65*F65,2)</f>
        <v>0</v>
      </c>
      <c r="H65" s="183"/>
      <c r="I65" s="184">
        <f>ROUND(E65*H65,2)</f>
        <v>0</v>
      </c>
      <c r="J65" s="183"/>
      <c r="K65" s="184">
        <f>ROUND(E65*J65,2)</f>
        <v>0</v>
      </c>
      <c r="L65" s="184">
        <v>21</v>
      </c>
      <c r="M65" s="184">
        <f>G65*(1+L65/100)</f>
        <v>0</v>
      </c>
      <c r="N65" s="182">
        <v>0</v>
      </c>
      <c r="O65" s="182">
        <f>ROUND(E65*N65,2)</f>
        <v>0</v>
      </c>
      <c r="P65" s="182">
        <v>0</v>
      </c>
      <c r="Q65" s="182">
        <f>ROUND(E65*P65,2)</f>
        <v>0</v>
      </c>
      <c r="R65" s="184" t="s">
        <v>1621</v>
      </c>
      <c r="S65" s="184" t="s">
        <v>331</v>
      </c>
      <c r="T65" s="185" t="s">
        <v>331</v>
      </c>
      <c r="U65" s="159">
        <v>0.54</v>
      </c>
      <c r="V65" s="159">
        <f>ROUND(E65*U65,2)</f>
        <v>0.54</v>
      </c>
      <c r="W65" s="159"/>
      <c r="X65" s="159" t="s">
        <v>422</v>
      </c>
      <c r="Y65" s="159" t="s">
        <v>334</v>
      </c>
      <c r="Z65" s="148"/>
      <c r="AA65" s="148"/>
      <c r="AB65" s="148"/>
      <c r="AC65" s="148"/>
      <c r="AD65" s="148"/>
      <c r="AE65" s="148"/>
      <c r="AF65" s="148"/>
      <c r="AG65" s="148" t="s">
        <v>1377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71">
        <v>29</v>
      </c>
      <c r="B66" s="172" t="s">
        <v>1674</v>
      </c>
      <c r="C66" s="187" t="s">
        <v>1623</v>
      </c>
      <c r="D66" s="173" t="s">
        <v>1376</v>
      </c>
      <c r="E66" s="174">
        <v>2</v>
      </c>
      <c r="F66" s="175"/>
      <c r="G66" s="176">
        <f>ROUND(E66*F66,2)</f>
        <v>0</v>
      </c>
      <c r="H66" s="175"/>
      <c r="I66" s="176">
        <f>ROUND(E66*H66,2)</f>
        <v>0</v>
      </c>
      <c r="J66" s="175"/>
      <c r="K66" s="176">
        <f>ROUND(E66*J66,2)</f>
        <v>0</v>
      </c>
      <c r="L66" s="176">
        <v>21</v>
      </c>
      <c r="M66" s="176">
        <f>G66*(1+L66/100)</f>
        <v>0</v>
      </c>
      <c r="N66" s="174">
        <v>0</v>
      </c>
      <c r="O66" s="174">
        <f>ROUND(E66*N66,2)</f>
        <v>0</v>
      </c>
      <c r="P66" s="174">
        <v>0</v>
      </c>
      <c r="Q66" s="174">
        <f>ROUND(E66*P66,2)</f>
        <v>0</v>
      </c>
      <c r="R66" s="176"/>
      <c r="S66" s="176" t="s">
        <v>364</v>
      </c>
      <c r="T66" s="177" t="s">
        <v>332</v>
      </c>
      <c r="U66" s="159">
        <v>0</v>
      </c>
      <c r="V66" s="159">
        <f>ROUND(E66*U66,2)</f>
        <v>0</v>
      </c>
      <c r="W66" s="159"/>
      <c r="X66" s="159" t="s">
        <v>422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1377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263" t="s">
        <v>1624</v>
      </c>
      <c r="D67" s="264"/>
      <c r="E67" s="264"/>
      <c r="F67" s="264"/>
      <c r="G67" s="264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336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79">
        <v>30</v>
      </c>
      <c r="B68" s="180" t="s">
        <v>1675</v>
      </c>
      <c r="C68" s="189" t="s">
        <v>1626</v>
      </c>
      <c r="D68" s="181" t="s">
        <v>1376</v>
      </c>
      <c r="E68" s="182">
        <v>2</v>
      </c>
      <c r="F68" s="183"/>
      <c r="G68" s="184">
        <f>ROUND(E68*F68,2)</f>
        <v>0</v>
      </c>
      <c r="H68" s="183"/>
      <c r="I68" s="184">
        <f>ROUND(E68*H68,2)</f>
        <v>0</v>
      </c>
      <c r="J68" s="183"/>
      <c r="K68" s="184">
        <f>ROUND(E68*J68,2)</f>
        <v>0</v>
      </c>
      <c r="L68" s="184">
        <v>21</v>
      </c>
      <c r="M68" s="184">
        <f>G68*(1+L68/100)</f>
        <v>0</v>
      </c>
      <c r="N68" s="182">
        <v>0</v>
      </c>
      <c r="O68" s="182">
        <f>ROUND(E68*N68,2)</f>
        <v>0</v>
      </c>
      <c r="P68" s="182">
        <v>0</v>
      </c>
      <c r="Q68" s="182">
        <f>ROUND(E68*P68,2)</f>
        <v>0</v>
      </c>
      <c r="R68" s="184"/>
      <c r="S68" s="184" t="s">
        <v>364</v>
      </c>
      <c r="T68" s="185" t="s">
        <v>332</v>
      </c>
      <c r="U68" s="159">
        <v>0</v>
      </c>
      <c r="V68" s="159">
        <f>ROUND(E68*U68,2)</f>
        <v>0</v>
      </c>
      <c r="W68" s="159"/>
      <c r="X68" s="159" t="s">
        <v>422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1377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71">
        <v>31</v>
      </c>
      <c r="B69" s="172" t="s">
        <v>1676</v>
      </c>
      <c r="C69" s="187" t="s">
        <v>1677</v>
      </c>
      <c r="D69" s="173" t="s">
        <v>1376</v>
      </c>
      <c r="E69" s="174">
        <v>1</v>
      </c>
      <c r="F69" s="175"/>
      <c r="G69" s="176">
        <f>ROUND(E69*F69,2)</f>
        <v>0</v>
      </c>
      <c r="H69" s="175"/>
      <c r="I69" s="176">
        <f>ROUND(E69*H69,2)</f>
        <v>0</v>
      </c>
      <c r="J69" s="175"/>
      <c r="K69" s="176">
        <f>ROUND(E69*J69,2)</f>
        <v>0</v>
      </c>
      <c r="L69" s="176">
        <v>21</v>
      </c>
      <c r="M69" s="176">
        <f>G69*(1+L69/100)</f>
        <v>0</v>
      </c>
      <c r="N69" s="174">
        <v>0</v>
      </c>
      <c r="O69" s="174">
        <f>ROUND(E69*N69,2)</f>
        <v>0</v>
      </c>
      <c r="P69" s="174">
        <v>0</v>
      </c>
      <c r="Q69" s="174">
        <f>ROUND(E69*P69,2)</f>
        <v>0</v>
      </c>
      <c r="R69" s="176"/>
      <c r="S69" s="176" t="s">
        <v>364</v>
      </c>
      <c r="T69" s="177" t="s">
        <v>332</v>
      </c>
      <c r="U69" s="159">
        <v>0</v>
      </c>
      <c r="V69" s="159">
        <f>ROUND(E69*U69,2)</f>
        <v>0</v>
      </c>
      <c r="W69" s="159"/>
      <c r="X69" s="159" t="s">
        <v>422</v>
      </c>
      <c r="Y69" s="159" t="s">
        <v>334</v>
      </c>
      <c r="Z69" s="148"/>
      <c r="AA69" s="148"/>
      <c r="AB69" s="148"/>
      <c r="AC69" s="148"/>
      <c r="AD69" s="148"/>
      <c r="AE69" s="148"/>
      <c r="AF69" s="148"/>
      <c r="AG69" s="148" t="s">
        <v>1377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2" x14ac:dyDescent="0.2">
      <c r="A70" s="155"/>
      <c r="B70" s="156"/>
      <c r="C70" s="263" t="s">
        <v>1624</v>
      </c>
      <c r="D70" s="264"/>
      <c r="E70" s="264"/>
      <c r="F70" s="264"/>
      <c r="G70" s="264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336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22.5" outlineLevel="1" x14ac:dyDescent="0.2">
      <c r="A71" s="171">
        <v>32</v>
      </c>
      <c r="B71" s="172" t="s">
        <v>1640</v>
      </c>
      <c r="C71" s="187" t="s">
        <v>1641</v>
      </c>
      <c r="D71" s="173" t="s">
        <v>434</v>
      </c>
      <c r="E71" s="174">
        <v>1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0</v>
      </c>
      <c r="O71" s="174">
        <f>ROUND(E71*N71,2)</f>
        <v>0</v>
      </c>
      <c r="P71" s="174">
        <v>0</v>
      </c>
      <c r="Q71" s="174">
        <f>ROUND(E71*P71,2)</f>
        <v>0</v>
      </c>
      <c r="R71" s="176" t="s">
        <v>1621</v>
      </c>
      <c r="S71" s="176" t="s">
        <v>331</v>
      </c>
      <c r="T71" s="177" t="s">
        <v>331</v>
      </c>
      <c r="U71" s="159">
        <v>0.37</v>
      </c>
      <c r="V71" s="159">
        <f>ROUND(E71*U71,2)</f>
        <v>0.37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423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2" x14ac:dyDescent="0.2">
      <c r="A72" s="155"/>
      <c r="B72" s="156"/>
      <c r="C72" s="274" t="s">
        <v>1642</v>
      </c>
      <c r="D72" s="275"/>
      <c r="E72" s="275"/>
      <c r="F72" s="275"/>
      <c r="G72" s="275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430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71">
        <v>33</v>
      </c>
      <c r="B73" s="172" t="s">
        <v>1678</v>
      </c>
      <c r="C73" s="187" t="s">
        <v>1633</v>
      </c>
      <c r="D73" s="173" t="s">
        <v>1376</v>
      </c>
      <c r="E73" s="174">
        <v>1</v>
      </c>
      <c r="F73" s="175"/>
      <c r="G73" s="176">
        <f>ROUND(E73*F73,2)</f>
        <v>0</v>
      </c>
      <c r="H73" s="175"/>
      <c r="I73" s="176">
        <f>ROUND(E73*H73,2)</f>
        <v>0</v>
      </c>
      <c r="J73" s="175"/>
      <c r="K73" s="176">
        <f>ROUND(E73*J73,2)</f>
        <v>0</v>
      </c>
      <c r="L73" s="176">
        <v>21</v>
      </c>
      <c r="M73" s="176">
        <f>G73*(1+L73/100)</f>
        <v>0</v>
      </c>
      <c r="N73" s="174">
        <v>0</v>
      </c>
      <c r="O73" s="174">
        <f>ROUND(E73*N73,2)</f>
        <v>0</v>
      </c>
      <c r="P73" s="174">
        <v>0</v>
      </c>
      <c r="Q73" s="174">
        <f>ROUND(E73*P73,2)</f>
        <v>0</v>
      </c>
      <c r="R73" s="176"/>
      <c r="S73" s="176" t="s">
        <v>364</v>
      </c>
      <c r="T73" s="177" t="s">
        <v>332</v>
      </c>
      <c r="U73" s="159">
        <v>0</v>
      </c>
      <c r="V73" s="159">
        <f>ROUND(E73*U73,2)</f>
        <v>0</v>
      </c>
      <c r="W73" s="159"/>
      <c r="X73" s="159" t="s">
        <v>422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1377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2" x14ac:dyDescent="0.2">
      <c r="A74" s="155"/>
      <c r="B74" s="156"/>
      <c r="C74" s="263" t="s">
        <v>1634</v>
      </c>
      <c r="D74" s="264"/>
      <c r="E74" s="264"/>
      <c r="F74" s="264"/>
      <c r="G74" s="264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336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9">
        <v>34</v>
      </c>
      <c r="B75" s="180" t="s">
        <v>1635</v>
      </c>
      <c r="C75" s="189" t="s">
        <v>1636</v>
      </c>
      <c r="D75" s="181" t="s">
        <v>434</v>
      </c>
      <c r="E75" s="182">
        <v>1</v>
      </c>
      <c r="F75" s="183"/>
      <c r="G75" s="184">
        <f>ROUND(E75*F75,2)</f>
        <v>0</v>
      </c>
      <c r="H75" s="183"/>
      <c r="I75" s="184">
        <f>ROUND(E75*H75,2)</f>
        <v>0</v>
      </c>
      <c r="J75" s="183"/>
      <c r="K75" s="184">
        <f>ROUND(E75*J75,2)</f>
        <v>0</v>
      </c>
      <c r="L75" s="184">
        <v>21</v>
      </c>
      <c r="M75" s="184">
        <f>G75*(1+L75/100)</f>
        <v>0</v>
      </c>
      <c r="N75" s="182">
        <v>0</v>
      </c>
      <c r="O75" s="182">
        <f>ROUND(E75*N75,2)</f>
        <v>0</v>
      </c>
      <c r="P75" s="182">
        <v>0</v>
      </c>
      <c r="Q75" s="182">
        <f>ROUND(E75*P75,2)</f>
        <v>0</v>
      </c>
      <c r="R75" s="184" t="s">
        <v>1621</v>
      </c>
      <c r="S75" s="184" t="s">
        <v>331</v>
      </c>
      <c r="T75" s="185" t="s">
        <v>331</v>
      </c>
      <c r="U75" s="159">
        <v>0.83</v>
      </c>
      <c r="V75" s="159">
        <f>ROUND(E75*U75,2)</f>
        <v>0.83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1377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71">
        <v>35</v>
      </c>
      <c r="B76" s="172" t="s">
        <v>1679</v>
      </c>
      <c r="C76" s="187" t="s">
        <v>1680</v>
      </c>
      <c r="D76" s="173" t="s">
        <v>1376</v>
      </c>
      <c r="E76" s="174">
        <v>1</v>
      </c>
      <c r="F76" s="175"/>
      <c r="G76" s="176">
        <f>ROUND(E76*F76,2)</f>
        <v>0</v>
      </c>
      <c r="H76" s="175"/>
      <c r="I76" s="176">
        <f>ROUND(E76*H76,2)</f>
        <v>0</v>
      </c>
      <c r="J76" s="175"/>
      <c r="K76" s="176">
        <f>ROUND(E76*J76,2)</f>
        <v>0</v>
      </c>
      <c r="L76" s="176">
        <v>21</v>
      </c>
      <c r="M76" s="176">
        <f>G76*(1+L76/100)</f>
        <v>0</v>
      </c>
      <c r="N76" s="174">
        <v>0</v>
      </c>
      <c r="O76" s="174">
        <f>ROUND(E76*N76,2)</f>
        <v>0</v>
      </c>
      <c r="P76" s="174">
        <v>0</v>
      </c>
      <c r="Q76" s="174">
        <f>ROUND(E76*P76,2)</f>
        <v>0</v>
      </c>
      <c r="R76" s="176"/>
      <c r="S76" s="176" t="s">
        <v>364</v>
      </c>
      <c r="T76" s="177" t="s">
        <v>332</v>
      </c>
      <c r="U76" s="159">
        <v>0</v>
      </c>
      <c r="V76" s="159">
        <f>ROUND(E76*U76,2)</f>
        <v>0</v>
      </c>
      <c r="W76" s="159"/>
      <c r="X76" s="159" t="s">
        <v>422</v>
      </c>
      <c r="Y76" s="159" t="s">
        <v>334</v>
      </c>
      <c r="Z76" s="148"/>
      <c r="AA76" s="148"/>
      <c r="AB76" s="148"/>
      <c r="AC76" s="148"/>
      <c r="AD76" s="148"/>
      <c r="AE76" s="148"/>
      <c r="AF76" s="148"/>
      <c r="AG76" s="148" t="s">
        <v>1377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263" t="s">
        <v>1624</v>
      </c>
      <c r="D77" s="264"/>
      <c r="E77" s="264"/>
      <c r="F77" s="264"/>
      <c r="G77" s="264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336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ht="22.5" outlineLevel="1" x14ac:dyDescent="0.2">
      <c r="A78" s="179">
        <v>36</v>
      </c>
      <c r="B78" s="180" t="s">
        <v>1681</v>
      </c>
      <c r="C78" s="189" t="s">
        <v>1682</v>
      </c>
      <c r="D78" s="181" t="s">
        <v>434</v>
      </c>
      <c r="E78" s="182">
        <v>1</v>
      </c>
      <c r="F78" s="183"/>
      <c r="G78" s="184">
        <f>ROUND(E78*F78,2)</f>
        <v>0</v>
      </c>
      <c r="H78" s="183"/>
      <c r="I78" s="184">
        <f>ROUND(E78*H78,2)</f>
        <v>0</v>
      </c>
      <c r="J78" s="183"/>
      <c r="K78" s="184">
        <f>ROUND(E78*J78,2)</f>
        <v>0</v>
      </c>
      <c r="L78" s="184">
        <v>21</v>
      </c>
      <c r="M78" s="184">
        <f>G78*(1+L78/100)</f>
        <v>0</v>
      </c>
      <c r="N78" s="182">
        <v>0</v>
      </c>
      <c r="O78" s="182">
        <f>ROUND(E78*N78,2)</f>
        <v>0</v>
      </c>
      <c r="P78" s="182">
        <v>0</v>
      </c>
      <c r="Q78" s="182">
        <f>ROUND(E78*P78,2)</f>
        <v>0</v>
      </c>
      <c r="R78" s="184" t="s">
        <v>1621</v>
      </c>
      <c r="S78" s="184" t="s">
        <v>331</v>
      </c>
      <c r="T78" s="185" t="s">
        <v>331</v>
      </c>
      <c r="U78" s="159">
        <v>0.55000000000000004</v>
      </c>
      <c r="V78" s="159">
        <f>ROUND(E78*U78,2)</f>
        <v>0.55000000000000004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1377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1" x14ac:dyDescent="0.2">
      <c r="A79" s="171">
        <v>37</v>
      </c>
      <c r="B79" s="172" t="s">
        <v>1683</v>
      </c>
      <c r="C79" s="187" t="s">
        <v>1684</v>
      </c>
      <c r="D79" s="173" t="s">
        <v>1376</v>
      </c>
      <c r="E79" s="174">
        <v>1</v>
      </c>
      <c r="F79" s="175"/>
      <c r="G79" s="176">
        <f>ROUND(E79*F79,2)</f>
        <v>0</v>
      </c>
      <c r="H79" s="175"/>
      <c r="I79" s="176">
        <f>ROUND(E79*H79,2)</f>
        <v>0</v>
      </c>
      <c r="J79" s="175"/>
      <c r="K79" s="176">
        <f>ROUND(E79*J79,2)</f>
        <v>0</v>
      </c>
      <c r="L79" s="176">
        <v>21</v>
      </c>
      <c r="M79" s="176">
        <f>G79*(1+L79/100)</f>
        <v>0</v>
      </c>
      <c r="N79" s="174">
        <v>0</v>
      </c>
      <c r="O79" s="174">
        <f>ROUND(E79*N79,2)</f>
        <v>0</v>
      </c>
      <c r="P79" s="174">
        <v>0</v>
      </c>
      <c r="Q79" s="174">
        <f>ROUND(E79*P79,2)</f>
        <v>0</v>
      </c>
      <c r="R79" s="176"/>
      <c r="S79" s="176" t="s">
        <v>364</v>
      </c>
      <c r="T79" s="177" t="s">
        <v>332</v>
      </c>
      <c r="U79" s="159">
        <v>0</v>
      </c>
      <c r="V79" s="159">
        <f>ROUND(E79*U79,2)</f>
        <v>0</v>
      </c>
      <c r="W79" s="159"/>
      <c r="X79" s="159" t="s">
        <v>422</v>
      </c>
      <c r="Y79" s="159" t="s">
        <v>334</v>
      </c>
      <c r="Z79" s="148"/>
      <c r="AA79" s="148"/>
      <c r="AB79" s="148"/>
      <c r="AC79" s="148"/>
      <c r="AD79" s="148"/>
      <c r="AE79" s="148"/>
      <c r="AF79" s="148"/>
      <c r="AG79" s="148" t="s">
        <v>1377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2" x14ac:dyDescent="0.2">
      <c r="A80" s="155"/>
      <c r="B80" s="156"/>
      <c r="C80" s="263" t="s">
        <v>1624</v>
      </c>
      <c r="D80" s="264"/>
      <c r="E80" s="264"/>
      <c r="F80" s="264"/>
      <c r="G80" s="264"/>
      <c r="H80" s="159"/>
      <c r="I80" s="159"/>
      <c r="J80" s="159"/>
      <c r="K80" s="159"/>
      <c r="L80" s="159"/>
      <c r="M80" s="159"/>
      <c r="N80" s="158"/>
      <c r="O80" s="158"/>
      <c r="P80" s="158"/>
      <c r="Q80" s="158"/>
      <c r="R80" s="159"/>
      <c r="S80" s="159"/>
      <c r="T80" s="159"/>
      <c r="U80" s="159"/>
      <c r="V80" s="159"/>
      <c r="W80" s="159"/>
      <c r="X80" s="159"/>
      <c r="Y80" s="159"/>
      <c r="Z80" s="148"/>
      <c r="AA80" s="148"/>
      <c r="AB80" s="148"/>
      <c r="AC80" s="148"/>
      <c r="AD80" s="148"/>
      <c r="AE80" s="148"/>
      <c r="AF80" s="148"/>
      <c r="AG80" s="148" t="s">
        <v>336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ht="22.5" outlineLevel="1" x14ac:dyDescent="0.2">
      <c r="A81" s="171">
        <v>38</v>
      </c>
      <c r="B81" s="172" t="s">
        <v>1685</v>
      </c>
      <c r="C81" s="187" t="s">
        <v>1686</v>
      </c>
      <c r="D81" s="173" t="s">
        <v>434</v>
      </c>
      <c r="E81" s="174">
        <v>1</v>
      </c>
      <c r="F81" s="175"/>
      <c r="G81" s="176">
        <f>ROUND(E81*F81,2)</f>
        <v>0</v>
      </c>
      <c r="H81" s="175"/>
      <c r="I81" s="176">
        <f>ROUND(E81*H81,2)</f>
        <v>0</v>
      </c>
      <c r="J81" s="175"/>
      <c r="K81" s="176">
        <f>ROUND(E81*J81,2)</f>
        <v>0</v>
      </c>
      <c r="L81" s="176">
        <v>21</v>
      </c>
      <c r="M81" s="176">
        <f>G81*(1+L81/100)</f>
        <v>0</v>
      </c>
      <c r="N81" s="174">
        <v>0</v>
      </c>
      <c r="O81" s="174">
        <f>ROUND(E81*N81,2)</f>
        <v>0</v>
      </c>
      <c r="P81" s="174">
        <v>0</v>
      </c>
      <c r="Q81" s="174">
        <f>ROUND(E81*P81,2)</f>
        <v>0</v>
      </c>
      <c r="R81" s="176" t="s">
        <v>1621</v>
      </c>
      <c r="S81" s="176" t="s">
        <v>331</v>
      </c>
      <c r="T81" s="177" t="s">
        <v>331</v>
      </c>
      <c r="U81" s="159">
        <v>0.59</v>
      </c>
      <c r="V81" s="159">
        <f>ROUND(E81*U81,2)</f>
        <v>0.59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1377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2" x14ac:dyDescent="0.2">
      <c r="A82" s="155"/>
      <c r="B82" s="156"/>
      <c r="C82" s="274" t="s">
        <v>1642</v>
      </c>
      <c r="D82" s="275"/>
      <c r="E82" s="275"/>
      <c r="F82" s="275"/>
      <c r="G82" s="275"/>
      <c r="H82" s="159"/>
      <c r="I82" s="159"/>
      <c r="J82" s="159"/>
      <c r="K82" s="159"/>
      <c r="L82" s="159"/>
      <c r="M82" s="159"/>
      <c r="N82" s="158"/>
      <c r="O82" s="158"/>
      <c r="P82" s="158"/>
      <c r="Q82" s="158"/>
      <c r="R82" s="159"/>
      <c r="S82" s="159"/>
      <c r="T82" s="159"/>
      <c r="U82" s="159"/>
      <c r="V82" s="159"/>
      <c r="W82" s="159"/>
      <c r="X82" s="159"/>
      <c r="Y82" s="159"/>
      <c r="Z82" s="148"/>
      <c r="AA82" s="148"/>
      <c r="AB82" s="148"/>
      <c r="AC82" s="148"/>
      <c r="AD82" s="148"/>
      <c r="AE82" s="148"/>
      <c r="AF82" s="148"/>
      <c r="AG82" s="148" t="s">
        <v>430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ht="22.5" outlineLevel="1" x14ac:dyDescent="0.2">
      <c r="A83" s="171">
        <v>39</v>
      </c>
      <c r="B83" s="172" t="s">
        <v>1660</v>
      </c>
      <c r="C83" s="187" t="s">
        <v>1662</v>
      </c>
      <c r="D83" s="173" t="s">
        <v>1609</v>
      </c>
      <c r="E83" s="174">
        <v>6</v>
      </c>
      <c r="F83" s="175"/>
      <c r="G83" s="176">
        <f>ROUND(E83*F83,2)</f>
        <v>0</v>
      </c>
      <c r="H83" s="175"/>
      <c r="I83" s="176">
        <f>ROUND(E83*H83,2)</f>
        <v>0</v>
      </c>
      <c r="J83" s="175"/>
      <c r="K83" s="176">
        <f>ROUND(E83*J83,2)</f>
        <v>0</v>
      </c>
      <c r="L83" s="176">
        <v>21</v>
      </c>
      <c r="M83" s="176">
        <f>G83*(1+L83/100)</f>
        <v>0</v>
      </c>
      <c r="N83" s="174">
        <v>0</v>
      </c>
      <c r="O83" s="174">
        <f>ROUND(E83*N83,2)</f>
        <v>0</v>
      </c>
      <c r="P83" s="174">
        <v>0</v>
      </c>
      <c r="Q83" s="174">
        <f>ROUND(E83*P83,2)</f>
        <v>0</v>
      </c>
      <c r="R83" s="176"/>
      <c r="S83" s="176" t="s">
        <v>364</v>
      </c>
      <c r="T83" s="177" t="s">
        <v>332</v>
      </c>
      <c r="U83" s="159">
        <v>0</v>
      </c>
      <c r="V83" s="159">
        <f>ROUND(E83*U83,2)</f>
        <v>0</v>
      </c>
      <c r="W83" s="159"/>
      <c r="X83" s="159" t="s">
        <v>1663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1664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263" t="s">
        <v>1624</v>
      </c>
      <c r="D84" s="264"/>
      <c r="E84" s="264"/>
      <c r="F84" s="264"/>
      <c r="G84" s="264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336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79">
        <v>40</v>
      </c>
      <c r="B85" s="180" t="s">
        <v>1665</v>
      </c>
      <c r="C85" s="189" t="s">
        <v>1666</v>
      </c>
      <c r="D85" s="181" t="s">
        <v>407</v>
      </c>
      <c r="E85" s="182">
        <v>6</v>
      </c>
      <c r="F85" s="183"/>
      <c r="G85" s="184">
        <f>ROUND(E85*F85,2)</f>
        <v>0</v>
      </c>
      <c r="H85" s="183"/>
      <c r="I85" s="184">
        <f>ROUND(E85*H85,2)</f>
        <v>0</v>
      </c>
      <c r="J85" s="183"/>
      <c r="K85" s="184">
        <f>ROUND(E85*J85,2)</f>
        <v>0</v>
      </c>
      <c r="L85" s="184">
        <v>21</v>
      </c>
      <c r="M85" s="184">
        <f>G85*(1+L85/100)</f>
        <v>0</v>
      </c>
      <c r="N85" s="182">
        <v>0</v>
      </c>
      <c r="O85" s="182">
        <f>ROUND(E85*N85,2)</f>
        <v>0</v>
      </c>
      <c r="P85" s="182">
        <v>0</v>
      </c>
      <c r="Q85" s="182">
        <f>ROUND(E85*P85,2)</f>
        <v>0</v>
      </c>
      <c r="R85" s="184" t="s">
        <v>1621</v>
      </c>
      <c r="S85" s="184" t="s">
        <v>331</v>
      </c>
      <c r="T85" s="185" t="s">
        <v>331</v>
      </c>
      <c r="U85" s="159">
        <v>0.83</v>
      </c>
      <c r="V85" s="159">
        <f>ROUND(E85*U85,2)</f>
        <v>4.9800000000000004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423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x14ac:dyDescent="0.2">
      <c r="A86" s="164" t="s">
        <v>326</v>
      </c>
      <c r="B86" s="165" t="s">
        <v>234</v>
      </c>
      <c r="C86" s="186" t="s">
        <v>232</v>
      </c>
      <c r="D86" s="166"/>
      <c r="E86" s="167"/>
      <c r="F86" s="168"/>
      <c r="G86" s="168">
        <f>SUMIF(AG87:AG114,"&lt;&gt;NOR",G87:G114)</f>
        <v>0</v>
      </c>
      <c r="H86" s="168"/>
      <c r="I86" s="168">
        <f>SUM(I87:I114)</f>
        <v>0</v>
      </c>
      <c r="J86" s="168"/>
      <c r="K86" s="168">
        <f>SUM(K87:K114)</f>
        <v>0</v>
      </c>
      <c r="L86" s="168"/>
      <c r="M86" s="168">
        <f>SUM(M87:M114)</f>
        <v>0</v>
      </c>
      <c r="N86" s="167"/>
      <c r="O86" s="167">
        <f>SUM(O87:O114)</f>
        <v>0</v>
      </c>
      <c r="P86" s="167"/>
      <c r="Q86" s="167">
        <f>SUM(Q87:Q114)</f>
        <v>0</v>
      </c>
      <c r="R86" s="168"/>
      <c r="S86" s="168"/>
      <c r="T86" s="169"/>
      <c r="U86" s="163"/>
      <c r="V86" s="163">
        <f>SUM(V87:V114)</f>
        <v>7.86</v>
      </c>
      <c r="W86" s="163"/>
      <c r="X86" s="163"/>
      <c r="Y86" s="163"/>
      <c r="AG86" t="s">
        <v>327</v>
      </c>
    </row>
    <row r="87" spans="1:60" outlineLevel="1" x14ac:dyDescent="0.2">
      <c r="A87" s="171">
        <v>41</v>
      </c>
      <c r="B87" s="172" t="s">
        <v>1687</v>
      </c>
      <c r="C87" s="187" t="s">
        <v>1612</v>
      </c>
      <c r="D87" s="173" t="s">
        <v>1376</v>
      </c>
      <c r="E87" s="174">
        <v>1</v>
      </c>
      <c r="F87" s="175"/>
      <c r="G87" s="176">
        <f>ROUND(E87*F87,2)</f>
        <v>0</v>
      </c>
      <c r="H87" s="175"/>
      <c r="I87" s="176">
        <f>ROUND(E87*H87,2)</f>
        <v>0</v>
      </c>
      <c r="J87" s="175"/>
      <c r="K87" s="176">
        <f>ROUND(E87*J87,2)</f>
        <v>0</v>
      </c>
      <c r="L87" s="176">
        <v>21</v>
      </c>
      <c r="M87" s="176">
        <f>G87*(1+L87/100)</f>
        <v>0</v>
      </c>
      <c r="N87" s="174">
        <v>0</v>
      </c>
      <c r="O87" s="174">
        <f>ROUND(E87*N87,2)</f>
        <v>0</v>
      </c>
      <c r="P87" s="174">
        <v>0</v>
      </c>
      <c r="Q87" s="174">
        <f>ROUND(E87*P87,2)</f>
        <v>0</v>
      </c>
      <c r="R87" s="176"/>
      <c r="S87" s="176" t="s">
        <v>364</v>
      </c>
      <c r="T87" s="177" t="s">
        <v>332</v>
      </c>
      <c r="U87" s="159">
        <v>0</v>
      </c>
      <c r="V87" s="159">
        <f>ROUND(E87*U87,2)</f>
        <v>0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1377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2" x14ac:dyDescent="0.2">
      <c r="A88" s="155"/>
      <c r="B88" s="156"/>
      <c r="C88" s="263" t="s">
        <v>1613</v>
      </c>
      <c r="D88" s="264"/>
      <c r="E88" s="264"/>
      <c r="F88" s="264"/>
      <c r="G88" s="264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336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3" x14ac:dyDescent="0.2">
      <c r="A89" s="155"/>
      <c r="B89" s="156"/>
      <c r="C89" s="272" t="s">
        <v>1614</v>
      </c>
      <c r="D89" s="273"/>
      <c r="E89" s="273"/>
      <c r="F89" s="273"/>
      <c r="G89" s="273"/>
      <c r="H89" s="159"/>
      <c r="I89" s="159"/>
      <c r="J89" s="159"/>
      <c r="K89" s="159"/>
      <c r="L89" s="159"/>
      <c r="M89" s="159"/>
      <c r="N89" s="158"/>
      <c r="O89" s="158"/>
      <c r="P89" s="158"/>
      <c r="Q89" s="158"/>
      <c r="R89" s="159"/>
      <c r="S89" s="159"/>
      <c r="T89" s="159"/>
      <c r="U89" s="159"/>
      <c r="V89" s="159"/>
      <c r="W89" s="159"/>
      <c r="X89" s="159"/>
      <c r="Y89" s="159"/>
      <c r="Z89" s="148"/>
      <c r="AA89" s="148"/>
      <c r="AB89" s="148"/>
      <c r="AC89" s="148"/>
      <c r="AD89" s="148"/>
      <c r="AE89" s="148"/>
      <c r="AF89" s="148"/>
      <c r="AG89" s="148" t="s">
        <v>336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3" x14ac:dyDescent="0.2">
      <c r="A90" s="155"/>
      <c r="B90" s="156"/>
      <c r="C90" s="272" t="s">
        <v>1615</v>
      </c>
      <c r="D90" s="273"/>
      <c r="E90" s="273"/>
      <c r="F90" s="273"/>
      <c r="G90" s="273"/>
      <c r="H90" s="159"/>
      <c r="I90" s="159"/>
      <c r="J90" s="159"/>
      <c r="K90" s="159"/>
      <c r="L90" s="159"/>
      <c r="M90" s="159"/>
      <c r="N90" s="158"/>
      <c r="O90" s="158"/>
      <c r="P90" s="158"/>
      <c r="Q90" s="158"/>
      <c r="R90" s="159"/>
      <c r="S90" s="159"/>
      <c r="T90" s="159"/>
      <c r="U90" s="159"/>
      <c r="V90" s="159"/>
      <c r="W90" s="159"/>
      <c r="X90" s="159"/>
      <c r="Y90" s="159"/>
      <c r="Z90" s="148"/>
      <c r="AA90" s="148"/>
      <c r="AB90" s="148"/>
      <c r="AC90" s="148"/>
      <c r="AD90" s="148"/>
      <c r="AE90" s="148"/>
      <c r="AF90" s="148"/>
      <c r="AG90" s="148" t="s">
        <v>336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3" x14ac:dyDescent="0.2">
      <c r="A91" s="155"/>
      <c r="B91" s="156"/>
      <c r="C91" s="272" t="s">
        <v>1616</v>
      </c>
      <c r="D91" s="273"/>
      <c r="E91" s="273"/>
      <c r="F91" s="273"/>
      <c r="G91" s="273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336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3" x14ac:dyDescent="0.2">
      <c r="A92" s="155"/>
      <c r="B92" s="156"/>
      <c r="C92" s="272" t="s">
        <v>1617</v>
      </c>
      <c r="D92" s="273"/>
      <c r="E92" s="273"/>
      <c r="F92" s="273"/>
      <c r="G92" s="273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336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3" x14ac:dyDescent="0.2">
      <c r="A93" s="155"/>
      <c r="B93" s="156"/>
      <c r="C93" s="272" t="s">
        <v>1618</v>
      </c>
      <c r="D93" s="273"/>
      <c r="E93" s="273"/>
      <c r="F93" s="273"/>
      <c r="G93" s="273"/>
      <c r="H93" s="159"/>
      <c r="I93" s="159"/>
      <c r="J93" s="159"/>
      <c r="K93" s="159"/>
      <c r="L93" s="159"/>
      <c r="M93" s="159"/>
      <c r="N93" s="158"/>
      <c r="O93" s="158"/>
      <c r="P93" s="158"/>
      <c r="Q93" s="158"/>
      <c r="R93" s="159"/>
      <c r="S93" s="159"/>
      <c r="T93" s="159"/>
      <c r="U93" s="159"/>
      <c r="V93" s="159"/>
      <c r="W93" s="159"/>
      <c r="X93" s="159"/>
      <c r="Y93" s="159"/>
      <c r="Z93" s="148"/>
      <c r="AA93" s="148"/>
      <c r="AB93" s="148"/>
      <c r="AC93" s="148"/>
      <c r="AD93" s="148"/>
      <c r="AE93" s="148"/>
      <c r="AF93" s="148"/>
      <c r="AG93" s="148" t="s">
        <v>336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ht="22.5" outlineLevel="1" x14ac:dyDescent="0.2">
      <c r="A94" s="179">
        <v>42</v>
      </c>
      <c r="B94" s="180" t="s">
        <v>1619</v>
      </c>
      <c r="C94" s="189" t="s">
        <v>1620</v>
      </c>
      <c r="D94" s="181" t="s">
        <v>434</v>
      </c>
      <c r="E94" s="182">
        <v>1</v>
      </c>
      <c r="F94" s="183"/>
      <c r="G94" s="184">
        <f>ROUND(E94*F94,2)</f>
        <v>0</v>
      </c>
      <c r="H94" s="183"/>
      <c r="I94" s="184">
        <f>ROUND(E94*H94,2)</f>
        <v>0</v>
      </c>
      <c r="J94" s="183"/>
      <c r="K94" s="184">
        <f>ROUND(E94*J94,2)</f>
        <v>0</v>
      </c>
      <c r="L94" s="184">
        <v>21</v>
      </c>
      <c r="M94" s="184">
        <f>G94*(1+L94/100)</f>
        <v>0</v>
      </c>
      <c r="N94" s="182">
        <v>0</v>
      </c>
      <c r="O94" s="182">
        <f>ROUND(E94*N94,2)</f>
        <v>0</v>
      </c>
      <c r="P94" s="182">
        <v>0</v>
      </c>
      <c r="Q94" s="182">
        <f>ROUND(E94*P94,2)</f>
        <v>0</v>
      </c>
      <c r="R94" s="184" t="s">
        <v>1621</v>
      </c>
      <c r="S94" s="184" t="s">
        <v>331</v>
      </c>
      <c r="T94" s="185" t="s">
        <v>331</v>
      </c>
      <c r="U94" s="159">
        <v>0.54</v>
      </c>
      <c r="V94" s="159">
        <f>ROUND(E94*U94,2)</f>
        <v>0.54</v>
      </c>
      <c r="W94" s="159"/>
      <c r="X94" s="159" t="s">
        <v>422</v>
      </c>
      <c r="Y94" s="159" t="s">
        <v>334</v>
      </c>
      <c r="Z94" s="148"/>
      <c r="AA94" s="148"/>
      <c r="AB94" s="148"/>
      <c r="AC94" s="148"/>
      <c r="AD94" s="148"/>
      <c r="AE94" s="148"/>
      <c r="AF94" s="148"/>
      <c r="AG94" s="148" t="s">
        <v>1377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71">
        <v>43</v>
      </c>
      <c r="B95" s="172" t="s">
        <v>1688</v>
      </c>
      <c r="C95" s="187" t="s">
        <v>1623</v>
      </c>
      <c r="D95" s="173" t="s">
        <v>1376</v>
      </c>
      <c r="E95" s="174">
        <v>2</v>
      </c>
      <c r="F95" s="175"/>
      <c r="G95" s="176">
        <f>ROUND(E95*F95,2)</f>
        <v>0</v>
      </c>
      <c r="H95" s="175"/>
      <c r="I95" s="176">
        <f>ROUND(E95*H95,2)</f>
        <v>0</v>
      </c>
      <c r="J95" s="175"/>
      <c r="K95" s="176">
        <f>ROUND(E95*J95,2)</f>
        <v>0</v>
      </c>
      <c r="L95" s="176">
        <v>21</v>
      </c>
      <c r="M95" s="176">
        <f>G95*(1+L95/100)</f>
        <v>0</v>
      </c>
      <c r="N95" s="174">
        <v>0</v>
      </c>
      <c r="O95" s="174">
        <f>ROUND(E95*N95,2)</f>
        <v>0</v>
      </c>
      <c r="P95" s="174">
        <v>0</v>
      </c>
      <c r="Q95" s="174">
        <f>ROUND(E95*P95,2)</f>
        <v>0</v>
      </c>
      <c r="R95" s="176"/>
      <c r="S95" s="176" t="s">
        <v>364</v>
      </c>
      <c r="T95" s="177" t="s">
        <v>332</v>
      </c>
      <c r="U95" s="159">
        <v>0</v>
      </c>
      <c r="V95" s="159">
        <f>ROUND(E95*U95,2)</f>
        <v>0</v>
      </c>
      <c r="W95" s="159"/>
      <c r="X95" s="159" t="s">
        <v>422</v>
      </c>
      <c r="Y95" s="159" t="s">
        <v>334</v>
      </c>
      <c r="Z95" s="148"/>
      <c r="AA95" s="148"/>
      <c r="AB95" s="148"/>
      <c r="AC95" s="148"/>
      <c r="AD95" s="148"/>
      <c r="AE95" s="148"/>
      <c r="AF95" s="148"/>
      <c r="AG95" s="148" t="s">
        <v>1377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2" x14ac:dyDescent="0.2">
      <c r="A96" s="155"/>
      <c r="B96" s="156"/>
      <c r="C96" s="263" t="s">
        <v>1624</v>
      </c>
      <c r="D96" s="264"/>
      <c r="E96" s="264"/>
      <c r="F96" s="264"/>
      <c r="G96" s="264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336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79">
        <v>44</v>
      </c>
      <c r="B97" s="180" t="s">
        <v>1689</v>
      </c>
      <c r="C97" s="189" t="s">
        <v>1626</v>
      </c>
      <c r="D97" s="181" t="s">
        <v>1376</v>
      </c>
      <c r="E97" s="182">
        <v>2</v>
      </c>
      <c r="F97" s="183"/>
      <c r="G97" s="184">
        <f>ROUND(E97*F97,2)</f>
        <v>0</v>
      </c>
      <c r="H97" s="183"/>
      <c r="I97" s="184">
        <f>ROUND(E97*H97,2)</f>
        <v>0</v>
      </c>
      <c r="J97" s="183"/>
      <c r="K97" s="184">
        <f>ROUND(E97*J97,2)</f>
        <v>0</v>
      </c>
      <c r="L97" s="184">
        <v>21</v>
      </c>
      <c r="M97" s="184">
        <f>G97*(1+L97/100)</f>
        <v>0</v>
      </c>
      <c r="N97" s="182">
        <v>0</v>
      </c>
      <c r="O97" s="182">
        <f>ROUND(E97*N97,2)</f>
        <v>0</v>
      </c>
      <c r="P97" s="182">
        <v>0</v>
      </c>
      <c r="Q97" s="182">
        <f>ROUND(E97*P97,2)</f>
        <v>0</v>
      </c>
      <c r="R97" s="184"/>
      <c r="S97" s="184" t="s">
        <v>364</v>
      </c>
      <c r="T97" s="185" t="s">
        <v>332</v>
      </c>
      <c r="U97" s="159">
        <v>0</v>
      </c>
      <c r="V97" s="159">
        <f>ROUND(E97*U97,2)</f>
        <v>0</v>
      </c>
      <c r="W97" s="159"/>
      <c r="X97" s="159" t="s">
        <v>422</v>
      </c>
      <c r="Y97" s="159" t="s">
        <v>334</v>
      </c>
      <c r="Z97" s="148"/>
      <c r="AA97" s="148"/>
      <c r="AB97" s="148"/>
      <c r="AC97" s="148"/>
      <c r="AD97" s="148"/>
      <c r="AE97" s="148"/>
      <c r="AF97" s="148"/>
      <c r="AG97" s="148" t="s">
        <v>1377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71">
        <v>45</v>
      </c>
      <c r="B98" s="172" t="s">
        <v>1690</v>
      </c>
      <c r="C98" s="187" t="s">
        <v>1691</v>
      </c>
      <c r="D98" s="173" t="s">
        <v>1376</v>
      </c>
      <c r="E98" s="174">
        <v>1</v>
      </c>
      <c r="F98" s="175"/>
      <c r="G98" s="176">
        <f>ROUND(E98*F98,2)</f>
        <v>0</v>
      </c>
      <c r="H98" s="175"/>
      <c r="I98" s="176">
        <f>ROUND(E98*H98,2)</f>
        <v>0</v>
      </c>
      <c r="J98" s="175"/>
      <c r="K98" s="176">
        <f>ROUND(E98*J98,2)</f>
        <v>0</v>
      </c>
      <c r="L98" s="176">
        <v>21</v>
      </c>
      <c r="M98" s="176">
        <f>G98*(1+L98/100)</f>
        <v>0</v>
      </c>
      <c r="N98" s="174">
        <v>0</v>
      </c>
      <c r="O98" s="174">
        <f>ROUND(E98*N98,2)</f>
        <v>0</v>
      </c>
      <c r="P98" s="174">
        <v>0</v>
      </c>
      <c r="Q98" s="174">
        <f>ROUND(E98*P98,2)</f>
        <v>0</v>
      </c>
      <c r="R98" s="176"/>
      <c r="S98" s="176" t="s">
        <v>364</v>
      </c>
      <c r="T98" s="177" t="s">
        <v>332</v>
      </c>
      <c r="U98" s="159">
        <v>0</v>
      </c>
      <c r="V98" s="159">
        <f>ROUND(E98*U98,2)</f>
        <v>0</v>
      </c>
      <c r="W98" s="159"/>
      <c r="X98" s="159" t="s">
        <v>422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1377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2" x14ac:dyDescent="0.2">
      <c r="A99" s="155"/>
      <c r="B99" s="156"/>
      <c r="C99" s="263" t="s">
        <v>1624</v>
      </c>
      <c r="D99" s="264"/>
      <c r="E99" s="264"/>
      <c r="F99" s="264"/>
      <c r="G99" s="264"/>
      <c r="H99" s="159"/>
      <c r="I99" s="159"/>
      <c r="J99" s="159"/>
      <c r="K99" s="159"/>
      <c r="L99" s="159"/>
      <c r="M99" s="159"/>
      <c r="N99" s="158"/>
      <c r="O99" s="158"/>
      <c r="P99" s="158"/>
      <c r="Q99" s="158"/>
      <c r="R99" s="159"/>
      <c r="S99" s="159"/>
      <c r="T99" s="159"/>
      <c r="U99" s="159"/>
      <c r="V99" s="159"/>
      <c r="W99" s="159"/>
      <c r="X99" s="159"/>
      <c r="Y99" s="159"/>
      <c r="Z99" s="148"/>
      <c r="AA99" s="148"/>
      <c r="AB99" s="148"/>
      <c r="AC99" s="148"/>
      <c r="AD99" s="148"/>
      <c r="AE99" s="148"/>
      <c r="AF99" s="148"/>
      <c r="AG99" s="148" t="s">
        <v>336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ht="22.5" outlineLevel="1" x14ac:dyDescent="0.2">
      <c r="A100" s="171">
        <v>46</v>
      </c>
      <c r="B100" s="172" t="s">
        <v>1640</v>
      </c>
      <c r="C100" s="187" t="s">
        <v>1641</v>
      </c>
      <c r="D100" s="173" t="s">
        <v>434</v>
      </c>
      <c r="E100" s="174">
        <v>1</v>
      </c>
      <c r="F100" s="175"/>
      <c r="G100" s="176">
        <f>ROUND(E100*F100,2)</f>
        <v>0</v>
      </c>
      <c r="H100" s="175"/>
      <c r="I100" s="176">
        <f>ROUND(E100*H100,2)</f>
        <v>0</v>
      </c>
      <c r="J100" s="175"/>
      <c r="K100" s="176">
        <f>ROUND(E100*J100,2)</f>
        <v>0</v>
      </c>
      <c r="L100" s="176">
        <v>21</v>
      </c>
      <c r="M100" s="176">
        <f>G100*(1+L100/100)</f>
        <v>0</v>
      </c>
      <c r="N100" s="174">
        <v>0</v>
      </c>
      <c r="O100" s="174">
        <f>ROUND(E100*N100,2)</f>
        <v>0</v>
      </c>
      <c r="P100" s="174">
        <v>0</v>
      </c>
      <c r="Q100" s="174">
        <f>ROUND(E100*P100,2)</f>
        <v>0</v>
      </c>
      <c r="R100" s="176" t="s">
        <v>1621</v>
      </c>
      <c r="S100" s="176" t="s">
        <v>331</v>
      </c>
      <c r="T100" s="177" t="s">
        <v>331</v>
      </c>
      <c r="U100" s="159">
        <v>0.37</v>
      </c>
      <c r="V100" s="159">
        <f>ROUND(E100*U100,2)</f>
        <v>0.37</v>
      </c>
      <c r="W100" s="159"/>
      <c r="X100" s="159" t="s">
        <v>422</v>
      </c>
      <c r="Y100" s="159" t="s">
        <v>334</v>
      </c>
      <c r="Z100" s="148"/>
      <c r="AA100" s="148"/>
      <c r="AB100" s="148"/>
      <c r="AC100" s="148"/>
      <c r="AD100" s="148"/>
      <c r="AE100" s="148"/>
      <c r="AF100" s="148"/>
      <c r="AG100" s="148" t="s">
        <v>423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2" x14ac:dyDescent="0.2">
      <c r="A101" s="155"/>
      <c r="B101" s="156"/>
      <c r="C101" s="274" t="s">
        <v>1642</v>
      </c>
      <c r="D101" s="275"/>
      <c r="E101" s="275"/>
      <c r="F101" s="275"/>
      <c r="G101" s="275"/>
      <c r="H101" s="159"/>
      <c r="I101" s="159"/>
      <c r="J101" s="159"/>
      <c r="K101" s="159"/>
      <c r="L101" s="159"/>
      <c r="M101" s="159"/>
      <c r="N101" s="158"/>
      <c r="O101" s="158"/>
      <c r="P101" s="158"/>
      <c r="Q101" s="158"/>
      <c r="R101" s="159"/>
      <c r="S101" s="159"/>
      <c r="T101" s="159"/>
      <c r="U101" s="159"/>
      <c r="V101" s="159"/>
      <c r="W101" s="159"/>
      <c r="X101" s="159"/>
      <c r="Y101" s="159"/>
      <c r="Z101" s="148"/>
      <c r="AA101" s="148"/>
      <c r="AB101" s="148"/>
      <c r="AC101" s="148"/>
      <c r="AD101" s="148"/>
      <c r="AE101" s="148"/>
      <c r="AF101" s="148"/>
      <c r="AG101" s="148" t="s">
        <v>430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71">
        <v>47</v>
      </c>
      <c r="B102" s="172" t="s">
        <v>1692</v>
      </c>
      <c r="C102" s="187" t="s">
        <v>1633</v>
      </c>
      <c r="D102" s="173" t="s">
        <v>1376</v>
      </c>
      <c r="E102" s="174">
        <v>1</v>
      </c>
      <c r="F102" s="175"/>
      <c r="G102" s="176">
        <f>ROUND(E102*F102,2)</f>
        <v>0</v>
      </c>
      <c r="H102" s="175"/>
      <c r="I102" s="176">
        <f>ROUND(E102*H102,2)</f>
        <v>0</v>
      </c>
      <c r="J102" s="175"/>
      <c r="K102" s="176">
        <f>ROUND(E102*J102,2)</f>
        <v>0</v>
      </c>
      <c r="L102" s="176">
        <v>21</v>
      </c>
      <c r="M102" s="176">
        <f>G102*(1+L102/100)</f>
        <v>0</v>
      </c>
      <c r="N102" s="174">
        <v>0</v>
      </c>
      <c r="O102" s="174">
        <f>ROUND(E102*N102,2)</f>
        <v>0</v>
      </c>
      <c r="P102" s="174">
        <v>0</v>
      </c>
      <c r="Q102" s="174">
        <f>ROUND(E102*P102,2)</f>
        <v>0</v>
      </c>
      <c r="R102" s="176"/>
      <c r="S102" s="176" t="s">
        <v>364</v>
      </c>
      <c r="T102" s="177" t="s">
        <v>332</v>
      </c>
      <c r="U102" s="159">
        <v>0</v>
      </c>
      <c r="V102" s="159">
        <f>ROUND(E102*U102,2)</f>
        <v>0</v>
      </c>
      <c r="W102" s="159"/>
      <c r="X102" s="159" t="s">
        <v>422</v>
      </c>
      <c r="Y102" s="159" t="s">
        <v>334</v>
      </c>
      <c r="Z102" s="148"/>
      <c r="AA102" s="148"/>
      <c r="AB102" s="148"/>
      <c r="AC102" s="148"/>
      <c r="AD102" s="148"/>
      <c r="AE102" s="148"/>
      <c r="AF102" s="148"/>
      <c r="AG102" s="148" t="s">
        <v>1377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2" x14ac:dyDescent="0.2">
      <c r="A103" s="155"/>
      <c r="B103" s="156"/>
      <c r="C103" s="263" t="s">
        <v>1634</v>
      </c>
      <c r="D103" s="264"/>
      <c r="E103" s="264"/>
      <c r="F103" s="264"/>
      <c r="G103" s="264"/>
      <c r="H103" s="159"/>
      <c r="I103" s="159"/>
      <c r="J103" s="159"/>
      <c r="K103" s="159"/>
      <c r="L103" s="159"/>
      <c r="M103" s="159"/>
      <c r="N103" s="158"/>
      <c r="O103" s="158"/>
      <c r="P103" s="158"/>
      <c r="Q103" s="158"/>
      <c r="R103" s="159"/>
      <c r="S103" s="159"/>
      <c r="T103" s="159"/>
      <c r="U103" s="159"/>
      <c r="V103" s="159"/>
      <c r="W103" s="159"/>
      <c r="X103" s="159"/>
      <c r="Y103" s="159"/>
      <c r="Z103" s="148"/>
      <c r="AA103" s="148"/>
      <c r="AB103" s="148"/>
      <c r="AC103" s="148"/>
      <c r="AD103" s="148"/>
      <c r="AE103" s="148"/>
      <c r="AF103" s="148"/>
      <c r="AG103" s="148" t="s">
        <v>336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9">
        <v>48</v>
      </c>
      <c r="B104" s="180" t="s">
        <v>1635</v>
      </c>
      <c r="C104" s="189" t="s">
        <v>1636</v>
      </c>
      <c r="D104" s="181" t="s">
        <v>434</v>
      </c>
      <c r="E104" s="182">
        <v>1</v>
      </c>
      <c r="F104" s="183"/>
      <c r="G104" s="184">
        <f>ROUND(E104*F104,2)</f>
        <v>0</v>
      </c>
      <c r="H104" s="183"/>
      <c r="I104" s="184">
        <f>ROUND(E104*H104,2)</f>
        <v>0</v>
      </c>
      <c r="J104" s="183"/>
      <c r="K104" s="184">
        <f>ROUND(E104*J104,2)</f>
        <v>0</v>
      </c>
      <c r="L104" s="184">
        <v>21</v>
      </c>
      <c r="M104" s="184">
        <f>G104*(1+L104/100)</f>
        <v>0</v>
      </c>
      <c r="N104" s="182">
        <v>0</v>
      </c>
      <c r="O104" s="182">
        <f>ROUND(E104*N104,2)</f>
        <v>0</v>
      </c>
      <c r="P104" s="182">
        <v>0</v>
      </c>
      <c r="Q104" s="182">
        <f>ROUND(E104*P104,2)</f>
        <v>0</v>
      </c>
      <c r="R104" s="184" t="s">
        <v>1621</v>
      </c>
      <c r="S104" s="184" t="s">
        <v>331</v>
      </c>
      <c r="T104" s="185" t="s">
        <v>331</v>
      </c>
      <c r="U104" s="159">
        <v>0.83</v>
      </c>
      <c r="V104" s="159">
        <f>ROUND(E104*U104,2)</f>
        <v>0.83</v>
      </c>
      <c r="W104" s="159"/>
      <c r="X104" s="159" t="s">
        <v>422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1377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1">
        <v>49</v>
      </c>
      <c r="B105" s="172" t="s">
        <v>1693</v>
      </c>
      <c r="C105" s="187" t="s">
        <v>1680</v>
      </c>
      <c r="D105" s="173" t="s">
        <v>1376</v>
      </c>
      <c r="E105" s="174">
        <v>1</v>
      </c>
      <c r="F105" s="175"/>
      <c r="G105" s="176">
        <f>ROUND(E105*F105,2)</f>
        <v>0</v>
      </c>
      <c r="H105" s="175"/>
      <c r="I105" s="176">
        <f>ROUND(E105*H105,2)</f>
        <v>0</v>
      </c>
      <c r="J105" s="175"/>
      <c r="K105" s="176">
        <f>ROUND(E105*J105,2)</f>
        <v>0</v>
      </c>
      <c r="L105" s="176">
        <v>21</v>
      </c>
      <c r="M105" s="176">
        <f>G105*(1+L105/100)</f>
        <v>0</v>
      </c>
      <c r="N105" s="174">
        <v>0</v>
      </c>
      <c r="O105" s="174">
        <f>ROUND(E105*N105,2)</f>
        <v>0</v>
      </c>
      <c r="P105" s="174">
        <v>0</v>
      </c>
      <c r="Q105" s="174">
        <f>ROUND(E105*P105,2)</f>
        <v>0</v>
      </c>
      <c r="R105" s="176"/>
      <c r="S105" s="176" t="s">
        <v>364</v>
      </c>
      <c r="T105" s="177" t="s">
        <v>332</v>
      </c>
      <c r="U105" s="159">
        <v>0</v>
      </c>
      <c r="V105" s="159">
        <f>ROUND(E105*U105,2)</f>
        <v>0</v>
      </c>
      <c r="W105" s="159"/>
      <c r="X105" s="159" t="s">
        <v>422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1377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2" x14ac:dyDescent="0.2">
      <c r="A106" s="155"/>
      <c r="B106" s="156"/>
      <c r="C106" s="263" t="s">
        <v>1624</v>
      </c>
      <c r="D106" s="264"/>
      <c r="E106" s="264"/>
      <c r="F106" s="264"/>
      <c r="G106" s="264"/>
      <c r="H106" s="159"/>
      <c r="I106" s="159"/>
      <c r="J106" s="159"/>
      <c r="K106" s="159"/>
      <c r="L106" s="159"/>
      <c r="M106" s="159"/>
      <c r="N106" s="158"/>
      <c r="O106" s="158"/>
      <c r="P106" s="158"/>
      <c r="Q106" s="158"/>
      <c r="R106" s="159"/>
      <c r="S106" s="159"/>
      <c r="T106" s="159"/>
      <c r="U106" s="159"/>
      <c r="V106" s="159"/>
      <c r="W106" s="159"/>
      <c r="X106" s="159"/>
      <c r="Y106" s="159"/>
      <c r="Z106" s="148"/>
      <c r="AA106" s="148"/>
      <c r="AB106" s="148"/>
      <c r="AC106" s="148"/>
      <c r="AD106" s="148"/>
      <c r="AE106" s="148"/>
      <c r="AF106" s="148"/>
      <c r="AG106" s="148" t="s">
        <v>336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ht="22.5" outlineLevel="1" x14ac:dyDescent="0.2">
      <c r="A107" s="179">
        <v>50</v>
      </c>
      <c r="B107" s="180" t="s">
        <v>1681</v>
      </c>
      <c r="C107" s="189" t="s">
        <v>1682</v>
      </c>
      <c r="D107" s="181" t="s">
        <v>434</v>
      </c>
      <c r="E107" s="182">
        <v>1</v>
      </c>
      <c r="F107" s="183"/>
      <c r="G107" s="184">
        <f>ROUND(E107*F107,2)</f>
        <v>0</v>
      </c>
      <c r="H107" s="183"/>
      <c r="I107" s="184">
        <f>ROUND(E107*H107,2)</f>
        <v>0</v>
      </c>
      <c r="J107" s="183"/>
      <c r="K107" s="184">
        <f>ROUND(E107*J107,2)</f>
        <v>0</v>
      </c>
      <c r="L107" s="184">
        <v>21</v>
      </c>
      <c r="M107" s="184">
        <f>G107*(1+L107/100)</f>
        <v>0</v>
      </c>
      <c r="N107" s="182">
        <v>0</v>
      </c>
      <c r="O107" s="182">
        <f>ROUND(E107*N107,2)</f>
        <v>0</v>
      </c>
      <c r="P107" s="182">
        <v>0</v>
      </c>
      <c r="Q107" s="182">
        <f>ROUND(E107*P107,2)</f>
        <v>0</v>
      </c>
      <c r="R107" s="184" t="s">
        <v>1621</v>
      </c>
      <c r="S107" s="184" t="s">
        <v>331</v>
      </c>
      <c r="T107" s="185" t="s">
        <v>331</v>
      </c>
      <c r="U107" s="159">
        <v>0.55000000000000004</v>
      </c>
      <c r="V107" s="159">
        <f>ROUND(E107*U107,2)</f>
        <v>0.55000000000000004</v>
      </c>
      <c r="W107" s="159"/>
      <c r="X107" s="159" t="s">
        <v>422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1377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71">
        <v>51</v>
      </c>
      <c r="B108" s="172" t="s">
        <v>1694</v>
      </c>
      <c r="C108" s="187" t="s">
        <v>1684</v>
      </c>
      <c r="D108" s="173" t="s">
        <v>1376</v>
      </c>
      <c r="E108" s="174">
        <v>1</v>
      </c>
      <c r="F108" s="175"/>
      <c r="G108" s="176">
        <f>ROUND(E108*F108,2)</f>
        <v>0</v>
      </c>
      <c r="H108" s="175"/>
      <c r="I108" s="176">
        <f>ROUND(E108*H108,2)</f>
        <v>0</v>
      </c>
      <c r="J108" s="175"/>
      <c r="K108" s="176">
        <f>ROUND(E108*J108,2)</f>
        <v>0</v>
      </c>
      <c r="L108" s="176">
        <v>21</v>
      </c>
      <c r="M108" s="176">
        <f>G108*(1+L108/100)</f>
        <v>0</v>
      </c>
      <c r="N108" s="174">
        <v>0</v>
      </c>
      <c r="O108" s="174">
        <f>ROUND(E108*N108,2)</f>
        <v>0</v>
      </c>
      <c r="P108" s="174">
        <v>0</v>
      </c>
      <c r="Q108" s="174">
        <f>ROUND(E108*P108,2)</f>
        <v>0</v>
      </c>
      <c r="R108" s="176"/>
      <c r="S108" s="176" t="s">
        <v>364</v>
      </c>
      <c r="T108" s="177" t="s">
        <v>332</v>
      </c>
      <c r="U108" s="159">
        <v>0</v>
      </c>
      <c r="V108" s="159">
        <f>ROUND(E108*U108,2)</f>
        <v>0</v>
      </c>
      <c r="W108" s="159"/>
      <c r="X108" s="159" t="s">
        <v>422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1377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2" x14ac:dyDescent="0.2">
      <c r="A109" s="155"/>
      <c r="B109" s="156"/>
      <c r="C109" s="263" t="s">
        <v>1624</v>
      </c>
      <c r="D109" s="264"/>
      <c r="E109" s="264"/>
      <c r="F109" s="264"/>
      <c r="G109" s="264"/>
      <c r="H109" s="159"/>
      <c r="I109" s="159"/>
      <c r="J109" s="159"/>
      <c r="K109" s="159"/>
      <c r="L109" s="159"/>
      <c r="M109" s="159"/>
      <c r="N109" s="158"/>
      <c r="O109" s="158"/>
      <c r="P109" s="158"/>
      <c r="Q109" s="158"/>
      <c r="R109" s="159"/>
      <c r="S109" s="159"/>
      <c r="T109" s="159"/>
      <c r="U109" s="159"/>
      <c r="V109" s="159"/>
      <c r="W109" s="159"/>
      <c r="X109" s="159"/>
      <c r="Y109" s="159"/>
      <c r="Z109" s="148"/>
      <c r="AA109" s="148"/>
      <c r="AB109" s="148"/>
      <c r="AC109" s="148"/>
      <c r="AD109" s="148"/>
      <c r="AE109" s="148"/>
      <c r="AF109" s="148"/>
      <c r="AG109" s="148" t="s">
        <v>336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ht="22.5" outlineLevel="1" x14ac:dyDescent="0.2">
      <c r="A110" s="171">
        <v>52</v>
      </c>
      <c r="B110" s="172" t="s">
        <v>1685</v>
      </c>
      <c r="C110" s="187" t="s">
        <v>1686</v>
      </c>
      <c r="D110" s="173" t="s">
        <v>434</v>
      </c>
      <c r="E110" s="174">
        <v>1</v>
      </c>
      <c r="F110" s="175"/>
      <c r="G110" s="176">
        <f>ROUND(E110*F110,2)</f>
        <v>0</v>
      </c>
      <c r="H110" s="175"/>
      <c r="I110" s="176">
        <f>ROUND(E110*H110,2)</f>
        <v>0</v>
      </c>
      <c r="J110" s="175"/>
      <c r="K110" s="176">
        <f>ROUND(E110*J110,2)</f>
        <v>0</v>
      </c>
      <c r="L110" s="176">
        <v>21</v>
      </c>
      <c r="M110" s="176">
        <f>G110*(1+L110/100)</f>
        <v>0</v>
      </c>
      <c r="N110" s="174">
        <v>0</v>
      </c>
      <c r="O110" s="174">
        <f>ROUND(E110*N110,2)</f>
        <v>0</v>
      </c>
      <c r="P110" s="174">
        <v>0</v>
      </c>
      <c r="Q110" s="174">
        <f>ROUND(E110*P110,2)</f>
        <v>0</v>
      </c>
      <c r="R110" s="176" t="s">
        <v>1621</v>
      </c>
      <c r="S110" s="176" t="s">
        <v>331</v>
      </c>
      <c r="T110" s="177" t="s">
        <v>331</v>
      </c>
      <c r="U110" s="159">
        <v>0.59</v>
      </c>
      <c r="V110" s="159">
        <f>ROUND(E110*U110,2)</f>
        <v>0.59</v>
      </c>
      <c r="W110" s="159"/>
      <c r="X110" s="159" t="s">
        <v>422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1377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2" x14ac:dyDescent="0.2">
      <c r="A111" s="155"/>
      <c r="B111" s="156"/>
      <c r="C111" s="274" t="s">
        <v>1642</v>
      </c>
      <c r="D111" s="275"/>
      <c r="E111" s="275"/>
      <c r="F111" s="275"/>
      <c r="G111" s="275"/>
      <c r="H111" s="159"/>
      <c r="I111" s="159"/>
      <c r="J111" s="159"/>
      <c r="K111" s="159"/>
      <c r="L111" s="159"/>
      <c r="M111" s="159"/>
      <c r="N111" s="158"/>
      <c r="O111" s="158"/>
      <c r="P111" s="158"/>
      <c r="Q111" s="158"/>
      <c r="R111" s="159"/>
      <c r="S111" s="159"/>
      <c r="T111" s="159"/>
      <c r="U111" s="159"/>
      <c r="V111" s="159"/>
      <c r="W111" s="159"/>
      <c r="X111" s="159"/>
      <c r="Y111" s="159"/>
      <c r="Z111" s="148"/>
      <c r="AA111" s="148"/>
      <c r="AB111" s="148"/>
      <c r="AC111" s="148"/>
      <c r="AD111" s="148"/>
      <c r="AE111" s="148"/>
      <c r="AF111" s="148"/>
      <c r="AG111" s="148" t="s">
        <v>430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ht="22.5" outlineLevel="1" x14ac:dyDescent="0.2">
      <c r="A112" s="171">
        <v>53</v>
      </c>
      <c r="B112" s="172" t="s">
        <v>1695</v>
      </c>
      <c r="C112" s="187" t="s">
        <v>1662</v>
      </c>
      <c r="D112" s="173" t="s">
        <v>1609</v>
      </c>
      <c r="E112" s="174">
        <v>6</v>
      </c>
      <c r="F112" s="175"/>
      <c r="G112" s="176">
        <f>ROUND(E112*F112,2)</f>
        <v>0</v>
      </c>
      <c r="H112" s="175"/>
      <c r="I112" s="176">
        <f>ROUND(E112*H112,2)</f>
        <v>0</v>
      </c>
      <c r="J112" s="175"/>
      <c r="K112" s="176">
        <f>ROUND(E112*J112,2)</f>
        <v>0</v>
      </c>
      <c r="L112" s="176">
        <v>21</v>
      </c>
      <c r="M112" s="176">
        <f>G112*(1+L112/100)</f>
        <v>0</v>
      </c>
      <c r="N112" s="174">
        <v>0</v>
      </c>
      <c r="O112" s="174">
        <f>ROUND(E112*N112,2)</f>
        <v>0</v>
      </c>
      <c r="P112" s="174">
        <v>0</v>
      </c>
      <c r="Q112" s="174">
        <f>ROUND(E112*P112,2)</f>
        <v>0</v>
      </c>
      <c r="R112" s="176"/>
      <c r="S112" s="176" t="s">
        <v>364</v>
      </c>
      <c r="T112" s="177" t="s">
        <v>332</v>
      </c>
      <c r="U112" s="159">
        <v>0</v>
      </c>
      <c r="V112" s="159">
        <f>ROUND(E112*U112,2)</f>
        <v>0</v>
      </c>
      <c r="W112" s="159"/>
      <c r="X112" s="159" t="s">
        <v>422</v>
      </c>
      <c r="Y112" s="159" t="s">
        <v>334</v>
      </c>
      <c r="Z112" s="148"/>
      <c r="AA112" s="148"/>
      <c r="AB112" s="148"/>
      <c r="AC112" s="148"/>
      <c r="AD112" s="148"/>
      <c r="AE112" s="148"/>
      <c r="AF112" s="148"/>
      <c r="AG112" s="148" t="s">
        <v>1377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2" x14ac:dyDescent="0.2">
      <c r="A113" s="155"/>
      <c r="B113" s="156"/>
      <c r="C113" s="263" t="s">
        <v>1624</v>
      </c>
      <c r="D113" s="264"/>
      <c r="E113" s="264"/>
      <c r="F113" s="264"/>
      <c r="G113" s="264"/>
      <c r="H113" s="159"/>
      <c r="I113" s="159"/>
      <c r="J113" s="159"/>
      <c r="K113" s="159"/>
      <c r="L113" s="159"/>
      <c r="M113" s="159"/>
      <c r="N113" s="158"/>
      <c r="O113" s="158"/>
      <c r="P113" s="158"/>
      <c r="Q113" s="158"/>
      <c r="R113" s="159"/>
      <c r="S113" s="159"/>
      <c r="T113" s="159"/>
      <c r="U113" s="159"/>
      <c r="V113" s="159"/>
      <c r="W113" s="159"/>
      <c r="X113" s="159"/>
      <c r="Y113" s="159"/>
      <c r="Z113" s="148"/>
      <c r="AA113" s="148"/>
      <c r="AB113" s="148"/>
      <c r="AC113" s="148"/>
      <c r="AD113" s="148"/>
      <c r="AE113" s="148"/>
      <c r="AF113" s="148"/>
      <c r="AG113" s="148" t="s">
        <v>336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9">
        <v>54</v>
      </c>
      <c r="B114" s="180" t="s">
        <v>1665</v>
      </c>
      <c r="C114" s="189" t="s">
        <v>1666</v>
      </c>
      <c r="D114" s="181" t="s">
        <v>407</v>
      </c>
      <c r="E114" s="182">
        <v>6</v>
      </c>
      <c r="F114" s="183"/>
      <c r="G114" s="184">
        <f>ROUND(E114*F114,2)</f>
        <v>0</v>
      </c>
      <c r="H114" s="183"/>
      <c r="I114" s="184">
        <f>ROUND(E114*H114,2)</f>
        <v>0</v>
      </c>
      <c r="J114" s="183"/>
      <c r="K114" s="184">
        <f>ROUND(E114*J114,2)</f>
        <v>0</v>
      </c>
      <c r="L114" s="184">
        <v>21</v>
      </c>
      <c r="M114" s="184">
        <f>G114*(1+L114/100)</f>
        <v>0</v>
      </c>
      <c r="N114" s="182">
        <v>0</v>
      </c>
      <c r="O114" s="182">
        <f>ROUND(E114*N114,2)</f>
        <v>0</v>
      </c>
      <c r="P114" s="182">
        <v>0</v>
      </c>
      <c r="Q114" s="182">
        <f>ROUND(E114*P114,2)</f>
        <v>0</v>
      </c>
      <c r="R114" s="184" t="s">
        <v>1621</v>
      </c>
      <c r="S114" s="184" t="s">
        <v>331</v>
      </c>
      <c r="T114" s="185" t="s">
        <v>331</v>
      </c>
      <c r="U114" s="159">
        <v>0.83</v>
      </c>
      <c r="V114" s="159">
        <f>ROUND(E114*U114,2)</f>
        <v>4.9800000000000004</v>
      </c>
      <c r="W114" s="159"/>
      <c r="X114" s="159" t="s">
        <v>422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423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x14ac:dyDescent="0.2">
      <c r="A115" s="164" t="s">
        <v>326</v>
      </c>
      <c r="B115" s="165" t="s">
        <v>276</v>
      </c>
      <c r="C115" s="186" t="s">
        <v>277</v>
      </c>
      <c r="D115" s="166"/>
      <c r="E115" s="167"/>
      <c r="F115" s="168"/>
      <c r="G115" s="168">
        <f>SUMIF(AG116:AG129,"&lt;&gt;NOR",G116:G129)</f>
        <v>0</v>
      </c>
      <c r="H115" s="168"/>
      <c r="I115" s="168">
        <f>SUM(I116:I129)</f>
        <v>0</v>
      </c>
      <c r="J115" s="168"/>
      <c r="K115" s="168">
        <f>SUM(K116:K129)</f>
        <v>0</v>
      </c>
      <c r="L115" s="168"/>
      <c r="M115" s="168">
        <f>SUM(M116:M129)</f>
        <v>0</v>
      </c>
      <c r="N115" s="167"/>
      <c r="O115" s="167">
        <f>SUM(O116:O129)</f>
        <v>0.01</v>
      </c>
      <c r="P115" s="167"/>
      <c r="Q115" s="167">
        <f>SUM(Q116:Q129)</f>
        <v>0</v>
      </c>
      <c r="R115" s="168"/>
      <c r="S115" s="168"/>
      <c r="T115" s="169"/>
      <c r="U115" s="163"/>
      <c r="V115" s="163">
        <f>SUM(V116:V129)</f>
        <v>2.97</v>
      </c>
      <c r="W115" s="163"/>
      <c r="X115" s="163"/>
      <c r="Y115" s="163"/>
      <c r="AG115" t="s">
        <v>327</v>
      </c>
    </row>
    <row r="116" spans="1:60" outlineLevel="1" x14ac:dyDescent="0.2">
      <c r="A116" s="171">
        <v>55</v>
      </c>
      <c r="B116" s="172" t="s">
        <v>1696</v>
      </c>
      <c r="C116" s="187" t="s">
        <v>1697</v>
      </c>
      <c r="D116" s="173" t="s">
        <v>1376</v>
      </c>
      <c r="E116" s="174">
        <v>1</v>
      </c>
      <c r="F116" s="175"/>
      <c r="G116" s="176">
        <f>ROUND(E116*F116,2)</f>
        <v>0</v>
      </c>
      <c r="H116" s="175"/>
      <c r="I116" s="176">
        <f>ROUND(E116*H116,2)</f>
        <v>0</v>
      </c>
      <c r="J116" s="175"/>
      <c r="K116" s="176">
        <f>ROUND(E116*J116,2)</f>
        <v>0</v>
      </c>
      <c r="L116" s="176">
        <v>21</v>
      </c>
      <c r="M116" s="176">
        <f>G116*(1+L116/100)</f>
        <v>0</v>
      </c>
      <c r="N116" s="174">
        <v>0</v>
      </c>
      <c r="O116" s="174">
        <f>ROUND(E116*N116,2)</f>
        <v>0</v>
      </c>
      <c r="P116" s="174">
        <v>0</v>
      </c>
      <c r="Q116" s="174">
        <f>ROUND(E116*P116,2)</f>
        <v>0</v>
      </c>
      <c r="R116" s="176"/>
      <c r="S116" s="176" t="s">
        <v>364</v>
      </c>
      <c r="T116" s="177" t="s">
        <v>332</v>
      </c>
      <c r="U116" s="159">
        <v>0</v>
      </c>
      <c r="V116" s="159">
        <f>ROUND(E116*U116,2)</f>
        <v>0</v>
      </c>
      <c r="W116" s="159"/>
      <c r="X116" s="159" t="s">
        <v>422</v>
      </c>
      <c r="Y116" s="159" t="s">
        <v>334</v>
      </c>
      <c r="Z116" s="148"/>
      <c r="AA116" s="148"/>
      <c r="AB116" s="148"/>
      <c r="AC116" s="148"/>
      <c r="AD116" s="148"/>
      <c r="AE116" s="148"/>
      <c r="AF116" s="148"/>
      <c r="AG116" s="148" t="s">
        <v>1377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2" x14ac:dyDescent="0.2">
      <c r="A117" s="155"/>
      <c r="B117" s="156"/>
      <c r="C117" s="263" t="s">
        <v>1698</v>
      </c>
      <c r="D117" s="264"/>
      <c r="E117" s="264"/>
      <c r="F117" s="264"/>
      <c r="G117" s="264"/>
      <c r="H117" s="159"/>
      <c r="I117" s="159"/>
      <c r="J117" s="159"/>
      <c r="K117" s="159"/>
      <c r="L117" s="159"/>
      <c r="M117" s="159"/>
      <c r="N117" s="158"/>
      <c r="O117" s="158"/>
      <c r="P117" s="158"/>
      <c r="Q117" s="158"/>
      <c r="R117" s="159"/>
      <c r="S117" s="159"/>
      <c r="T117" s="159"/>
      <c r="U117" s="159"/>
      <c r="V117" s="159"/>
      <c r="W117" s="159"/>
      <c r="X117" s="159"/>
      <c r="Y117" s="159"/>
      <c r="Z117" s="148"/>
      <c r="AA117" s="148"/>
      <c r="AB117" s="148"/>
      <c r="AC117" s="148"/>
      <c r="AD117" s="148"/>
      <c r="AE117" s="148"/>
      <c r="AF117" s="148"/>
      <c r="AG117" s="148" t="s">
        <v>336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78" t="str">
        <f>C117</f>
        <v>Qch./top.= 12,1kW/13,5kW; Příkon 3,29 kW, proud 15,0 A  - 230V; max. velikost jističe 20 A. Chlazení při ext. teplotách - 5 po + 48°C. Akust. výkon venkovní jednotky 71 dBa. Automatický restart.</v>
      </c>
      <c r="BB117" s="148"/>
      <c r="BC117" s="148"/>
      <c r="BD117" s="148"/>
      <c r="BE117" s="148"/>
      <c r="BF117" s="148"/>
      <c r="BG117" s="148"/>
      <c r="BH117" s="148"/>
    </row>
    <row r="118" spans="1:60" outlineLevel="3" x14ac:dyDescent="0.2">
      <c r="A118" s="155"/>
      <c r="B118" s="156"/>
      <c r="C118" s="272" t="s">
        <v>1699</v>
      </c>
      <c r="D118" s="273"/>
      <c r="E118" s="273"/>
      <c r="F118" s="273"/>
      <c r="G118" s="273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336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79">
        <v>56</v>
      </c>
      <c r="B119" s="180" t="s">
        <v>1700</v>
      </c>
      <c r="C119" s="189" t="s">
        <v>1701</v>
      </c>
      <c r="D119" s="181" t="s">
        <v>1376</v>
      </c>
      <c r="E119" s="182">
        <v>1</v>
      </c>
      <c r="F119" s="183"/>
      <c r="G119" s="184">
        <f t="shared" ref="G119:G127" si="0">ROUND(E119*F119,2)</f>
        <v>0</v>
      </c>
      <c r="H119" s="183"/>
      <c r="I119" s="184">
        <f t="shared" ref="I119:I127" si="1">ROUND(E119*H119,2)</f>
        <v>0</v>
      </c>
      <c r="J119" s="183"/>
      <c r="K119" s="184">
        <f t="shared" ref="K119:K127" si="2">ROUND(E119*J119,2)</f>
        <v>0</v>
      </c>
      <c r="L119" s="184">
        <v>21</v>
      </c>
      <c r="M119" s="184">
        <f t="shared" ref="M119:M127" si="3">G119*(1+L119/100)</f>
        <v>0</v>
      </c>
      <c r="N119" s="182">
        <v>0</v>
      </c>
      <c r="O119" s="182">
        <f t="shared" ref="O119:O127" si="4">ROUND(E119*N119,2)</f>
        <v>0</v>
      </c>
      <c r="P119" s="182">
        <v>0</v>
      </c>
      <c r="Q119" s="182">
        <f t="shared" ref="Q119:Q127" si="5">ROUND(E119*P119,2)</f>
        <v>0</v>
      </c>
      <c r="R119" s="184"/>
      <c r="S119" s="184" t="s">
        <v>364</v>
      </c>
      <c r="T119" s="185" t="s">
        <v>332</v>
      </c>
      <c r="U119" s="159">
        <v>0</v>
      </c>
      <c r="V119" s="159">
        <f t="shared" ref="V119:V127" si="6">ROUND(E119*U119,2)</f>
        <v>0</v>
      </c>
      <c r="W119" s="159"/>
      <c r="X119" s="159" t="s">
        <v>422</v>
      </c>
      <c r="Y119" s="159" t="s">
        <v>334</v>
      </c>
      <c r="Z119" s="148"/>
      <c r="AA119" s="148"/>
      <c r="AB119" s="148"/>
      <c r="AC119" s="148"/>
      <c r="AD119" s="148"/>
      <c r="AE119" s="148"/>
      <c r="AF119" s="148"/>
      <c r="AG119" s="148" t="s">
        <v>1377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79">
        <v>57</v>
      </c>
      <c r="B120" s="180" t="s">
        <v>1702</v>
      </c>
      <c r="C120" s="189" t="s">
        <v>1703</v>
      </c>
      <c r="D120" s="181" t="s">
        <v>1376</v>
      </c>
      <c r="E120" s="182">
        <v>1</v>
      </c>
      <c r="F120" s="183"/>
      <c r="G120" s="184">
        <f t="shared" si="0"/>
        <v>0</v>
      </c>
      <c r="H120" s="183"/>
      <c r="I120" s="184">
        <f t="shared" si="1"/>
        <v>0</v>
      </c>
      <c r="J120" s="183"/>
      <c r="K120" s="184">
        <f t="shared" si="2"/>
        <v>0</v>
      </c>
      <c r="L120" s="184">
        <v>21</v>
      </c>
      <c r="M120" s="184">
        <f t="shared" si="3"/>
        <v>0</v>
      </c>
      <c r="N120" s="182">
        <v>0</v>
      </c>
      <c r="O120" s="182">
        <f t="shared" si="4"/>
        <v>0</v>
      </c>
      <c r="P120" s="182">
        <v>0</v>
      </c>
      <c r="Q120" s="182">
        <f t="shared" si="5"/>
        <v>0</v>
      </c>
      <c r="R120" s="184"/>
      <c r="S120" s="184" t="s">
        <v>364</v>
      </c>
      <c r="T120" s="185" t="s">
        <v>332</v>
      </c>
      <c r="U120" s="159">
        <v>0</v>
      </c>
      <c r="V120" s="159">
        <f t="shared" si="6"/>
        <v>0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1377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79">
        <v>58</v>
      </c>
      <c r="B121" s="180" t="s">
        <v>1704</v>
      </c>
      <c r="C121" s="189" t="s">
        <v>1705</v>
      </c>
      <c r="D121" s="181" t="s">
        <v>1376</v>
      </c>
      <c r="E121" s="182">
        <v>1</v>
      </c>
      <c r="F121" s="183"/>
      <c r="G121" s="184">
        <f t="shared" si="0"/>
        <v>0</v>
      </c>
      <c r="H121" s="183"/>
      <c r="I121" s="184">
        <f t="shared" si="1"/>
        <v>0</v>
      </c>
      <c r="J121" s="183"/>
      <c r="K121" s="184">
        <f t="shared" si="2"/>
        <v>0</v>
      </c>
      <c r="L121" s="184">
        <v>21</v>
      </c>
      <c r="M121" s="184">
        <f t="shared" si="3"/>
        <v>0</v>
      </c>
      <c r="N121" s="182">
        <v>0</v>
      </c>
      <c r="O121" s="182">
        <f t="shared" si="4"/>
        <v>0</v>
      </c>
      <c r="P121" s="182">
        <v>0</v>
      </c>
      <c r="Q121" s="182">
        <f t="shared" si="5"/>
        <v>0</v>
      </c>
      <c r="R121" s="184"/>
      <c r="S121" s="184" t="s">
        <v>364</v>
      </c>
      <c r="T121" s="185" t="s">
        <v>332</v>
      </c>
      <c r="U121" s="159">
        <v>0</v>
      </c>
      <c r="V121" s="159">
        <f t="shared" si="6"/>
        <v>0</v>
      </c>
      <c r="W121" s="159"/>
      <c r="X121" s="159" t="s">
        <v>422</v>
      </c>
      <c r="Y121" s="159" t="s">
        <v>334</v>
      </c>
      <c r="Z121" s="148"/>
      <c r="AA121" s="148"/>
      <c r="AB121" s="148"/>
      <c r="AC121" s="148"/>
      <c r="AD121" s="148"/>
      <c r="AE121" s="148"/>
      <c r="AF121" s="148"/>
      <c r="AG121" s="148" t="s">
        <v>1377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79">
        <v>59</v>
      </c>
      <c r="B122" s="180" t="s">
        <v>1706</v>
      </c>
      <c r="C122" s="189" t="s">
        <v>1707</v>
      </c>
      <c r="D122" s="181" t="s">
        <v>1376</v>
      </c>
      <c r="E122" s="182">
        <v>1</v>
      </c>
      <c r="F122" s="183"/>
      <c r="G122" s="184">
        <f t="shared" si="0"/>
        <v>0</v>
      </c>
      <c r="H122" s="183"/>
      <c r="I122" s="184">
        <f t="shared" si="1"/>
        <v>0</v>
      </c>
      <c r="J122" s="183"/>
      <c r="K122" s="184">
        <f t="shared" si="2"/>
        <v>0</v>
      </c>
      <c r="L122" s="184">
        <v>21</v>
      </c>
      <c r="M122" s="184">
        <f t="shared" si="3"/>
        <v>0</v>
      </c>
      <c r="N122" s="182">
        <v>0</v>
      </c>
      <c r="O122" s="182">
        <f t="shared" si="4"/>
        <v>0</v>
      </c>
      <c r="P122" s="182">
        <v>0</v>
      </c>
      <c r="Q122" s="182">
        <f t="shared" si="5"/>
        <v>0</v>
      </c>
      <c r="R122" s="184"/>
      <c r="S122" s="184" t="s">
        <v>364</v>
      </c>
      <c r="T122" s="185" t="s">
        <v>332</v>
      </c>
      <c r="U122" s="159">
        <v>0</v>
      </c>
      <c r="V122" s="159">
        <f t="shared" si="6"/>
        <v>0</v>
      </c>
      <c r="W122" s="159"/>
      <c r="X122" s="159" t="s">
        <v>422</v>
      </c>
      <c r="Y122" s="159" t="s">
        <v>334</v>
      </c>
      <c r="Z122" s="148"/>
      <c r="AA122" s="148"/>
      <c r="AB122" s="148"/>
      <c r="AC122" s="148"/>
      <c r="AD122" s="148"/>
      <c r="AE122" s="148"/>
      <c r="AF122" s="148"/>
      <c r="AG122" s="148" t="s">
        <v>1377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9">
        <v>60</v>
      </c>
      <c r="B123" s="180" t="s">
        <v>1708</v>
      </c>
      <c r="C123" s="189" t="s">
        <v>1709</v>
      </c>
      <c r="D123" s="181" t="s">
        <v>1609</v>
      </c>
      <c r="E123" s="182">
        <v>5</v>
      </c>
      <c r="F123" s="183"/>
      <c r="G123" s="184">
        <f t="shared" si="0"/>
        <v>0</v>
      </c>
      <c r="H123" s="183"/>
      <c r="I123" s="184">
        <f t="shared" si="1"/>
        <v>0</v>
      </c>
      <c r="J123" s="183"/>
      <c r="K123" s="184">
        <f t="shared" si="2"/>
        <v>0</v>
      </c>
      <c r="L123" s="184">
        <v>21</v>
      </c>
      <c r="M123" s="184">
        <f t="shared" si="3"/>
        <v>0</v>
      </c>
      <c r="N123" s="182">
        <v>0</v>
      </c>
      <c r="O123" s="182">
        <f t="shared" si="4"/>
        <v>0</v>
      </c>
      <c r="P123" s="182">
        <v>0</v>
      </c>
      <c r="Q123" s="182">
        <f t="shared" si="5"/>
        <v>0</v>
      </c>
      <c r="R123" s="184"/>
      <c r="S123" s="184" t="s">
        <v>364</v>
      </c>
      <c r="T123" s="185" t="s">
        <v>332</v>
      </c>
      <c r="U123" s="159">
        <v>0</v>
      </c>
      <c r="V123" s="159">
        <f t="shared" si="6"/>
        <v>0</v>
      </c>
      <c r="W123" s="159"/>
      <c r="X123" s="159" t="s">
        <v>422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1377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79">
        <v>61</v>
      </c>
      <c r="B124" s="180" t="s">
        <v>1710</v>
      </c>
      <c r="C124" s="189" t="s">
        <v>1711</v>
      </c>
      <c r="D124" s="181" t="s">
        <v>1167</v>
      </c>
      <c r="E124" s="182">
        <v>5</v>
      </c>
      <c r="F124" s="183"/>
      <c r="G124" s="184">
        <f t="shared" si="0"/>
        <v>0</v>
      </c>
      <c r="H124" s="183"/>
      <c r="I124" s="184">
        <f t="shared" si="1"/>
        <v>0</v>
      </c>
      <c r="J124" s="183"/>
      <c r="K124" s="184">
        <f t="shared" si="2"/>
        <v>0</v>
      </c>
      <c r="L124" s="184">
        <v>21</v>
      </c>
      <c r="M124" s="184">
        <f t="shared" si="3"/>
        <v>0</v>
      </c>
      <c r="N124" s="182">
        <v>0</v>
      </c>
      <c r="O124" s="182">
        <f t="shared" si="4"/>
        <v>0</v>
      </c>
      <c r="P124" s="182">
        <v>0</v>
      </c>
      <c r="Q124" s="182">
        <f t="shared" si="5"/>
        <v>0</v>
      </c>
      <c r="R124" s="184"/>
      <c r="S124" s="184" t="s">
        <v>364</v>
      </c>
      <c r="T124" s="185" t="s">
        <v>332</v>
      </c>
      <c r="U124" s="159">
        <v>0</v>
      </c>
      <c r="V124" s="159">
        <f t="shared" si="6"/>
        <v>0</v>
      </c>
      <c r="W124" s="159"/>
      <c r="X124" s="159" t="s">
        <v>422</v>
      </c>
      <c r="Y124" s="159" t="s">
        <v>334</v>
      </c>
      <c r="Z124" s="148"/>
      <c r="AA124" s="148"/>
      <c r="AB124" s="148"/>
      <c r="AC124" s="148"/>
      <c r="AD124" s="148"/>
      <c r="AE124" s="148"/>
      <c r="AF124" s="148"/>
      <c r="AG124" s="148" t="s">
        <v>1377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79">
        <v>62</v>
      </c>
      <c r="B125" s="180" t="s">
        <v>1712</v>
      </c>
      <c r="C125" s="189" t="s">
        <v>1713</v>
      </c>
      <c r="D125" s="181" t="s">
        <v>1376</v>
      </c>
      <c r="E125" s="182">
        <v>1</v>
      </c>
      <c r="F125" s="183"/>
      <c r="G125" s="184">
        <f t="shared" si="0"/>
        <v>0</v>
      </c>
      <c r="H125" s="183"/>
      <c r="I125" s="184">
        <f t="shared" si="1"/>
        <v>0</v>
      </c>
      <c r="J125" s="183"/>
      <c r="K125" s="184">
        <f t="shared" si="2"/>
        <v>0</v>
      </c>
      <c r="L125" s="184">
        <v>21</v>
      </c>
      <c r="M125" s="184">
        <f t="shared" si="3"/>
        <v>0</v>
      </c>
      <c r="N125" s="182">
        <v>0</v>
      </c>
      <c r="O125" s="182">
        <f t="shared" si="4"/>
        <v>0</v>
      </c>
      <c r="P125" s="182">
        <v>0</v>
      </c>
      <c r="Q125" s="182">
        <f t="shared" si="5"/>
        <v>0</v>
      </c>
      <c r="R125" s="184"/>
      <c r="S125" s="184" t="s">
        <v>364</v>
      </c>
      <c r="T125" s="185" t="s">
        <v>332</v>
      </c>
      <c r="U125" s="159">
        <v>0</v>
      </c>
      <c r="V125" s="159">
        <f t="shared" si="6"/>
        <v>0</v>
      </c>
      <c r="W125" s="159"/>
      <c r="X125" s="159" t="s">
        <v>422</v>
      </c>
      <c r="Y125" s="159" t="s">
        <v>334</v>
      </c>
      <c r="Z125" s="148"/>
      <c r="AA125" s="148"/>
      <c r="AB125" s="148"/>
      <c r="AC125" s="148"/>
      <c r="AD125" s="148"/>
      <c r="AE125" s="148"/>
      <c r="AF125" s="148"/>
      <c r="AG125" s="148" t="s">
        <v>1377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79">
        <v>63</v>
      </c>
      <c r="B126" s="180" t="s">
        <v>1714</v>
      </c>
      <c r="C126" s="189" t="s">
        <v>1715</v>
      </c>
      <c r="D126" s="181" t="s">
        <v>1376</v>
      </c>
      <c r="E126" s="182">
        <v>1</v>
      </c>
      <c r="F126" s="183"/>
      <c r="G126" s="184">
        <f t="shared" si="0"/>
        <v>0</v>
      </c>
      <c r="H126" s="183"/>
      <c r="I126" s="184">
        <f t="shared" si="1"/>
        <v>0</v>
      </c>
      <c r="J126" s="183"/>
      <c r="K126" s="184">
        <f t="shared" si="2"/>
        <v>0</v>
      </c>
      <c r="L126" s="184">
        <v>21</v>
      </c>
      <c r="M126" s="184">
        <f t="shared" si="3"/>
        <v>0</v>
      </c>
      <c r="N126" s="182">
        <v>0</v>
      </c>
      <c r="O126" s="182">
        <f t="shared" si="4"/>
        <v>0</v>
      </c>
      <c r="P126" s="182">
        <v>0</v>
      </c>
      <c r="Q126" s="182">
        <f t="shared" si="5"/>
        <v>0</v>
      </c>
      <c r="R126" s="184"/>
      <c r="S126" s="184" t="s">
        <v>364</v>
      </c>
      <c r="T126" s="185" t="s">
        <v>332</v>
      </c>
      <c r="U126" s="159">
        <v>0</v>
      </c>
      <c r="V126" s="159">
        <f t="shared" si="6"/>
        <v>0</v>
      </c>
      <c r="W126" s="159"/>
      <c r="X126" s="159" t="s">
        <v>422</v>
      </c>
      <c r="Y126" s="159" t="s">
        <v>334</v>
      </c>
      <c r="Z126" s="148"/>
      <c r="AA126" s="148"/>
      <c r="AB126" s="148"/>
      <c r="AC126" s="148"/>
      <c r="AD126" s="148"/>
      <c r="AE126" s="148"/>
      <c r="AF126" s="148"/>
      <c r="AG126" s="148" t="s">
        <v>1377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ht="22.5" outlineLevel="1" x14ac:dyDescent="0.2">
      <c r="A127" s="171">
        <v>64</v>
      </c>
      <c r="B127" s="172" t="s">
        <v>1716</v>
      </c>
      <c r="C127" s="187" t="s">
        <v>1717</v>
      </c>
      <c r="D127" s="173" t="s">
        <v>407</v>
      </c>
      <c r="E127" s="174">
        <v>10</v>
      </c>
      <c r="F127" s="175"/>
      <c r="G127" s="176">
        <f t="shared" si="0"/>
        <v>0</v>
      </c>
      <c r="H127" s="175"/>
      <c r="I127" s="176">
        <f t="shared" si="1"/>
        <v>0</v>
      </c>
      <c r="J127" s="175"/>
      <c r="K127" s="176">
        <f t="shared" si="2"/>
        <v>0</v>
      </c>
      <c r="L127" s="176">
        <v>21</v>
      </c>
      <c r="M127" s="176">
        <f t="shared" si="3"/>
        <v>0</v>
      </c>
      <c r="N127" s="174">
        <v>7.6000000000000004E-4</v>
      </c>
      <c r="O127" s="174">
        <f t="shared" si="4"/>
        <v>0.01</v>
      </c>
      <c r="P127" s="174">
        <v>0</v>
      </c>
      <c r="Q127" s="174">
        <f t="shared" si="5"/>
        <v>0</v>
      </c>
      <c r="R127" s="176" t="s">
        <v>1341</v>
      </c>
      <c r="S127" s="176" t="s">
        <v>331</v>
      </c>
      <c r="T127" s="177" t="s">
        <v>331</v>
      </c>
      <c r="U127" s="159">
        <v>0.29737999999999998</v>
      </c>
      <c r="V127" s="159">
        <f t="shared" si="6"/>
        <v>2.97</v>
      </c>
      <c r="W127" s="159"/>
      <c r="X127" s="159" t="s">
        <v>422</v>
      </c>
      <c r="Y127" s="159" t="s">
        <v>334</v>
      </c>
      <c r="Z127" s="148"/>
      <c r="AA127" s="148"/>
      <c r="AB127" s="148"/>
      <c r="AC127" s="148"/>
      <c r="AD127" s="148"/>
      <c r="AE127" s="148"/>
      <c r="AF127" s="148"/>
      <c r="AG127" s="148" t="s">
        <v>1377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2" x14ac:dyDescent="0.2">
      <c r="A128" s="155"/>
      <c r="B128" s="156"/>
      <c r="C128" s="274" t="s">
        <v>1482</v>
      </c>
      <c r="D128" s="275"/>
      <c r="E128" s="275"/>
      <c r="F128" s="275"/>
      <c r="G128" s="275"/>
      <c r="H128" s="159"/>
      <c r="I128" s="159"/>
      <c r="J128" s="159"/>
      <c r="K128" s="159"/>
      <c r="L128" s="159"/>
      <c r="M128" s="159"/>
      <c r="N128" s="158"/>
      <c r="O128" s="158"/>
      <c r="P128" s="158"/>
      <c r="Q128" s="158"/>
      <c r="R128" s="159"/>
      <c r="S128" s="159"/>
      <c r="T128" s="159"/>
      <c r="U128" s="159"/>
      <c r="V128" s="159"/>
      <c r="W128" s="159"/>
      <c r="X128" s="159"/>
      <c r="Y128" s="159"/>
      <c r="Z128" s="148"/>
      <c r="AA128" s="148"/>
      <c r="AB128" s="148"/>
      <c r="AC128" s="148"/>
      <c r="AD128" s="148"/>
      <c r="AE128" s="148"/>
      <c r="AF128" s="148"/>
      <c r="AG128" s="148" t="s">
        <v>430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79">
        <v>65</v>
      </c>
      <c r="B129" s="180" t="s">
        <v>1718</v>
      </c>
      <c r="C129" s="189" t="s">
        <v>1719</v>
      </c>
      <c r="D129" s="181" t="s">
        <v>1609</v>
      </c>
      <c r="E129" s="182">
        <v>10</v>
      </c>
      <c r="F129" s="183"/>
      <c r="G129" s="184">
        <f>ROUND(E129*F129,2)</f>
        <v>0</v>
      </c>
      <c r="H129" s="183"/>
      <c r="I129" s="184">
        <f>ROUND(E129*H129,2)</f>
        <v>0</v>
      </c>
      <c r="J129" s="183"/>
      <c r="K129" s="184">
        <f>ROUND(E129*J129,2)</f>
        <v>0</v>
      </c>
      <c r="L129" s="184">
        <v>21</v>
      </c>
      <c r="M129" s="184">
        <f>G129*(1+L129/100)</f>
        <v>0</v>
      </c>
      <c r="N129" s="182">
        <v>0</v>
      </c>
      <c r="O129" s="182">
        <f>ROUND(E129*N129,2)</f>
        <v>0</v>
      </c>
      <c r="P129" s="182">
        <v>0</v>
      </c>
      <c r="Q129" s="182">
        <f>ROUND(E129*P129,2)</f>
        <v>0</v>
      </c>
      <c r="R129" s="184"/>
      <c r="S129" s="184" t="s">
        <v>331</v>
      </c>
      <c r="T129" s="185" t="s">
        <v>332</v>
      </c>
      <c r="U129" s="159">
        <v>0</v>
      </c>
      <c r="V129" s="159">
        <f>ROUND(E129*U129,2)</f>
        <v>0</v>
      </c>
      <c r="W129" s="159"/>
      <c r="X129" s="159" t="s">
        <v>422</v>
      </c>
      <c r="Y129" s="159" t="s">
        <v>334</v>
      </c>
      <c r="Z129" s="148"/>
      <c r="AA129" s="148"/>
      <c r="AB129" s="148"/>
      <c r="AC129" s="148"/>
      <c r="AD129" s="148"/>
      <c r="AE129" s="148"/>
      <c r="AF129" s="148"/>
      <c r="AG129" s="148" t="s">
        <v>1377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x14ac:dyDescent="0.2">
      <c r="A130" s="164" t="s">
        <v>326</v>
      </c>
      <c r="B130" s="165" t="s">
        <v>278</v>
      </c>
      <c r="C130" s="186" t="s">
        <v>279</v>
      </c>
      <c r="D130" s="166"/>
      <c r="E130" s="167"/>
      <c r="F130" s="168"/>
      <c r="G130" s="168">
        <f>SUMIF(AG131:AG188,"&lt;&gt;NOR",G131:G188)</f>
        <v>0</v>
      </c>
      <c r="H130" s="168"/>
      <c r="I130" s="168">
        <f>SUM(I131:I188)</f>
        <v>0</v>
      </c>
      <c r="J130" s="168"/>
      <c r="K130" s="168">
        <f>SUM(K131:K188)</f>
        <v>0</v>
      </c>
      <c r="L130" s="168"/>
      <c r="M130" s="168">
        <f>SUM(M131:M188)</f>
        <v>0</v>
      </c>
      <c r="N130" s="167"/>
      <c r="O130" s="167">
        <f>SUM(O131:O188)</f>
        <v>0.05</v>
      </c>
      <c r="P130" s="167"/>
      <c r="Q130" s="167">
        <f>SUM(Q131:Q188)</f>
        <v>0</v>
      </c>
      <c r="R130" s="168"/>
      <c r="S130" s="168"/>
      <c r="T130" s="169"/>
      <c r="U130" s="163"/>
      <c r="V130" s="163">
        <f>SUM(V131:V188)</f>
        <v>21.12</v>
      </c>
      <c r="W130" s="163"/>
      <c r="X130" s="163"/>
      <c r="Y130" s="163"/>
      <c r="AG130" t="s">
        <v>327</v>
      </c>
    </row>
    <row r="131" spans="1:60" outlineLevel="1" x14ac:dyDescent="0.2">
      <c r="A131" s="171">
        <v>66</v>
      </c>
      <c r="B131" s="172" t="s">
        <v>1720</v>
      </c>
      <c r="C131" s="187" t="s">
        <v>1721</v>
      </c>
      <c r="D131" s="173" t="s">
        <v>1376</v>
      </c>
      <c r="E131" s="174">
        <v>1</v>
      </c>
      <c r="F131" s="175"/>
      <c r="G131" s="176">
        <f>ROUND(E131*F131,2)</f>
        <v>0</v>
      </c>
      <c r="H131" s="175"/>
      <c r="I131" s="176">
        <f>ROUND(E131*H131,2)</f>
        <v>0</v>
      </c>
      <c r="J131" s="175"/>
      <c r="K131" s="176">
        <f>ROUND(E131*J131,2)</f>
        <v>0</v>
      </c>
      <c r="L131" s="176">
        <v>21</v>
      </c>
      <c r="M131" s="176">
        <f>G131*(1+L131/100)</f>
        <v>0</v>
      </c>
      <c r="N131" s="174">
        <v>0</v>
      </c>
      <c r="O131" s="174">
        <f>ROUND(E131*N131,2)</f>
        <v>0</v>
      </c>
      <c r="P131" s="174">
        <v>0</v>
      </c>
      <c r="Q131" s="174">
        <f>ROUND(E131*P131,2)</f>
        <v>0</v>
      </c>
      <c r="R131" s="176"/>
      <c r="S131" s="176" t="s">
        <v>364</v>
      </c>
      <c r="T131" s="177" t="s">
        <v>332</v>
      </c>
      <c r="U131" s="159">
        <v>0</v>
      </c>
      <c r="V131" s="159">
        <f>ROUND(E131*U131,2)</f>
        <v>0</v>
      </c>
      <c r="W131" s="159"/>
      <c r="X131" s="159" t="s">
        <v>422</v>
      </c>
      <c r="Y131" s="159" t="s">
        <v>334</v>
      </c>
      <c r="Z131" s="148"/>
      <c r="AA131" s="148"/>
      <c r="AB131" s="148"/>
      <c r="AC131" s="148"/>
      <c r="AD131" s="148"/>
      <c r="AE131" s="148"/>
      <c r="AF131" s="148"/>
      <c r="AG131" s="148" t="s">
        <v>1377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ht="22.5" outlineLevel="2" x14ac:dyDescent="0.2">
      <c r="A132" s="155"/>
      <c r="B132" s="156"/>
      <c r="C132" s="263" t="s">
        <v>1722</v>
      </c>
      <c r="D132" s="264"/>
      <c r="E132" s="264"/>
      <c r="F132" s="264"/>
      <c r="G132" s="264"/>
      <c r="H132" s="159"/>
      <c r="I132" s="159"/>
      <c r="J132" s="159"/>
      <c r="K132" s="159"/>
      <c r="L132" s="159"/>
      <c r="M132" s="159"/>
      <c r="N132" s="158"/>
      <c r="O132" s="158"/>
      <c r="P132" s="158"/>
      <c r="Q132" s="158"/>
      <c r="R132" s="159"/>
      <c r="S132" s="159"/>
      <c r="T132" s="159"/>
      <c r="U132" s="159"/>
      <c r="V132" s="159"/>
      <c r="W132" s="159"/>
      <c r="X132" s="159"/>
      <c r="Y132" s="159"/>
      <c r="Z132" s="148"/>
      <c r="AA132" s="148"/>
      <c r="AB132" s="148"/>
      <c r="AC132" s="148"/>
      <c r="AD132" s="148"/>
      <c r="AE132" s="148"/>
      <c r="AF132" s="148"/>
      <c r="AG132" s="148" t="s">
        <v>336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78" t="str">
        <f>C132</f>
        <v>Qch.= 10,5kW/ Příkon 3,60 kW, proud 19,0 A  - 230; max. velikost jističe 25 A. Chlazení při ext. teplotách - 5 po + 48°C. Akust. výkon venkovní jednotky 71 dBa. Automatický restart.</v>
      </c>
      <c r="BB132" s="148"/>
      <c r="BC132" s="148"/>
      <c r="BD132" s="148"/>
      <c r="BE132" s="148"/>
      <c r="BF132" s="148"/>
      <c r="BG132" s="148"/>
      <c r="BH132" s="148"/>
    </row>
    <row r="133" spans="1:60" outlineLevel="3" x14ac:dyDescent="0.2">
      <c r="A133" s="155"/>
      <c r="B133" s="156"/>
      <c r="C133" s="272" t="s">
        <v>1699</v>
      </c>
      <c r="D133" s="273"/>
      <c r="E133" s="273"/>
      <c r="F133" s="273"/>
      <c r="G133" s="273"/>
      <c r="H133" s="159"/>
      <c r="I133" s="159"/>
      <c r="J133" s="159"/>
      <c r="K133" s="159"/>
      <c r="L133" s="159"/>
      <c r="M133" s="159"/>
      <c r="N133" s="158"/>
      <c r="O133" s="158"/>
      <c r="P133" s="158"/>
      <c r="Q133" s="158"/>
      <c r="R133" s="159"/>
      <c r="S133" s="159"/>
      <c r="T133" s="159"/>
      <c r="U133" s="159"/>
      <c r="V133" s="159"/>
      <c r="W133" s="159"/>
      <c r="X133" s="159"/>
      <c r="Y133" s="159"/>
      <c r="Z133" s="148"/>
      <c r="AA133" s="148"/>
      <c r="AB133" s="148"/>
      <c r="AC133" s="148"/>
      <c r="AD133" s="148"/>
      <c r="AE133" s="148"/>
      <c r="AF133" s="148"/>
      <c r="AG133" s="148" t="s">
        <v>336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79">
        <v>67</v>
      </c>
      <c r="B134" s="180" t="s">
        <v>1723</v>
      </c>
      <c r="C134" s="189" t="s">
        <v>1701</v>
      </c>
      <c r="D134" s="181" t="s">
        <v>1376</v>
      </c>
      <c r="E134" s="182">
        <v>1</v>
      </c>
      <c r="F134" s="183"/>
      <c r="G134" s="184">
        <f>ROUND(E134*F134,2)</f>
        <v>0</v>
      </c>
      <c r="H134" s="183"/>
      <c r="I134" s="184">
        <f>ROUND(E134*H134,2)</f>
        <v>0</v>
      </c>
      <c r="J134" s="183"/>
      <c r="K134" s="184">
        <f>ROUND(E134*J134,2)</f>
        <v>0</v>
      </c>
      <c r="L134" s="184">
        <v>21</v>
      </c>
      <c r="M134" s="184">
        <f>G134*(1+L134/100)</f>
        <v>0</v>
      </c>
      <c r="N134" s="182">
        <v>0</v>
      </c>
      <c r="O134" s="182">
        <f>ROUND(E134*N134,2)</f>
        <v>0</v>
      </c>
      <c r="P134" s="182">
        <v>0</v>
      </c>
      <c r="Q134" s="182">
        <f>ROUND(E134*P134,2)</f>
        <v>0</v>
      </c>
      <c r="R134" s="184"/>
      <c r="S134" s="184" t="s">
        <v>364</v>
      </c>
      <c r="T134" s="185" t="s">
        <v>332</v>
      </c>
      <c r="U134" s="159">
        <v>0</v>
      </c>
      <c r="V134" s="159">
        <f>ROUND(E134*U134,2)</f>
        <v>0</v>
      </c>
      <c r="W134" s="159"/>
      <c r="X134" s="159" t="s">
        <v>422</v>
      </c>
      <c r="Y134" s="159" t="s">
        <v>334</v>
      </c>
      <c r="Z134" s="148"/>
      <c r="AA134" s="148"/>
      <c r="AB134" s="148"/>
      <c r="AC134" s="148"/>
      <c r="AD134" s="148"/>
      <c r="AE134" s="148"/>
      <c r="AF134" s="148"/>
      <c r="AG134" s="148" t="s">
        <v>1377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71">
        <v>68</v>
      </c>
      <c r="B135" s="172" t="s">
        <v>1723</v>
      </c>
      <c r="C135" s="187" t="s">
        <v>1724</v>
      </c>
      <c r="D135" s="173" t="s">
        <v>1376</v>
      </c>
      <c r="E135" s="174">
        <v>3</v>
      </c>
      <c r="F135" s="175"/>
      <c r="G135" s="176">
        <f>ROUND(E135*F135,2)</f>
        <v>0</v>
      </c>
      <c r="H135" s="175"/>
      <c r="I135" s="176">
        <f>ROUND(E135*H135,2)</f>
        <v>0</v>
      </c>
      <c r="J135" s="175"/>
      <c r="K135" s="176">
        <f>ROUND(E135*J135,2)</f>
        <v>0</v>
      </c>
      <c r="L135" s="176">
        <v>21</v>
      </c>
      <c r="M135" s="176">
        <f>G135*(1+L135/100)</f>
        <v>0</v>
      </c>
      <c r="N135" s="174">
        <v>0</v>
      </c>
      <c r="O135" s="174">
        <f>ROUND(E135*N135,2)</f>
        <v>0</v>
      </c>
      <c r="P135" s="174">
        <v>0</v>
      </c>
      <c r="Q135" s="174">
        <f>ROUND(E135*P135,2)</f>
        <v>0</v>
      </c>
      <c r="R135" s="176"/>
      <c r="S135" s="176" t="s">
        <v>364</v>
      </c>
      <c r="T135" s="177" t="s">
        <v>332</v>
      </c>
      <c r="U135" s="159">
        <v>0</v>
      </c>
      <c r="V135" s="159">
        <f>ROUND(E135*U135,2)</f>
        <v>0</v>
      </c>
      <c r="W135" s="159"/>
      <c r="X135" s="159" t="s">
        <v>1663</v>
      </c>
      <c r="Y135" s="159" t="s">
        <v>334</v>
      </c>
      <c r="Z135" s="148"/>
      <c r="AA135" s="148"/>
      <c r="AB135" s="148"/>
      <c r="AC135" s="148"/>
      <c r="AD135" s="148"/>
      <c r="AE135" s="148"/>
      <c r="AF135" s="148"/>
      <c r="AG135" s="148" t="s">
        <v>1664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2" x14ac:dyDescent="0.2">
      <c r="A136" s="155"/>
      <c r="B136" s="156"/>
      <c r="C136" s="263" t="s">
        <v>1725</v>
      </c>
      <c r="D136" s="264"/>
      <c r="E136" s="264"/>
      <c r="F136" s="264"/>
      <c r="G136" s="264"/>
      <c r="H136" s="159"/>
      <c r="I136" s="159"/>
      <c r="J136" s="159"/>
      <c r="K136" s="159"/>
      <c r="L136" s="159"/>
      <c r="M136" s="159"/>
      <c r="N136" s="158"/>
      <c r="O136" s="158"/>
      <c r="P136" s="158"/>
      <c r="Q136" s="158"/>
      <c r="R136" s="159"/>
      <c r="S136" s="159"/>
      <c r="T136" s="159"/>
      <c r="U136" s="159"/>
      <c r="V136" s="159"/>
      <c r="W136" s="159"/>
      <c r="X136" s="159"/>
      <c r="Y136" s="159"/>
      <c r="Z136" s="148"/>
      <c r="AA136" s="148"/>
      <c r="AB136" s="148"/>
      <c r="AC136" s="148"/>
      <c r="AD136" s="148"/>
      <c r="AE136" s="148"/>
      <c r="AF136" s="148"/>
      <c r="AG136" s="148" t="s">
        <v>336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3" x14ac:dyDescent="0.2">
      <c r="A137" s="155"/>
      <c r="B137" s="156"/>
      <c r="C137" s="272" t="s">
        <v>1726</v>
      </c>
      <c r="D137" s="273"/>
      <c r="E137" s="273"/>
      <c r="F137" s="273"/>
      <c r="G137" s="273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336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ht="22.5" outlineLevel="1" x14ac:dyDescent="0.2">
      <c r="A138" s="171">
        <v>69</v>
      </c>
      <c r="B138" s="172" t="s">
        <v>1716</v>
      </c>
      <c r="C138" s="187" t="s">
        <v>1717</v>
      </c>
      <c r="D138" s="173" t="s">
        <v>407</v>
      </c>
      <c r="E138" s="174">
        <v>45</v>
      </c>
      <c r="F138" s="175"/>
      <c r="G138" s="176">
        <f>ROUND(E138*F138,2)</f>
        <v>0</v>
      </c>
      <c r="H138" s="175"/>
      <c r="I138" s="176">
        <f>ROUND(E138*H138,2)</f>
        <v>0</v>
      </c>
      <c r="J138" s="175"/>
      <c r="K138" s="176">
        <f>ROUND(E138*J138,2)</f>
        <v>0</v>
      </c>
      <c r="L138" s="176">
        <v>21</v>
      </c>
      <c r="M138" s="176">
        <f>G138*(1+L138/100)</f>
        <v>0</v>
      </c>
      <c r="N138" s="174">
        <v>7.6000000000000004E-4</v>
      </c>
      <c r="O138" s="174">
        <f>ROUND(E138*N138,2)</f>
        <v>0.03</v>
      </c>
      <c r="P138" s="174">
        <v>0</v>
      </c>
      <c r="Q138" s="174">
        <f>ROUND(E138*P138,2)</f>
        <v>0</v>
      </c>
      <c r="R138" s="176" t="s">
        <v>1341</v>
      </c>
      <c r="S138" s="176" t="s">
        <v>331</v>
      </c>
      <c r="T138" s="177" t="s">
        <v>331</v>
      </c>
      <c r="U138" s="159">
        <v>0.29737999999999998</v>
      </c>
      <c r="V138" s="159">
        <f>ROUND(E138*U138,2)</f>
        <v>13.38</v>
      </c>
      <c r="W138" s="159"/>
      <c r="X138" s="159" t="s">
        <v>422</v>
      </c>
      <c r="Y138" s="159" t="s">
        <v>334</v>
      </c>
      <c r="Z138" s="148"/>
      <c r="AA138" s="148"/>
      <c r="AB138" s="148"/>
      <c r="AC138" s="148"/>
      <c r="AD138" s="148"/>
      <c r="AE138" s="148"/>
      <c r="AF138" s="148"/>
      <c r="AG138" s="148" t="s">
        <v>1377</v>
      </c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2" x14ac:dyDescent="0.2">
      <c r="A139" s="155"/>
      <c r="B139" s="156"/>
      <c r="C139" s="274" t="s">
        <v>1482</v>
      </c>
      <c r="D139" s="275"/>
      <c r="E139" s="275"/>
      <c r="F139" s="275"/>
      <c r="G139" s="275"/>
      <c r="H139" s="159"/>
      <c r="I139" s="159"/>
      <c r="J139" s="159"/>
      <c r="K139" s="159"/>
      <c r="L139" s="159"/>
      <c r="M139" s="159"/>
      <c r="N139" s="158"/>
      <c r="O139" s="158"/>
      <c r="P139" s="158"/>
      <c r="Q139" s="158"/>
      <c r="R139" s="159"/>
      <c r="S139" s="159"/>
      <c r="T139" s="159"/>
      <c r="U139" s="159"/>
      <c r="V139" s="159"/>
      <c r="W139" s="159"/>
      <c r="X139" s="159"/>
      <c r="Y139" s="159"/>
      <c r="Z139" s="148"/>
      <c r="AA139" s="148"/>
      <c r="AB139" s="148"/>
      <c r="AC139" s="148"/>
      <c r="AD139" s="148"/>
      <c r="AE139" s="148"/>
      <c r="AF139" s="148"/>
      <c r="AG139" s="148" t="s">
        <v>430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2" x14ac:dyDescent="0.2">
      <c r="A140" s="155"/>
      <c r="B140" s="156"/>
      <c r="C140" s="272" t="s">
        <v>875</v>
      </c>
      <c r="D140" s="273"/>
      <c r="E140" s="273"/>
      <c r="F140" s="273"/>
      <c r="G140" s="273"/>
      <c r="H140" s="159"/>
      <c r="I140" s="159"/>
      <c r="J140" s="159"/>
      <c r="K140" s="159"/>
      <c r="L140" s="159"/>
      <c r="M140" s="159"/>
      <c r="N140" s="158"/>
      <c r="O140" s="158"/>
      <c r="P140" s="158"/>
      <c r="Q140" s="158"/>
      <c r="R140" s="159"/>
      <c r="S140" s="159"/>
      <c r="T140" s="159"/>
      <c r="U140" s="159"/>
      <c r="V140" s="159"/>
      <c r="W140" s="159"/>
      <c r="X140" s="159"/>
      <c r="Y140" s="159"/>
      <c r="Z140" s="148"/>
      <c r="AA140" s="148"/>
      <c r="AB140" s="148"/>
      <c r="AC140" s="148"/>
      <c r="AD140" s="148"/>
      <c r="AE140" s="148"/>
      <c r="AF140" s="148"/>
      <c r="AG140" s="148" t="s">
        <v>336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79">
        <v>70</v>
      </c>
      <c r="B141" s="180" t="s">
        <v>1727</v>
      </c>
      <c r="C141" s="189" t="s">
        <v>1719</v>
      </c>
      <c r="D141" s="181" t="s">
        <v>1609</v>
      </c>
      <c r="E141" s="182">
        <v>45</v>
      </c>
      <c r="F141" s="183"/>
      <c r="G141" s="184">
        <f t="shared" ref="G141:G147" si="7">ROUND(E141*F141,2)</f>
        <v>0</v>
      </c>
      <c r="H141" s="183"/>
      <c r="I141" s="184">
        <f t="shared" ref="I141:I147" si="8">ROUND(E141*H141,2)</f>
        <v>0</v>
      </c>
      <c r="J141" s="183"/>
      <c r="K141" s="184">
        <f t="shared" ref="K141:K147" si="9">ROUND(E141*J141,2)</f>
        <v>0</v>
      </c>
      <c r="L141" s="184">
        <v>21</v>
      </c>
      <c r="M141" s="184">
        <f t="shared" ref="M141:M147" si="10">G141*(1+L141/100)</f>
        <v>0</v>
      </c>
      <c r="N141" s="182">
        <v>0</v>
      </c>
      <c r="O141" s="182">
        <f t="shared" ref="O141:O147" si="11">ROUND(E141*N141,2)</f>
        <v>0</v>
      </c>
      <c r="P141" s="182">
        <v>0</v>
      </c>
      <c r="Q141" s="182">
        <f t="shared" ref="Q141:Q147" si="12">ROUND(E141*P141,2)</f>
        <v>0</v>
      </c>
      <c r="R141" s="184"/>
      <c r="S141" s="184" t="s">
        <v>331</v>
      </c>
      <c r="T141" s="185" t="s">
        <v>332</v>
      </c>
      <c r="U141" s="159">
        <v>0</v>
      </c>
      <c r="V141" s="159">
        <f t="shared" ref="V141:V147" si="13">ROUND(E141*U141,2)</f>
        <v>0</v>
      </c>
      <c r="W141" s="159"/>
      <c r="X141" s="159" t="s">
        <v>422</v>
      </c>
      <c r="Y141" s="159" t="s">
        <v>334</v>
      </c>
      <c r="Z141" s="148"/>
      <c r="AA141" s="148"/>
      <c r="AB141" s="148"/>
      <c r="AC141" s="148"/>
      <c r="AD141" s="148"/>
      <c r="AE141" s="148"/>
      <c r="AF141" s="148"/>
      <c r="AG141" s="148" t="s">
        <v>1377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79">
        <v>71</v>
      </c>
      <c r="B142" s="180" t="s">
        <v>1728</v>
      </c>
      <c r="C142" s="189" t="s">
        <v>1715</v>
      </c>
      <c r="D142" s="181" t="s">
        <v>1376</v>
      </c>
      <c r="E142" s="182">
        <v>1</v>
      </c>
      <c r="F142" s="183"/>
      <c r="G142" s="184">
        <f t="shared" si="7"/>
        <v>0</v>
      </c>
      <c r="H142" s="183"/>
      <c r="I142" s="184">
        <f t="shared" si="8"/>
        <v>0</v>
      </c>
      <c r="J142" s="183"/>
      <c r="K142" s="184">
        <f t="shared" si="9"/>
        <v>0</v>
      </c>
      <c r="L142" s="184">
        <v>21</v>
      </c>
      <c r="M142" s="184">
        <f t="shared" si="10"/>
        <v>0</v>
      </c>
      <c r="N142" s="182">
        <v>0</v>
      </c>
      <c r="O142" s="182">
        <f t="shared" si="11"/>
        <v>0</v>
      </c>
      <c r="P142" s="182">
        <v>0</v>
      </c>
      <c r="Q142" s="182">
        <f t="shared" si="12"/>
        <v>0</v>
      </c>
      <c r="R142" s="184"/>
      <c r="S142" s="184" t="s">
        <v>364</v>
      </c>
      <c r="T142" s="185" t="s">
        <v>332</v>
      </c>
      <c r="U142" s="159">
        <v>0</v>
      </c>
      <c r="V142" s="159">
        <f t="shared" si="13"/>
        <v>0</v>
      </c>
      <c r="W142" s="159"/>
      <c r="X142" s="159" t="s">
        <v>422</v>
      </c>
      <c r="Y142" s="159" t="s">
        <v>334</v>
      </c>
      <c r="Z142" s="148"/>
      <c r="AA142" s="148"/>
      <c r="AB142" s="148"/>
      <c r="AC142" s="148"/>
      <c r="AD142" s="148"/>
      <c r="AE142" s="148"/>
      <c r="AF142" s="148"/>
      <c r="AG142" s="148" t="s">
        <v>1377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79">
        <v>72</v>
      </c>
      <c r="B143" s="180" t="s">
        <v>1729</v>
      </c>
      <c r="C143" s="189" t="s">
        <v>1730</v>
      </c>
      <c r="D143" s="181" t="s">
        <v>1376</v>
      </c>
      <c r="E143" s="182">
        <v>1</v>
      </c>
      <c r="F143" s="183"/>
      <c r="G143" s="184">
        <f t="shared" si="7"/>
        <v>0</v>
      </c>
      <c r="H143" s="183"/>
      <c r="I143" s="184">
        <f t="shared" si="8"/>
        <v>0</v>
      </c>
      <c r="J143" s="183"/>
      <c r="K143" s="184">
        <f t="shared" si="9"/>
        <v>0</v>
      </c>
      <c r="L143" s="184">
        <v>21</v>
      </c>
      <c r="M143" s="184">
        <f t="shared" si="10"/>
        <v>0</v>
      </c>
      <c r="N143" s="182">
        <v>0</v>
      </c>
      <c r="O143" s="182">
        <f t="shared" si="11"/>
        <v>0</v>
      </c>
      <c r="P143" s="182">
        <v>0</v>
      </c>
      <c r="Q143" s="182">
        <f t="shared" si="12"/>
        <v>0</v>
      </c>
      <c r="R143" s="184"/>
      <c r="S143" s="184" t="s">
        <v>364</v>
      </c>
      <c r="T143" s="185" t="s">
        <v>332</v>
      </c>
      <c r="U143" s="159">
        <v>0</v>
      </c>
      <c r="V143" s="159">
        <f t="shared" si="13"/>
        <v>0</v>
      </c>
      <c r="W143" s="159"/>
      <c r="X143" s="159" t="s">
        <v>422</v>
      </c>
      <c r="Y143" s="159" t="s">
        <v>334</v>
      </c>
      <c r="Z143" s="148"/>
      <c r="AA143" s="148"/>
      <c r="AB143" s="148"/>
      <c r="AC143" s="148"/>
      <c r="AD143" s="148"/>
      <c r="AE143" s="148"/>
      <c r="AF143" s="148"/>
      <c r="AG143" s="148" t="s">
        <v>1377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79">
        <v>73</v>
      </c>
      <c r="B144" s="180" t="s">
        <v>1731</v>
      </c>
      <c r="C144" s="189" t="s">
        <v>1732</v>
      </c>
      <c r="D144" s="181" t="s">
        <v>1167</v>
      </c>
      <c r="E144" s="182">
        <v>10</v>
      </c>
      <c r="F144" s="183"/>
      <c r="G144" s="184">
        <f t="shared" si="7"/>
        <v>0</v>
      </c>
      <c r="H144" s="183"/>
      <c r="I144" s="184">
        <f t="shared" si="8"/>
        <v>0</v>
      </c>
      <c r="J144" s="183"/>
      <c r="K144" s="184">
        <f t="shared" si="9"/>
        <v>0</v>
      </c>
      <c r="L144" s="184">
        <v>21</v>
      </c>
      <c r="M144" s="184">
        <f t="shared" si="10"/>
        <v>0</v>
      </c>
      <c r="N144" s="182">
        <v>0</v>
      </c>
      <c r="O144" s="182">
        <f t="shared" si="11"/>
        <v>0</v>
      </c>
      <c r="P144" s="182">
        <v>0</v>
      </c>
      <c r="Q144" s="182">
        <f t="shared" si="12"/>
        <v>0</v>
      </c>
      <c r="R144" s="184"/>
      <c r="S144" s="184" t="s">
        <v>364</v>
      </c>
      <c r="T144" s="185" t="s">
        <v>332</v>
      </c>
      <c r="U144" s="159">
        <v>0</v>
      </c>
      <c r="V144" s="159">
        <f t="shared" si="13"/>
        <v>0</v>
      </c>
      <c r="W144" s="159"/>
      <c r="X144" s="159" t="s">
        <v>422</v>
      </c>
      <c r="Y144" s="159" t="s">
        <v>334</v>
      </c>
      <c r="Z144" s="148"/>
      <c r="AA144" s="148"/>
      <c r="AB144" s="148"/>
      <c r="AC144" s="148"/>
      <c r="AD144" s="148"/>
      <c r="AE144" s="148"/>
      <c r="AF144" s="148"/>
      <c r="AG144" s="148" t="s">
        <v>1377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79">
        <v>74</v>
      </c>
      <c r="B145" s="180" t="s">
        <v>1733</v>
      </c>
      <c r="C145" s="189" t="s">
        <v>1734</v>
      </c>
      <c r="D145" s="181" t="s">
        <v>1609</v>
      </c>
      <c r="E145" s="182">
        <v>15</v>
      </c>
      <c r="F145" s="183"/>
      <c r="G145" s="184">
        <f t="shared" si="7"/>
        <v>0</v>
      </c>
      <c r="H145" s="183"/>
      <c r="I145" s="184">
        <f t="shared" si="8"/>
        <v>0</v>
      </c>
      <c r="J145" s="183"/>
      <c r="K145" s="184">
        <f t="shared" si="9"/>
        <v>0</v>
      </c>
      <c r="L145" s="184">
        <v>21</v>
      </c>
      <c r="M145" s="184">
        <f t="shared" si="10"/>
        <v>0</v>
      </c>
      <c r="N145" s="182">
        <v>0</v>
      </c>
      <c r="O145" s="182">
        <f t="shared" si="11"/>
        <v>0</v>
      </c>
      <c r="P145" s="182">
        <v>0</v>
      </c>
      <c r="Q145" s="182">
        <f t="shared" si="12"/>
        <v>0</v>
      </c>
      <c r="R145" s="184"/>
      <c r="S145" s="184" t="s">
        <v>364</v>
      </c>
      <c r="T145" s="185" t="s">
        <v>332</v>
      </c>
      <c r="U145" s="159">
        <v>0</v>
      </c>
      <c r="V145" s="159">
        <f t="shared" si="13"/>
        <v>0</v>
      </c>
      <c r="W145" s="159"/>
      <c r="X145" s="159" t="s">
        <v>422</v>
      </c>
      <c r="Y145" s="159" t="s">
        <v>334</v>
      </c>
      <c r="Z145" s="148"/>
      <c r="AA145" s="148"/>
      <c r="AB145" s="148"/>
      <c r="AC145" s="148"/>
      <c r="AD145" s="148"/>
      <c r="AE145" s="148"/>
      <c r="AF145" s="148"/>
      <c r="AG145" s="148" t="s">
        <v>1377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1" x14ac:dyDescent="0.2">
      <c r="A146" s="179">
        <v>75</v>
      </c>
      <c r="B146" s="180" t="s">
        <v>1735</v>
      </c>
      <c r="C146" s="189" t="s">
        <v>1713</v>
      </c>
      <c r="D146" s="181" t="s">
        <v>1376</v>
      </c>
      <c r="E146" s="182">
        <v>1</v>
      </c>
      <c r="F146" s="183"/>
      <c r="G146" s="184">
        <f t="shared" si="7"/>
        <v>0</v>
      </c>
      <c r="H146" s="183"/>
      <c r="I146" s="184">
        <f t="shared" si="8"/>
        <v>0</v>
      </c>
      <c r="J146" s="183"/>
      <c r="K146" s="184">
        <f t="shared" si="9"/>
        <v>0</v>
      </c>
      <c r="L146" s="184">
        <v>21</v>
      </c>
      <c r="M146" s="184">
        <f t="shared" si="10"/>
        <v>0</v>
      </c>
      <c r="N146" s="182">
        <v>0</v>
      </c>
      <c r="O146" s="182">
        <f t="shared" si="11"/>
        <v>0</v>
      </c>
      <c r="P146" s="182">
        <v>0</v>
      </c>
      <c r="Q146" s="182">
        <f t="shared" si="12"/>
        <v>0</v>
      </c>
      <c r="R146" s="184"/>
      <c r="S146" s="184" t="s">
        <v>364</v>
      </c>
      <c r="T146" s="185" t="s">
        <v>332</v>
      </c>
      <c r="U146" s="159">
        <v>0</v>
      </c>
      <c r="V146" s="159">
        <f t="shared" si="13"/>
        <v>0</v>
      </c>
      <c r="W146" s="159"/>
      <c r="X146" s="159" t="s">
        <v>422</v>
      </c>
      <c r="Y146" s="159" t="s">
        <v>334</v>
      </c>
      <c r="Z146" s="148"/>
      <c r="AA146" s="148"/>
      <c r="AB146" s="148"/>
      <c r="AC146" s="148"/>
      <c r="AD146" s="148"/>
      <c r="AE146" s="148"/>
      <c r="AF146" s="148"/>
      <c r="AG146" s="148" t="s">
        <v>1377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71">
        <v>76</v>
      </c>
      <c r="B147" s="172" t="s">
        <v>1736</v>
      </c>
      <c r="C147" s="187" t="s">
        <v>1737</v>
      </c>
      <c r="D147" s="173" t="s">
        <v>1376</v>
      </c>
      <c r="E147" s="174">
        <v>1</v>
      </c>
      <c r="F147" s="175"/>
      <c r="G147" s="176">
        <f t="shared" si="7"/>
        <v>0</v>
      </c>
      <c r="H147" s="175"/>
      <c r="I147" s="176">
        <f t="shared" si="8"/>
        <v>0</v>
      </c>
      <c r="J147" s="175"/>
      <c r="K147" s="176">
        <f t="shared" si="9"/>
        <v>0</v>
      </c>
      <c r="L147" s="176">
        <v>21</v>
      </c>
      <c r="M147" s="176">
        <f t="shared" si="10"/>
        <v>0</v>
      </c>
      <c r="N147" s="174">
        <v>0</v>
      </c>
      <c r="O147" s="174">
        <f t="shared" si="11"/>
        <v>0</v>
      </c>
      <c r="P147" s="174">
        <v>0</v>
      </c>
      <c r="Q147" s="174">
        <f t="shared" si="12"/>
        <v>0</v>
      </c>
      <c r="R147" s="176"/>
      <c r="S147" s="176" t="s">
        <v>364</v>
      </c>
      <c r="T147" s="177" t="s">
        <v>332</v>
      </c>
      <c r="U147" s="159">
        <v>0</v>
      </c>
      <c r="V147" s="159">
        <f t="shared" si="13"/>
        <v>0</v>
      </c>
      <c r="W147" s="159"/>
      <c r="X147" s="159" t="s">
        <v>422</v>
      </c>
      <c r="Y147" s="159" t="s">
        <v>334</v>
      </c>
      <c r="Z147" s="148"/>
      <c r="AA147" s="148"/>
      <c r="AB147" s="148"/>
      <c r="AC147" s="148"/>
      <c r="AD147" s="148"/>
      <c r="AE147" s="148"/>
      <c r="AF147" s="148"/>
      <c r="AG147" s="148" t="s">
        <v>1377</v>
      </c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2" x14ac:dyDescent="0.2">
      <c r="A148" s="155"/>
      <c r="B148" s="156"/>
      <c r="C148" s="263" t="s">
        <v>1738</v>
      </c>
      <c r="D148" s="264"/>
      <c r="E148" s="264"/>
      <c r="F148" s="264"/>
      <c r="G148" s="264"/>
      <c r="H148" s="159"/>
      <c r="I148" s="159"/>
      <c r="J148" s="159"/>
      <c r="K148" s="159"/>
      <c r="L148" s="159"/>
      <c r="M148" s="159"/>
      <c r="N148" s="158"/>
      <c r="O148" s="158"/>
      <c r="P148" s="158"/>
      <c r="Q148" s="158"/>
      <c r="R148" s="159"/>
      <c r="S148" s="159"/>
      <c r="T148" s="159"/>
      <c r="U148" s="159"/>
      <c r="V148" s="159"/>
      <c r="W148" s="159"/>
      <c r="X148" s="159"/>
      <c r="Y148" s="159"/>
      <c r="Z148" s="148"/>
      <c r="AA148" s="148"/>
      <c r="AB148" s="148"/>
      <c r="AC148" s="148"/>
      <c r="AD148" s="148"/>
      <c r="AE148" s="148"/>
      <c r="AF148" s="148"/>
      <c r="AG148" s="148" t="s">
        <v>336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79">
        <v>77</v>
      </c>
      <c r="B149" s="180" t="s">
        <v>1739</v>
      </c>
      <c r="C149" s="189" t="s">
        <v>1740</v>
      </c>
      <c r="D149" s="181" t="s">
        <v>1376</v>
      </c>
      <c r="E149" s="182">
        <v>5</v>
      </c>
      <c r="F149" s="183"/>
      <c r="G149" s="184">
        <f>ROUND(E149*F149,2)</f>
        <v>0</v>
      </c>
      <c r="H149" s="183"/>
      <c r="I149" s="184">
        <f>ROUND(E149*H149,2)</f>
        <v>0</v>
      </c>
      <c r="J149" s="183"/>
      <c r="K149" s="184">
        <f>ROUND(E149*J149,2)</f>
        <v>0</v>
      </c>
      <c r="L149" s="184">
        <v>21</v>
      </c>
      <c r="M149" s="184">
        <f>G149*(1+L149/100)</f>
        <v>0</v>
      </c>
      <c r="N149" s="182">
        <v>0</v>
      </c>
      <c r="O149" s="182">
        <f>ROUND(E149*N149,2)</f>
        <v>0</v>
      </c>
      <c r="P149" s="182">
        <v>0</v>
      </c>
      <c r="Q149" s="182">
        <f>ROUND(E149*P149,2)</f>
        <v>0</v>
      </c>
      <c r="R149" s="184"/>
      <c r="S149" s="184" t="s">
        <v>364</v>
      </c>
      <c r="T149" s="185" t="s">
        <v>332</v>
      </c>
      <c r="U149" s="159">
        <v>0</v>
      </c>
      <c r="V149" s="159">
        <f>ROUND(E149*U149,2)</f>
        <v>0</v>
      </c>
      <c r="W149" s="159"/>
      <c r="X149" s="159" t="s">
        <v>422</v>
      </c>
      <c r="Y149" s="159" t="s">
        <v>334</v>
      </c>
      <c r="Z149" s="148"/>
      <c r="AA149" s="148"/>
      <c r="AB149" s="148"/>
      <c r="AC149" s="148"/>
      <c r="AD149" s="148"/>
      <c r="AE149" s="148"/>
      <c r="AF149" s="148"/>
      <c r="AG149" s="148" t="s">
        <v>1377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79">
        <v>78</v>
      </c>
      <c r="B150" s="180" t="s">
        <v>1741</v>
      </c>
      <c r="C150" s="189" t="s">
        <v>1742</v>
      </c>
      <c r="D150" s="181" t="s">
        <v>1376</v>
      </c>
      <c r="E150" s="182">
        <v>1</v>
      </c>
      <c r="F150" s="183"/>
      <c r="G150" s="184">
        <f>ROUND(E150*F150,2)</f>
        <v>0</v>
      </c>
      <c r="H150" s="183"/>
      <c r="I150" s="184">
        <f>ROUND(E150*H150,2)</f>
        <v>0</v>
      </c>
      <c r="J150" s="183"/>
      <c r="K150" s="184">
        <f>ROUND(E150*J150,2)</f>
        <v>0</v>
      </c>
      <c r="L150" s="184">
        <v>21</v>
      </c>
      <c r="M150" s="184">
        <f>G150*(1+L150/100)</f>
        <v>0</v>
      </c>
      <c r="N150" s="182">
        <v>0</v>
      </c>
      <c r="O150" s="182">
        <f>ROUND(E150*N150,2)</f>
        <v>0</v>
      </c>
      <c r="P150" s="182">
        <v>0</v>
      </c>
      <c r="Q150" s="182">
        <f>ROUND(E150*P150,2)</f>
        <v>0</v>
      </c>
      <c r="R150" s="184"/>
      <c r="S150" s="184" t="s">
        <v>364</v>
      </c>
      <c r="T150" s="185" t="s">
        <v>332</v>
      </c>
      <c r="U150" s="159">
        <v>0</v>
      </c>
      <c r="V150" s="159">
        <f>ROUND(E150*U150,2)</f>
        <v>0</v>
      </c>
      <c r="W150" s="159"/>
      <c r="X150" s="159" t="s">
        <v>422</v>
      </c>
      <c r="Y150" s="159" t="s">
        <v>334</v>
      </c>
      <c r="Z150" s="148"/>
      <c r="AA150" s="148"/>
      <c r="AB150" s="148"/>
      <c r="AC150" s="148"/>
      <c r="AD150" s="148"/>
      <c r="AE150" s="148"/>
      <c r="AF150" s="148"/>
      <c r="AG150" s="148" t="s">
        <v>1377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71">
        <v>79</v>
      </c>
      <c r="B151" s="172" t="s">
        <v>1743</v>
      </c>
      <c r="C151" s="187" t="s">
        <v>1721</v>
      </c>
      <c r="D151" s="173" t="s">
        <v>1376</v>
      </c>
      <c r="E151" s="174">
        <v>1</v>
      </c>
      <c r="F151" s="175"/>
      <c r="G151" s="176">
        <f>ROUND(E151*F151,2)</f>
        <v>0</v>
      </c>
      <c r="H151" s="175"/>
      <c r="I151" s="176">
        <f>ROUND(E151*H151,2)</f>
        <v>0</v>
      </c>
      <c r="J151" s="175"/>
      <c r="K151" s="176">
        <f>ROUND(E151*J151,2)</f>
        <v>0</v>
      </c>
      <c r="L151" s="176">
        <v>21</v>
      </c>
      <c r="M151" s="176">
        <f>G151*(1+L151/100)</f>
        <v>0</v>
      </c>
      <c r="N151" s="174">
        <v>0</v>
      </c>
      <c r="O151" s="174">
        <f>ROUND(E151*N151,2)</f>
        <v>0</v>
      </c>
      <c r="P151" s="174">
        <v>0</v>
      </c>
      <c r="Q151" s="174">
        <f>ROUND(E151*P151,2)</f>
        <v>0</v>
      </c>
      <c r="R151" s="176"/>
      <c r="S151" s="176" t="s">
        <v>364</v>
      </c>
      <c r="T151" s="177" t="s">
        <v>332</v>
      </c>
      <c r="U151" s="159">
        <v>0</v>
      </c>
      <c r="V151" s="159">
        <f>ROUND(E151*U151,2)</f>
        <v>0</v>
      </c>
      <c r="W151" s="159"/>
      <c r="X151" s="159" t="s">
        <v>422</v>
      </c>
      <c r="Y151" s="159" t="s">
        <v>334</v>
      </c>
      <c r="Z151" s="148"/>
      <c r="AA151" s="148"/>
      <c r="AB151" s="148"/>
      <c r="AC151" s="148"/>
      <c r="AD151" s="148"/>
      <c r="AE151" s="148"/>
      <c r="AF151" s="148"/>
      <c r="AG151" s="148" t="s">
        <v>1377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2" x14ac:dyDescent="0.2">
      <c r="A152" s="155"/>
      <c r="B152" s="156"/>
      <c r="C152" s="263" t="s">
        <v>1744</v>
      </c>
      <c r="D152" s="264"/>
      <c r="E152" s="264"/>
      <c r="F152" s="264"/>
      <c r="G152" s="264"/>
      <c r="H152" s="159"/>
      <c r="I152" s="159"/>
      <c r="J152" s="159"/>
      <c r="K152" s="159"/>
      <c r="L152" s="159"/>
      <c r="M152" s="159"/>
      <c r="N152" s="158"/>
      <c r="O152" s="158"/>
      <c r="P152" s="158"/>
      <c r="Q152" s="158"/>
      <c r="R152" s="159"/>
      <c r="S152" s="159"/>
      <c r="T152" s="159"/>
      <c r="U152" s="159"/>
      <c r="V152" s="159"/>
      <c r="W152" s="159"/>
      <c r="X152" s="159"/>
      <c r="Y152" s="159"/>
      <c r="Z152" s="148"/>
      <c r="AA152" s="148"/>
      <c r="AB152" s="148"/>
      <c r="AC152" s="148"/>
      <c r="AD152" s="148"/>
      <c r="AE152" s="148"/>
      <c r="AF152" s="148"/>
      <c r="AG152" s="148" t="s">
        <v>336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78" t="str">
        <f>C152</f>
        <v>"Qch.= 3,7kW/ Příkon 1,60 kW, proud 7,0 A  - 230; max. velikost jističe 15 A. Chlazení při ext. teplotách - 15 po + 48°C. Akust. výkon venkovní jednotky 69 dBa. Automatický restart.</v>
      </c>
      <c r="BB152" s="148"/>
      <c r="BC152" s="148"/>
      <c r="BD152" s="148"/>
      <c r="BE152" s="148"/>
      <c r="BF152" s="148"/>
      <c r="BG152" s="148"/>
      <c r="BH152" s="148"/>
    </row>
    <row r="153" spans="1:60" outlineLevel="3" x14ac:dyDescent="0.2">
      <c r="A153" s="155"/>
      <c r="B153" s="156"/>
      <c r="C153" s="272" t="s">
        <v>1745</v>
      </c>
      <c r="D153" s="273"/>
      <c r="E153" s="273"/>
      <c r="F153" s="273"/>
      <c r="G153" s="273"/>
      <c r="H153" s="159"/>
      <c r="I153" s="159"/>
      <c r="J153" s="159"/>
      <c r="K153" s="159"/>
      <c r="L153" s="159"/>
      <c r="M153" s="159"/>
      <c r="N153" s="158"/>
      <c r="O153" s="158"/>
      <c r="P153" s="158"/>
      <c r="Q153" s="158"/>
      <c r="R153" s="159"/>
      <c r="S153" s="159"/>
      <c r="T153" s="159"/>
      <c r="U153" s="159"/>
      <c r="V153" s="159"/>
      <c r="W153" s="159"/>
      <c r="X153" s="159"/>
      <c r="Y153" s="159"/>
      <c r="Z153" s="148"/>
      <c r="AA153" s="148"/>
      <c r="AB153" s="148"/>
      <c r="AC153" s="148"/>
      <c r="AD153" s="148"/>
      <c r="AE153" s="148"/>
      <c r="AF153" s="148"/>
      <c r="AG153" s="148" t="s">
        <v>336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71">
        <v>80</v>
      </c>
      <c r="B154" s="172" t="s">
        <v>1746</v>
      </c>
      <c r="C154" s="187" t="s">
        <v>1724</v>
      </c>
      <c r="D154" s="173" t="s">
        <v>1376</v>
      </c>
      <c r="E154" s="174">
        <v>1</v>
      </c>
      <c r="F154" s="175"/>
      <c r="G154" s="176">
        <f>ROUND(E154*F154,2)</f>
        <v>0</v>
      </c>
      <c r="H154" s="175"/>
      <c r="I154" s="176">
        <f>ROUND(E154*H154,2)</f>
        <v>0</v>
      </c>
      <c r="J154" s="175"/>
      <c r="K154" s="176">
        <f>ROUND(E154*J154,2)</f>
        <v>0</v>
      </c>
      <c r="L154" s="176">
        <v>21</v>
      </c>
      <c r="M154" s="176">
        <f>G154*(1+L154/100)</f>
        <v>0</v>
      </c>
      <c r="N154" s="174">
        <v>0</v>
      </c>
      <c r="O154" s="174">
        <f>ROUND(E154*N154,2)</f>
        <v>0</v>
      </c>
      <c r="P154" s="174">
        <v>0</v>
      </c>
      <c r="Q154" s="174">
        <f>ROUND(E154*P154,2)</f>
        <v>0</v>
      </c>
      <c r="R154" s="176"/>
      <c r="S154" s="176" t="s">
        <v>364</v>
      </c>
      <c r="T154" s="177" t="s">
        <v>332</v>
      </c>
      <c r="U154" s="159">
        <v>0</v>
      </c>
      <c r="V154" s="159">
        <f>ROUND(E154*U154,2)</f>
        <v>0</v>
      </c>
      <c r="W154" s="159"/>
      <c r="X154" s="159" t="s">
        <v>1663</v>
      </c>
      <c r="Y154" s="159" t="s">
        <v>334</v>
      </c>
      <c r="Z154" s="148"/>
      <c r="AA154" s="148"/>
      <c r="AB154" s="148"/>
      <c r="AC154" s="148"/>
      <c r="AD154" s="148"/>
      <c r="AE154" s="148"/>
      <c r="AF154" s="148"/>
      <c r="AG154" s="148" t="s">
        <v>1664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outlineLevel="2" x14ac:dyDescent="0.2">
      <c r="A155" s="155"/>
      <c r="B155" s="156"/>
      <c r="C155" s="263" t="s">
        <v>1747</v>
      </c>
      <c r="D155" s="264"/>
      <c r="E155" s="264"/>
      <c r="F155" s="264"/>
      <c r="G155" s="264"/>
      <c r="H155" s="159"/>
      <c r="I155" s="159"/>
      <c r="J155" s="159"/>
      <c r="K155" s="159"/>
      <c r="L155" s="159"/>
      <c r="M155" s="159"/>
      <c r="N155" s="158"/>
      <c r="O155" s="158"/>
      <c r="P155" s="158"/>
      <c r="Q155" s="158"/>
      <c r="R155" s="159"/>
      <c r="S155" s="159"/>
      <c r="T155" s="159"/>
      <c r="U155" s="159"/>
      <c r="V155" s="159"/>
      <c r="W155" s="159"/>
      <c r="X155" s="159"/>
      <c r="Y155" s="159"/>
      <c r="Z155" s="148"/>
      <c r="AA155" s="148"/>
      <c r="AB155" s="148"/>
      <c r="AC155" s="148"/>
      <c r="AD155" s="148"/>
      <c r="AE155" s="148"/>
      <c r="AF155" s="148"/>
      <c r="AG155" s="148" t="s">
        <v>336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3" x14ac:dyDescent="0.2">
      <c r="A156" s="155"/>
      <c r="B156" s="156"/>
      <c r="C156" s="272" t="s">
        <v>1726</v>
      </c>
      <c r="D156" s="273"/>
      <c r="E156" s="273"/>
      <c r="F156" s="273"/>
      <c r="G156" s="273"/>
      <c r="H156" s="159"/>
      <c r="I156" s="159"/>
      <c r="J156" s="159"/>
      <c r="K156" s="159"/>
      <c r="L156" s="159"/>
      <c r="M156" s="159"/>
      <c r="N156" s="158"/>
      <c r="O156" s="158"/>
      <c r="P156" s="158"/>
      <c r="Q156" s="158"/>
      <c r="R156" s="159"/>
      <c r="S156" s="159"/>
      <c r="T156" s="159"/>
      <c r="U156" s="159"/>
      <c r="V156" s="159"/>
      <c r="W156" s="159"/>
      <c r="X156" s="159"/>
      <c r="Y156" s="159"/>
      <c r="Z156" s="148"/>
      <c r="AA156" s="148"/>
      <c r="AB156" s="148"/>
      <c r="AC156" s="148"/>
      <c r="AD156" s="148"/>
      <c r="AE156" s="148"/>
      <c r="AF156" s="148"/>
      <c r="AG156" s="148" t="s">
        <v>336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ht="22.5" outlineLevel="1" x14ac:dyDescent="0.2">
      <c r="A157" s="171">
        <v>81</v>
      </c>
      <c r="B157" s="172" t="s">
        <v>1716</v>
      </c>
      <c r="C157" s="187" t="s">
        <v>1717</v>
      </c>
      <c r="D157" s="173" t="s">
        <v>407</v>
      </c>
      <c r="E157" s="174">
        <v>13</v>
      </c>
      <c r="F157" s="175"/>
      <c r="G157" s="176">
        <f>ROUND(E157*F157,2)</f>
        <v>0</v>
      </c>
      <c r="H157" s="175"/>
      <c r="I157" s="176">
        <f>ROUND(E157*H157,2)</f>
        <v>0</v>
      </c>
      <c r="J157" s="175"/>
      <c r="K157" s="176">
        <f>ROUND(E157*J157,2)</f>
        <v>0</v>
      </c>
      <c r="L157" s="176">
        <v>21</v>
      </c>
      <c r="M157" s="176">
        <f>G157*(1+L157/100)</f>
        <v>0</v>
      </c>
      <c r="N157" s="174">
        <v>7.6000000000000004E-4</v>
      </c>
      <c r="O157" s="174">
        <f>ROUND(E157*N157,2)</f>
        <v>0.01</v>
      </c>
      <c r="P157" s="174">
        <v>0</v>
      </c>
      <c r="Q157" s="174">
        <f>ROUND(E157*P157,2)</f>
        <v>0</v>
      </c>
      <c r="R157" s="176" t="s">
        <v>1341</v>
      </c>
      <c r="S157" s="176" t="s">
        <v>331</v>
      </c>
      <c r="T157" s="177" t="s">
        <v>331</v>
      </c>
      <c r="U157" s="159">
        <v>0.29737999999999998</v>
      </c>
      <c r="V157" s="159">
        <f>ROUND(E157*U157,2)</f>
        <v>3.87</v>
      </c>
      <c r="W157" s="159"/>
      <c r="X157" s="159" t="s">
        <v>422</v>
      </c>
      <c r="Y157" s="159" t="s">
        <v>334</v>
      </c>
      <c r="Z157" s="148"/>
      <c r="AA157" s="148"/>
      <c r="AB157" s="148"/>
      <c r="AC157" s="148"/>
      <c r="AD157" s="148"/>
      <c r="AE157" s="148"/>
      <c r="AF157" s="148"/>
      <c r="AG157" s="148" t="s">
        <v>1748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2" x14ac:dyDescent="0.2">
      <c r="A158" s="155"/>
      <c r="B158" s="156"/>
      <c r="C158" s="274" t="s">
        <v>1482</v>
      </c>
      <c r="D158" s="275"/>
      <c r="E158" s="275"/>
      <c r="F158" s="275"/>
      <c r="G158" s="275"/>
      <c r="H158" s="159"/>
      <c r="I158" s="159"/>
      <c r="J158" s="159"/>
      <c r="K158" s="159"/>
      <c r="L158" s="159"/>
      <c r="M158" s="159"/>
      <c r="N158" s="158"/>
      <c r="O158" s="158"/>
      <c r="P158" s="158"/>
      <c r="Q158" s="158"/>
      <c r="R158" s="159"/>
      <c r="S158" s="159"/>
      <c r="T158" s="159"/>
      <c r="U158" s="159"/>
      <c r="V158" s="159"/>
      <c r="W158" s="159"/>
      <c r="X158" s="159"/>
      <c r="Y158" s="159"/>
      <c r="Z158" s="148"/>
      <c r="AA158" s="148"/>
      <c r="AB158" s="148"/>
      <c r="AC158" s="148"/>
      <c r="AD158" s="148"/>
      <c r="AE158" s="148"/>
      <c r="AF158" s="148"/>
      <c r="AG158" s="148" t="s">
        <v>430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2" x14ac:dyDescent="0.2">
      <c r="A159" s="155"/>
      <c r="B159" s="156"/>
      <c r="C159" s="272" t="s">
        <v>875</v>
      </c>
      <c r="D159" s="273"/>
      <c r="E159" s="273"/>
      <c r="F159" s="273"/>
      <c r="G159" s="273"/>
      <c r="H159" s="159"/>
      <c r="I159" s="159"/>
      <c r="J159" s="159"/>
      <c r="K159" s="159"/>
      <c r="L159" s="159"/>
      <c r="M159" s="159"/>
      <c r="N159" s="158"/>
      <c r="O159" s="158"/>
      <c r="P159" s="158"/>
      <c r="Q159" s="158"/>
      <c r="R159" s="159"/>
      <c r="S159" s="159"/>
      <c r="T159" s="159"/>
      <c r="U159" s="159"/>
      <c r="V159" s="159"/>
      <c r="W159" s="159"/>
      <c r="X159" s="159"/>
      <c r="Y159" s="159"/>
      <c r="Z159" s="148"/>
      <c r="AA159" s="148"/>
      <c r="AB159" s="148"/>
      <c r="AC159" s="148"/>
      <c r="AD159" s="148"/>
      <c r="AE159" s="148"/>
      <c r="AF159" s="148"/>
      <c r="AG159" s="148" t="s">
        <v>336</v>
      </c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79">
        <v>82</v>
      </c>
      <c r="B160" s="180" t="s">
        <v>1727</v>
      </c>
      <c r="C160" s="189" t="s">
        <v>1719</v>
      </c>
      <c r="D160" s="181" t="s">
        <v>1609</v>
      </c>
      <c r="E160" s="182">
        <v>13</v>
      </c>
      <c r="F160" s="183"/>
      <c r="G160" s="184">
        <f t="shared" ref="G160:G166" si="14">ROUND(E160*F160,2)</f>
        <v>0</v>
      </c>
      <c r="H160" s="183"/>
      <c r="I160" s="184">
        <f t="shared" ref="I160:I166" si="15">ROUND(E160*H160,2)</f>
        <v>0</v>
      </c>
      <c r="J160" s="183"/>
      <c r="K160" s="184">
        <f t="shared" ref="K160:K166" si="16">ROUND(E160*J160,2)</f>
        <v>0</v>
      </c>
      <c r="L160" s="184">
        <v>21</v>
      </c>
      <c r="M160" s="184">
        <f t="shared" ref="M160:M166" si="17">G160*(1+L160/100)</f>
        <v>0</v>
      </c>
      <c r="N160" s="182">
        <v>0</v>
      </c>
      <c r="O160" s="182">
        <f t="shared" ref="O160:O166" si="18">ROUND(E160*N160,2)</f>
        <v>0</v>
      </c>
      <c r="P160" s="182">
        <v>0</v>
      </c>
      <c r="Q160" s="182">
        <f t="shared" ref="Q160:Q166" si="19">ROUND(E160*P160,2)</f>
        <v>0</v>
      </c>
      <c r="R160" s="184"/>
      <c r="S160" s="184" t="s">
        <v>331</v>
      </c>
      <c r="T160" s="185" t="s">
        <v>332</v>
      </c>
      <c r="U160" s="159">
        <v>0</v>
      </c>
      <c r="V160" s="159">
        <f t="shared" ref="V160:V166" si="20">ROUND(E160*U160,2)</f>
        <v>0</v>
      </c>
      <c r="W160" s="159"/>
      <c r="X160" s="159" t="s">
        <v>422</v>
      </c>
      <c r="Y160" s="159" t="s">
        <v>334</v>
      </c>
      <c r="Z160" s="148"/>
      <c r="AA160" s="148"/>
      <c r="AB160" s="148"/>
      <c r="AC160" s="148"/>
      <c r="AD160" s="148"/>
      <c r="AE160" s="148"/>
      <c r="AF160" s="148"/>
      <c r="AG160" s="148" t="s">
        <v>1377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79">
        <v>83</v>
      </c>
      <c r="B161" s="180" t="s">
        <v>1728</v>
      </c>
      <c r="C161" s="189" t="s">
        <v>1715</v>
      </c>
      <c r="D161" s="181" t="s">
        <v>1376</v>
      </c>
      <c r="E161" s="182">
        <v>1</v>
      </c>
      <c r="F161" s="183"/>
      <c r="G161" s="184">
        <f t="shared" si="14"/>
        <v>0</v>
      </c>
      <c r="H161" s="183"/>
      <c r="I161" s="184">
        <f t="shared" si="15"/>
        <v>0</v>
      </c>
      <c r="J161" s="183"/>
      <c r="K161" s="184">
        <f t="shared" si="16"/>
        <v>0</v>
      </c>
      <c r="L161" s="184">
        <v>21</v>
      </c>
      <c r="M161" s="184">
        <f t="shared" si="17"/>
        <v>0</v>
      </c>
      <c r="N161" s="182">
        <v>0</v>
      </c>
      <c r="O161" s="182">
        <f t="shared" si="18"/>
        <v>0</v>
      </c>
      <c r="P161" s="182">
        <v>0</v>
      </c>
      <c r="Q161" s="182">
        <f t="shared" si="19"/>
        <v>0</v>
      </c>
      <c r="R161" s="184"/>
      <c r="S161" s="184" t="s">
        <v>364</v>
      </c>
      <c r="T161" s="185" t="s">
        <v>332</v>
      </c>
      <c r="U161" s="159">
        <v>0</v>
      </c>
      <c r="V161" s="159">
        <f t="shared" si="20"/>
        <v>0</v>
      </c>
      <c r="W161" s="159"/>
      <c r="X161" s="159" t="s">
        <v>422</v>
      </c>
      <c r="Y161" s="159" t="s">
        <v>334</v>
      </c>
      <c r="Z161" s="148"/>
      <c r="AA161" s="148"/>
      <c r="AB161" s="148"/>
      <c r="AC161" s="148"/>
      <c r="AD161" s="148"/>
      <c r="AE161" s="148"/>
      <c r="AF161" s="148"/>
      <c r="AG161" s="148" t="s">
        <v>1377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79">
        <v>84</v>
      </c>
      <c r="B162" s="180" t="s">
        <v>1729</v>
      </c>
      <c r="C162" s="189" t="s">
        <v>1730</v>
      </c>
      <c r="D162" s="181" t="s">
        <v>1376</v>
      </c>
      <c r="E162" s="182">
        <v>1</v>
      </c>
      <c r="F162" s="183"/>
      <c r="G162" s="184">
        <f t="shared" si="14"/>
        <v>0</v>
      </c>
      <c r="H162" s="183"/>
      <c r="I162" s="184">
        <f t="shared" si="15"/>
        <v>0</v>
      </c>
      <c r="J162" s="183"/>
      <c r="K162" s="184">
        <f t="shared" si="16"/>
        <v>0</v>
      </c>
      <c r="L162" s="184">
        <v>21</v>
      </c>
      <c r="M162" s="184">
        <f t="shared" si="17"/>
        <v>0</v>
      </c>
      <c r="N162" s="182">
        <v>0</v>
      </c>
      <c r="O162" s="182">
        <f t="shared" si="18"/>
        <v>0</v>
      </c>
      <c r="P162" s="182">
        <v>0</v>
      </c>
      <c r="Q162" s="182">
        <f t="shared" si="19"/>
        <v>0</v>
      </c>
      <c r="R162" s="184"/>
      <c r="S162" s="184" t="s">
        <v>364</v>
      </c>
      <c r="T162" s="185" t="s">
        <v>332</v>
      </c>
      <c r="U162" s="159">
        <v>0</v>
      </c>
      <c r="V162" s="159">
        <f t="shared" si="20"/>
        <v>0</v>
      </c>
      <c r="W162" s="159"/>
      <c r="X162" s="159" t="s">
        <v>422</v>
      </c>
      <c r="Y162" s="159" t="s">
        <v>334</v>
      </c>
      <c r="Z162" s="148"/>
      <c r="AA162" s="148"/>
      <c r="AB162" s="148"/>
      <c r="AC162" s="148"/>
      <c r="AD162" s="148"/>
      <c r="AE162" s="148"/>
      <c r="AF162" s="148"/>
      <c r="AG162" s="148" t="s">
        <v>1377</v>
      </c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79">
        <v>85</v>
      </c>
      <c r="B163" s="180" t="s">
        <v>1731</v>
      </c>
      <c r="C163" s="189" t="s">
        <v>1732</v>
      </c>
      <c r="D163" s="181" t="s">
        <v>1167</v>
      </c>
      <c r="E163" s="182">
        <v>5</v>
      </c>
      <c r="F163" s="183"/>
      <c r="G163" s="184">
        <f t="shared" si="14"/>
        <v>0</v>
      </c>
      <c r="H163" s="183"/>
      <c r="I163" s="184">
        <f t="shared" si="15"/>
        <v>0</v>
      </c>
      <c r="J163" s="183"/>
      <c r="K163" s="184">
        <f t="shared" si="16"/>
        <v>0</v>
      </c>
      <c r="L163" s="184">
        <v>21</v>
      </c>
      <c r="M163" s="184">
        <f t="shared" si="17"/>
        <v>0</v>
      </c>
      <c r="N163" s="182">
        <v>0</v>
      </c>
      <c r="O163" s="182">
        <f t="shared" si="18"/>
        <v>0</v>
      </c>
      <c r="P163" s="182">
        <v>0</v>
      </c>
      <c r="Q163" s="182">
        <f t="shared" si="19"/>
        <v>0</v>
      </c>
      <c r="R163" s="184"/>
      <c r="S163" s="184" t="s">
        <v>364</v>
      </c>
      <c r="T163" s="185" t="s">
        <v>332</v>
      </c>
      <c r="U163" s="159">
        <v>0</v>
      </c>
      <c r="V163" s="159">
        <f t="shared" si="20"/>
        <v>0</v>
      </c>
      <c r="W163" s="159"/>
      <c r="X163" s="159" t="s">
        <v>422</v>
      </c>
      <c r="Y163" s="159" t="s">
        <v>334</v>
      </c>
      <c r="Z163" s="148"/>
      <c r="AA163" s="148"/>
      <c r="AB163" s="148"/>
      <c r="AC163" s="148"/>
      <c r="AD163" s="148"/>
      <c r="AE163" s="148"/>
      <c r="AF163" s="148"/>
      <c r="AG163" s="148" t="s">
        <v>1377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79">
        <v>86</v>
      </c>
      <c r="B164" s="180" t="s">
        <v>1733</v>
      </c>
      <c r="C164" s="189" t="s">
        <v>1734</v>
      </c>
      <c r="D164" s="181" t="s">
        <v>1609</v>
      </c>
      <c r="E164" s="182">
        <v>8</v>
      </c>
      <c r="F164" s="183"/>
      <c r="G164" s="184">
        <f t="shared" si="14"/>
        <v>0</v>
      </c>
      <c r="H164" s="183"/>
      <c r="I164" s="184">
        <f t="shared" si="15"/>
        <v>0</v>
      </c>
      <c r="J164" s="183"/>
      <c r="K164" s="184">
        <f t="shared" si="16"/>
        <v>0</v>
      </c>
      <c r="L164" s="184">
        <v>21</v>
      </c>
      <c r="M164" s="184">
        <f t="shared" si="17"/>
        <v>0</v>
      </c>
      <c r="N164" s="182">
        <v>0</v>
      </c>
      <c r="O164" s="182">
        <f t="shared" si="18"/>
        <v>0</v>
      </c>
      <c r="P164" s="182">
        <v>0</v>
      </c>
      <c r="Q164" s="182">
        <f t="shared" si="19"/>
        <v>0</v>
      </c>
      <c r="R164" s="184"/>
      <c r="S164" s="184" t="s">
        <v>364</v>
      </c>
      <c r="T164" s="185" t="s">
        <v>332</v>
      </c>
      <c r="U164" s="159">
        <v>0</v>
      </c>
      <c r="V164" s="159">
        <f t="shared" si="20"/>
        <v>0</v>
      </c>
      <c r="W164" s="159"/>
      <c r="X164" s="159" t="s">
        <v>422</v>
      </c>
      <c r="Y164" s="159" t="s">
        <v>334</v>
      </c>
      <c r="Z164" s="148"/>
      <c r="AA164" s="148"/>
      <c r="AB164" s="148"/>
      <c r="AC164" s="148"/>
      <c r="AD164" s="148"/>
      <c r="AE164" s="148"/>
      <c r="AF164" s="148"/>
      <c r="AG164" s="148" t="s">
        <v>1377</v>
      </c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79">
        <v>87</v>
      </c>
      <c r="B165" s="180" t="s">
        <v>1735</v>
      </c>
      <c r="C165" s="189" t="s">
        <v>1713</v>
      </c>
      <c r="D165" s="181" t="s">
        <v>1376</v>
      </c>
      <c r="E165" s="182">
        <v>1</v>
      </c>
      <c r="F165" s="183"/>
      <c r="G165" s="184">
        <f t="shared" si="14"/>
        <v>0</v>
      </c>
      <c r="H165" s="183"/>
      <c r="I165" s="184">
        <f t="shared" si="15"/>
        <v>0</v>
      </c>
      <c r="J165" s="183"/>
      <c r="K165" s="184">
        <f t="shared" si="16"/>
        <v>0</v>
      </c>
      <c r="L165" s="184">
        <v>21</v>
      </c>
      <c r="M165" s="184">
        <f t="shared" si="17"/>
        <v>0</v>
      </c>
      <c r="N165" s="182">
        <v>0</v>
      </c>
      <c r="O165" s="182">
        <f t="shared" si="18"/>
        <v>0</v>
      </c>
      <c r="P165" s="182">
        <v>0</v>
      </c>
      <c r="Q165" s="182">
        <f t="shared" si="19"/>
        <v>0</v>
      </c>
      <c r="R165" s="184"/>
      <c r="S165" s="184" t="s">
        <v>364</v>
      </c>
      <c r="T165" s="185" t="s">
        <v>332</v>
      </c>
      <c r="U165" s="159">
        <v>0</v>
      </c>
      <c r="V165" s="159">
        <f t="shared" si="20"/>
        <v>0</v>
      </c>
      <c r="W165" s="159"/>
      <c r="X165" s="159" t="s">
        <v>422</v>
      </c>
      <c r="Y165" s="159" t="s">
        <v>334</v>
      </c>
      <c r="Z165" s="148"/>
      <c r="AA165" s="148"/>
      <c r="AB165" s="148"/>
      <c r="AC165" s="148"/>
      <c r="AD165" s="148"/>
      <c r="AE165" s="148"/>
      <c r="AF165" s="148"/>
      <c r="AG165" s="148" t="s">
        <v>1377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71">
        <v>88</v>
      </c>
      <c r="B166" s="172" t="s">
        <v>1736</v>
      </c>
      <c r="C166" s="187" t="s">
        <v>1737</v>
      </c>
      <c r="D166" s="173" t="s">
        <v>1376</v>
      </c>
      <c r="E166" s="174">
        <v>1</v>
      </c>
      <c r="F166" s="175"/>
      <c r="G166" s="176">
        <f t="shared" si="14"/>
        <v>0</v>
      </c>
      <c r="H166" s="175"/>
      <c r="I166" s="176">
        <f t="shared" si="15"/>
        <v>0</v>
      </c>
      <c r="J166" s="175"/>
      <c r="K166" s="176">
        <f t="shared" si="16"/>
        <v>0</v>
      </c>
      <c r="L166" s="176">
        <v>21</v>
      </c>
      <c r="M166" s="176">
        <f t="shared" si="17"/>
        <v>0</v>
      </c>
      <c r="N166" s="174">
        <v>0</v>
      </c>
      <c r="O166" s="174">
        <f t="shared" si="18"/>
        <v>0</v>
      </c>
      <c r="P166" s="174">
        <v>0</v>
      </c>
      <c r="Q166" s="174">
        <f t="shared" si="19"/>
        <v>0</v>
      </c>
      <c r="R166" s="176"/>
      <c r="S166" s="176" t="s">
        <v>364</v>
      </c>
      <c r="T166" s="177" t="s">
        <v>332</v>
      </c>
      <c r="U166" s="159">
        <v>0</v>
      </c>
      <c r="V166" s="159">
        <f t="shared" si="20"/>
        <v>0</v>
      </c>
      <c r="W166" s="159"/>
      <c r="X166" s="159" t="s">
        <v>422</v>
      </c>
      <c r="Y166" s="159" t="s">
        <v>334</v>
      </c>
      <c r="Z166" s="148"/>
      <c r="AA166" s="148"/>
      <c r="AB166" s="148"/>
      <c r="AC166" s="148"/>
      <c r="AD166" s="148"/>
      <c r="AE166" s="148"/>
      <c r="AF166" s="148"/>
      <c r="AG166" s="148" t="s">
        <v>1377</v>
      </c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2" x14ac:dyDescent="0.2">
      <c r="A167" s="155"/>
      <c r="B167" s="156"/>
      <c r="C167" s="263" t="s">
        <v>1738</v>
      </c>
      <c r="D167" s="264"/>
      <c r="E167" s="264"/>
      <c r="F167" s="264"/>
      <c r="G167" s="264"/>
      <c r="H167" s="159"/>
      <c r="I167" s="159"/>
      <c r="J167" s="159"/>
      <c r="K167" s="159"/>
      <c r="L167" s="159"/>
      <c r="M167" s="159"/>
      <c r="N167" s="158"/>
      <c r="O167" s="158"/>
      <c r="P167" s="158"/>
      <c r="Q167" s="158"/>
      <c r="R167" s="159"/>
      <c r="S167" s="159"/>
      <c r="T167" s="159"/>
      <c r="U167" s="159"/>
      <c r="V167" s="159"/>
      <c r="W167" s="159"/>
      <c r="X167" s="159"/>
      <c r="Y167" s="159"/>
      <c r="Z167" s="148"/>
      <c r="AA167" s="148"/>
      <c r="AB167" s="148"/>
      <c r="AC167" s="148"/>
      <c r="AD167" s="148"/>
      <c r="AE167" s="148"/>
      <c r="AF167" s="148"/>
      <c r="AG167" s="148" t="s">
        <v>336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79">
        <v>89</v>
      </c>
      <c r="B168" s="180" t="s">
        <v>1739</v>
      </c>
      <c r="C168" s="189" t="s">
        <v>1740</v>
      </c>
      <c r="D168" s="181" t="s">
        <v>1376</v>
      </c>
      <c r="E168" s="182">
        <v>3</v>
      </c>
      <c r="F168" s="183"/>
      <c r="G168" s="184">
        <f>ROUND(E168*F168,2)</f>
        <v>0</v>
      </c>
      <c r="H168" s="183"/>
      <c r="I168" s="184">
        <f>ROUND(E168*H168,2)</f>
        <v>0</v>
      </c>
      <c r="J168" s="183"/>
      <c r="K168" s="184">
        <f>ROUND(E168*J168,2)</f>
        <v>0</v>
      </c>
      <c r="L168" s="184">
        <v>21</v>
      </c>
      <c r="M168" s="184">
        <f>G168*(1+L168/100)</f>
        <v>0</v>
      </c>
      <c r="N168" s="182">
        <v>0</v>
      </c>
      <c r="O168" s="182">
        <f>ROUND(E168*N168,2)</f>
        <v>0</v>
      </c>
      <c r="P168" s="182">
        <v>0</v>
      </c>
      <c r="Q168" s="182">
        <f>ROUND(E168*P168,2)</f>
        <v>0</v>
      </c>
      <c r="R168" s="184"/>
      <c r="S168" s="184" t="s">
        <v>364</v>
      </c>
      <c r="T168" s="185" t="s">
        <v>332</v>
      </c>
      <c r="U168" s="159">
        <v>0</v>
      </c>
      <c r="V168" s="159">
        <f>ROUND(E168*U168,2)</f>
        <v>0</v>
      </c>
      <c r="W168" s="159"/>
      <c r="X168" s="159" t="s">
        <v>422</v>
      </c>
      <c r="Y168" s="159" t="s">
        <v>334</v>
      </c>
      <c r="Z168" s="148"/>
      <c r="AA168" s="148"/>
      <c r="AB168" s="148"/>
      <c r="AC168" s="148"/>
      <c r="AD168" s="148"/>
      <c r="AE168" s="148"/>
      <c r="AF168" s="148"/>
      <c r="AG168" s="148" t="s">
        <v>1377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79">
        <v>90</v>
      </c>
      <c r="B169" s="180" t="s">
        <v>1749</v>
      </c>
      <c r="C169" s="189" t="s">
        <v>1742</v>
      </c>
      <c r="D169" s="181" t="s">
        <v>1376</v>
      </c>
      <c r="E169" s="182">
        <v>1</v>
      </c>
      <c r="F169" s="183"/>
      <c r="G169" s="184">
        <f>ROUND(E169*F169,2)</f>
        <v>0</v>
      </c>
      <c r="H169" s="183"/>
      <c r="I169" s="184">
        <f>ROUND(E169*H169,2)</f>
        <v>0</v>
      </c>
      <c r="J169" s="183"/>
      <c r="K169" s="184">
        <f>ROUND(E169*J169,2)</f>
        <v>0</v>
      </c>
      <c r="L169" s="184">
        <v>21</v>
      </c>
      <c r="M169" s="184">
        <f>G169*(1+L169/100)</f>
        <v>0</v>
      </c>
      <c r="N169" s="182">
        <v>0</v>
      </c>
      <c r="O169" s="182">
        <f>ROUND(E169*N169,2)</f>
        <v>0</v>
      </c>
      <c r="P169" s="182">
        <v>0</v>
      </c>
      <c r="Q169" s="182">
        <f>ROUND(E169*P169,2)</f>
        <v>0</v>
      </c>
      <c r="R169" s="184"/>
      <c r="S169" s="184" t="s">
        <v>364</v>
      </c>
      <c r="T169" s="185" t="s">
        <v>332</v>
      </c>
      <c r="U169" s="159">
        <v>0</v>
      </c>
      <c r="V169" s="159">
        <f>ROUND(E169*U169,2)</f>
        <v>0</v>
      </c>
      <c r="W169" s="159"/>
      <c r="X169" s="159" t="s">
        <v>422</v>
      </c>
      <c r="Y169" s="159" t="s">
        <v>334</v>
      </c>
      <c r="Z169" s="148"/>
      <c r="AA169" s="148"/>
      <c r="AB169" s="148"/>
      <c r="AC169" s="148"/>
      <c r="AD169" s="148"/>
      <c r="AE169" s="148"/>
      <c r="AF169" s="148"/>
      <c r="AG169" s="148" t="s">
        <v>1377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71">
        <v>91</v>
      </c>
      <c r="B170" s="172" t="s">
        <v>1743</v>
      </c>
      <c r="C170" s="187" t="s">
        <v>1721</v>
      </c>
      <c r="D170" s="173" t="s">
        <v>1376</v>
      </c>
      <c r="E170" s="174">
        <v>1</v>
      </c>
      <c r="F170" s="175"/>
      <c r="G170" s="176">
        <f>ROUND(E170*F170,2)</f>
        <v>0</v>
      </c>
      <c r="H170" s="175"/>
      <c r="I170" s="176">
        <f>ROUND(E170*H170,2)</f>
        <v>0</v>
      </c>
      <c r="J170" s="175"/>
      <c r="K170" s="176">
        <f>ROUND(E170*J170,2)</f>
        <v>0</v>
      </c>
      <c r="L170" s="176">
        <v>21</v>
      </c>
      <c r="M170" s="176">
        <f>G170*(1+L170/100)</f>
        <v>0</v>
      </c>
      <c r="N170" s="174">
        <v>0</v>
      </c>
      <c r="O170" s="174">
        <f>ROUND(E170*N170,2)</f>
        <v>0</v>
      </c>
      <c r="P170" s="174">
        <v>0</v>
      </c>
      <c r="Q170" s="174">
        <f>ROUND(E170*P170,2)</f>
        <v>0</v>
      </c>
      <c r="R170" s="176"/>
      <c r="S170" s="176" t="s">
        <v>364</v>
      </c>
      <c r="T170" s="177" t="s">
        <v>332</v>
      </c>
      <c r="U170" s="159">
        <v>0</v>
      </c>
      <c r="V170" s="159">
        <f>ROUND(E170*U170,2)</f>
        <v>0</v>
      </c>
      <c r="W170" s="159"/>
      <c r="X170" s="159" t="s">
        <v>422</v>
      </c>
      <c r="Y170" s="159" t="s">
        <v>334</v>
      </c>
      <c r="Z170" s="148"/>
      <c r="AA170" s="148"/>
      <c r="AB170" s="148"/>
      <c r="AC170" s="148"/>
      <c r="AD170" s="148"/>
      <c r="AE170" s="148"/>
      <c r="AF170" s="148"/>
      <c r="AG170" s="148" t="s">
        <v>1377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ht="22.5" outlineLevel="2" x14ac:dyDescent="0.2">
      <c r="A171" s="155"/>
      <c r="B171" s="156"/>
      <c r="C171" s="263" t="s">
        <v>1744</v>
      </c>
      <c r="D171" s="264"/>
      <c r="E171" s="264"/>
      <c r="F171" s="264"/>
      <c r="G171" s="264"/>
      <c r="H171" s="159"/>
      <c r="I171" s="159"/>
      <c r="J171" s="159"/>
      <c r="K171" s="159"/>
      <c r="L171" s="159"/>
      <c r="M171" s="159"/>
      <c r="N171" s="158"/>
      <c r="O171" s="158"/>
      <c r="P171" s="158"/>
      <c r="Q171" s="158"/>
      <c r="R171" s="159"/>
      <c r="S171" s="159"/>
      <c r="T171" s="159"/>
      <c r="U171" s="159"/>
      <c r="V171" s="159"/>
      <c r="W171" s="159"/>
      <c r="X171" s="159"/>
      <c r="Y171" s="159"/>
      <c r="Z171" s="148"/>
      <c r="AA171" s="148"/>
      <c r="AB171" s="148"/>
      <c r="AC171" s="148"/>
      <c r="AD171" s="148"/>
      <c r="AE171" s="148"/>
      <c r="AF171" s="148"/>
      <c r="AG171" s="148" t="s">
        <v>336</v>
      </c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78" t="str">
        <f>C171</f>
        <v>"Qch.= 3,7kW/ Příkon 1,60 kW, proud 7,0 A  - 230; max. velikost jističe 15 A. Chlazení při ext. teplotách - 15 po + 48°C. Akust. výkon venkovní jednotky 69 dBa. Automatický restart.</v>
      </c>
      <c r="BB171" s="148"/>
      <c r="BC171" s="148"/>
      <c r="BD171" s="148"/>
      <c r="BE171" s="148"/>
      <c r="BF171" s="148"/>
      <c r="BG171" s="148"/>
      <c r="BH171" s="148"/>
    </row>
    <row r="172" spans="1:60" outlineLevel="3" x14ac:dyDescent="0.2">
      <c r="A172" s="155"/>
      <c r="B172" s="156"/>
      <c r="C172" s="272" t="s">
        <v>1745</v>
      </c>
      <c r="D172" s="273"/>
      <c r="E172" s="273"/>
      <c r="F172" s="273"/>
      <c r="G172" s="273"/>
      <c r="H172" s="159"/>
      <c r="I172" s="159"/>
      <c r="J172" s="159"/>
      <c r="K172" s="159"/>
      <c r="L172" s="159"/>
      <c r="M172" s="159"/>
      <c r="N172" s="158"/>
      <c r="O172" s="158"/>
      <c r="P172" s="158"/>
      <c r="Q172" s="158"/>
      <c r="R172" s="159"/>
      <c r="S172" s="159"/>
      <c r="T172" s="159"/>
      <c r="U172" s="159"/>
      <c r="V172" s="159"/>
      <c r="W172" s="159"/>
      <c r="X172" s="159"/>
      <c r="Y172" s="159"/>
      <c r="Z172" s="148"/>
      <c r="AA172" s="148"/>
      <c r="AB172" s="148"/>
      <c r="AC172" s="148"/>
      <c r="AD172" s="148"/>
      <c r="AE172" s="148"/>
      <c r="AF172" s="148"/>
      <c r="AG172" s="148" t="s">
        <v>336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71">
        <v>92</v>
      </c>
      <c r="B173" s="172" t="s">
        <v>1746</v>
      </c>
      <c r="C173" s="187" t="s">
        <v>1724</v>
      </c>
      <c r="D173" s="173" t="s">
        <v>1376</v>
      </c>
      <c r="E173" s="174">
        <v>1</v>
      </c>
      <c r="F173" s="175"/>
      <c r="G173" s="176">
        <f>ROUND(E173*F173,2)</f>
        <v>0</v>
      </c>
      <c r="H173" s="175"/>
      <c r="I173" s="176">
        <f>ROUND(E173*H173,2)</f>
        <v>0</v>
      </c>
      <c r="J173" s="175"/>
      <c r="K173" s="176">
        <f>ROUND(E173*J173,2)</f>
        <v>0</v>
      </c>
      <c r="L173" s="176">
        <v>21</v>
      </c>
      <c r="M173" s="176">
        <f>G173*(1+L173/100)</f>
        <v>0</v>
      </c>
      <c r="N173" s="174">
        <v>0</v>
      </c>
      <c r="O173" s="174">
        <f>ROUND(E173*N173,2)</f>
        <v>0</v>
      </c>
      <c r="P173" s="174">
        <v>0</v>
      </c>
      <c r="Q173" s="174">
        <f>ROUND(E173*P173,2)</f>
        <v>0</v>
      </c>
      <c r="R173" s="176"/>
      <c r="S173" s="176" t="s">
        <v>364</v>
      </c>
      <c r="T173" s="177" t="s">
        <v>332</v>
      </c>
      <c r="U173" s="159">
        <v>0</v>
      </c>
      <c r="V173" s="159">
        <f>ROUND(E173*U173,2)</f>
        <v>0</v>
      </c>
      <c r="W173" s="159"/>
      <c r="X173" s="159" t="s">
        <v>1663</v>
      </c>
      <c r="Y173" s="159" t="s">
        <v>334</v>
      </c>
      <c r="Z173" s="148"/>
      <c r="AA173" s="148"/>
      <c r="AB173" s="148"/>
      <c r="AC173" s="148"/>
      <c r="AD173" s="148"/>
      <c r="AE173" s="148"/>
      <c r="AF173" s="148"/>
      <c r="AG173" s="148" t="s">
        <v>1664</v>
      </c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2" x14ac:dyDescent="0.2">
      <c r="A174" s="155"/>
      <c r="B174" s="156"/>
      <c r="C174" s="263" t="s">
        <v>1747</v>
      </c>
      <c r="D174" s="264"/>
      <c r="E174" s="264"/>
      <c r="F174" s="264"/>
      <c r="G174" s="264"/>
      <c r="H174" s="159"/>
      <c r="I174" s="159"/>
      <c r="J174" s="159"/>
      <c r="K174" s="159"/>
      <c r="L174" s="159"/>
      <c r="M174" s="159"/>
      <c r="N174" s="158"/>
      <c r="O174" s="158"/>
      <c r="P174" s="158"/>
      <c r="Q174" s="158"/>
      <c r="R174" s="159"/>
      <c r="S174" s="159"/>
      <c r="T174" s="159"/>
      <c r="U174" s="159"/>
      <c r="V174" s="159"/>
      <c r="W174" s="159"/>
      <c r="X174" s="159"/>
      <c r="Y174" s="159"/>
      <c r="Z174" s="148"/>
      <c r="AA174" s="148"/>
      <c r="AB174" s="148"/>
      <c r="AC174" s="148"/>
      <c r="AD174" s="148"/>
      <c r="AE174" s="148"/>
      <c r="AF174" s="148"/>
      <c r="AG174" s="148" t="s">
        <v>336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3" x14ac:dyDescent="0.2">
      <c r="A175" s="155"/>
      <c r="B175" s="156"/>
      <c r="C175" s="272" t="s">
        <v>1726</v>
      </c>
      <c r="D175" s="273"/>
      <c r="E175" s="273"/>
      <c r="F175" s="273"/>
      <c r="G175" s="273"/>
      <c r="H175" s="159"/>
      <c r="I175" s="159"/>
      <c r="J175" s="159"/>
      <c r="K175" s="159"/>
      <c r="L175" s="159"/>
      <c r="M175" s="159"/>
      <c r="N175" s="158"/>
      <c r="O175" s="158"/>
      <c r="P175" s="158"/>
      <c r="Q175" s="158"/>
      <c r="R175" s="159"/>
      <c r="S175" s="159"/>
      <c r="T175" s="159"/>
      <c r="U175" s="159"/>
      <c r="V175" s="159"/>
      <c r="W175" s="159"/>
      <c r="X175" s="159"/>
      <c r="Y175" s="159"/>
      <c r="Z175" s="148"/>
      <c r="AA175" s="148"/>
      <c r="AB175" s="148"/>
      <c r="AC175" s="148"/>
      <c r="AD175" s="148"/>
      <c r="AE175" s="148"/>
      <c r="AF175" s="148"/>
      <c r="AG175" s="148" t="s">
        <v>336</v>
      </c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ht="22.5" outlineLevel="1" x14ac:dyDescent="0.2">
      <c r="A176" s="171">
        <v>93</v>
      </c>
      <c r="B176" s="172" t="s">
        <v>1716</v>
      </c>
      <c r="C176" s="187" t="s">
        <v>1717</v>
      </c>
      <c r="D176" s="173" t="s">
        <v>407</v>
      </c>
      <c r="E176" s="174">
        <v>13</v>
      </c>
      <c r="F176" s="175"/>
      <c r="G176" s="176">
        <f>ROUND(E176*F176,2)</f>
        <v>0</v>
      </c>
      <c r="H176" s="175"/>
      <c r="I176" s="176">
        <f>ROUND(E176*H176,2)</f>
        <v>0</v>
      </c>
      <c r="J176" s="175"/>
      <c r="K176" s="176">
        <f>ROUND(E176*J176,2)</f>
        <v>0</v>
      </c>
      <c r="L176" s="176">
        <v>21</v>
      </c>
      <c r="M176" s="176">
        <f>G176*(1+L176/100)</f>
        <v>0</v>
      </c>
      <c r="N176" s="174">
        <v>7.6000000000000004E-4</v>
      </c>
      <c r="O176" s="174">
        <f>ROUND(E176*N176,2)</f>
        <v>0.01</v>
      </c>
      <c r="P176" s="174">
        <v>0</v>
      </c>
      <c r="Q176" s="174">
        <f>ROUND(E176*P176,2)</f>
        <v>0</v>
      </c>
      <c r="R176" s="176" t="s">
        <v>1341</v>
      </c>
      <c r="S176" s="176" t="s">
        <v>331</v>
      </c>
      <c r="T176" s="177" t="s">
        <v>331</v>
      </c>
      <c r="U176" s="159">
        <v>0.29737999999999998</v>
      </c>
      <c r="V176" s="159">
        <f>ROUND(E176*U176,2)</f>
        <v>3.87</v>
      </c>
      <c r="W176" s="159"/>
      <c r="X176" s="159" t="s">
        <v>422</v>
      </c>
      <c r="Y176" s="159" t="s">
        <v>334</v>
      </c>
      <c r="Z176" s="148"/>
      <c r="AA176" s="148"/>
      <c r="AB176" s="148"/>
      <c r="AC176" s="148"/>
      <c r="AD176" s="148"/>
      <c r="AE176" s="148"/>
      <c r="AF176" s="148"/>
      <c r="AG176" s="148" t="s">
        <v>1748</v>
      </c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2" x14ac:dyDescent="0.2">
      <c r="A177" s="155"/>
      <c r="B177" s="156"/>
      <c r="C177" s="274" t="s">
        <v>1482</v>
      </c>
      <c r="D177" s="275"/>
      <c r="E177" s="275"/>
      <c r="F177" s="275"/>
      <c r="G177" s="275"/>
      <c r="H177" s="159"/>
      <c r="I177" s="159"/>
      <c r="J177" s="159"/>
      <c r="K177" s="159"/>
      <c r="L177" s="159"/>
      <c r="M177" s="159"/>
      <c r="N177" s="158"/>
      <c r="O177" s="158"/>
      <c r="P177" s="158"/>
      <c r="Q177" s="158"/>
      <c r="R177" s="159"/>
      <c r="S177" s="159"/>
      <c r="T177" s="159"/>
      <c r="U177" s="159"/>
      <c r="V177" s="159"/>
      <c r="W177" s="159"/>
      <c r="X177" s="159"/>
      <c r="Y177" s="159"/>
      <c r="Z177" s="148"/>
      <c r="AA177" s="148"/>
      <c r="AB177" s="148"/>
      <c r="AC177" s="148"/>
      <c r="AD177" s="148"/>
      <c r="AE177" s="148"/>
      <c r="AF177" s="148"/>
      <c r="AG177" s="148" t="s">
        <v>430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2" x14ac:dyDescent="0.2">
      <c r="A178" s="155"/>
      <c r="B178" s="156"/>
      <c r="C178" s="272" t="s">
        <v>875</v>
      </c>
      <c r="D178" s="273"/>
      <c r="E178" s="273"/>
      <c r="F178" s="273"/>
      <c r="G178" s="273"/>
      <c r="H178" s="159"/>
      <c r="I178" s="159"/>
      <c r="J178" s="159"/>
      <c r="K178" s="159"/>
      <c r="L178" s="159"/>
      <c r="M178" s="159"/>
      <c r="N178" s="158"/>
      <c r="O178" s="158"/>
      <c r="P178" s="158"/>
      <c r="Q178" s="158"/>
      <c r="R178" s="159"/>
      <c r="S178" s="159"/>
      <c r="T178" s="159"/>
      <c r="U178" s="159"/>
      <c r="V178" s="159"/>
      <c r="W178" s="159"/>
      <c r="X178" s="159"/>
      <c r="Y178" s="159"/>
      <c r="Z178" s="148"/>
      <c r="AA178" s="148"/>
      <c r="AB178" s="148"/>
      <c r="AC178" s="148"/>
      <c r="AD178" s="148"/>
      <c r="AE178" s="148"/>
      <c r="AF178" s="148"/>
      <c r="AG178" s="148" t="s">
        <v>336</v>
      </c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79">
        <v>94</v>
      </c>
      <c r="B179" s="180" t="s">
        <v>1727</v>
      </c>
      <c r="C179" s="189" t="s">
        <v>1719</v>
      </c>
      <c r="D179" s="181" t="s">
        <v>1609</v>
      </c>
      <c r="E179" s="182">
        <v>13</v>
      </c>
      <c r="F179" s="183"/>
      <c r="G179" s="184">
        <f t="shared" ref="G179:G185" si="21">ROUND(E179*F179,2)</f>
        <v>0</v>
      </c>
      <c r="H179" s="183"/>
      <c r="I179" s="184">
        <f t="shared" ref="I179:I185" si="22">ROUND(E179*H179,2)</f>
        <v>0</v>
      </c>
      <c r="J179" s="183"/>
      <c r="K179" s="184">
        <f t="shared" ref="K179:K185" si="23">ROUND(E179*J179,2)</f>
        <v>0</v>
      </c>
      <c r="L179" s="184">
        <v>21</v>
      </c>
      <c r="M179" s="184">
        <f t="shared" ref="M179:M185" si="24">G179*(1+L179/100)</f>
        <v>0</v>
      </c>
      <c r="N179" s="182">
        <v>0</v>
      </c>
      <c r="O179" s="182">
        <f t="shared" ref="O179:O185" si="25">ROUND(E179*N179,2)</f>
        <v>0</v>
      </c>
      <c r="P179" s="182">
        <v>0</v>
      </c>
      <c r="Q179" s="182">
        <f t="shared" ref="Q179:Q185" si="26">ROUND(E179*P179,2)</f>
        <v>0</v>
      </c>
      <c r="R179" s="184"/>
      <c r="S179" s="184" t="s">
        <v>331</v>
      </c>
      <c r="T179" s="185" t="s">
        <v>332</v>
      </c>
      <c r="U179" s="159">
        <v>0</v>
      </c>
      <c r="V179" s="159">
        <f t="shared" ref="V179:V185" si="27">ROUND(E179*U179,2)</f>
        <v>0</v>
      </c>
      <c r="W179" s="159"/>
      <c r="X179" s="159" t="s">
        <v>422</v>
      </c>
      <c r="Y179" s="159" t="s">
        <v>334</v>
      </c>
      <c r="Z179" s="148"/>
      <c r="AA179" s="148"/>
      <c r="AB179" s="148"/>
      <c r="AC179" s="148"/>
      <c r="AD179" s="148"/>
      <c r="AE179" s="148"/>
      <c r="AF179" s="148"/>
      <c r="AG179" s="148" t="s">
        <v>1377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79">
        <v>95</v>
      </c>
      <c r="B180" s="180" t="s">
        <v>1728</v>
      </c>
      <c r="C180" s="189" t="s">
        <v>1715</v>
      </c>
      <c r="D180" s="181" t="s">
        <v>1376</v>
      </c>
      <c r="E180" s="182">
        <v>1</v>
      </c>
      <c r="F180" s="183"/>
      <c r="G180" s="184">
        <f t="shared" si="21"/>
        <v>0</v>
      </c>
      <c r="H180" s="183"/>
      <c r="I180" s="184">
        <f t="shared" si="22"/>
        <v>0</v>
      </c>
      <c r="J180" s="183"/>
      <c r="K180" s="184">
        <f t="shared" si="23"/>
        <v>0</v>
      </c>
      <c r="L180" s="184">
        <v>21</v>
      </c>
      <c r="M180" s="184">
        <f t="shared" si="24"/>
        <v>0</v>
      </c>
      <c r="N180" s="182">
        <v>0</v>
      </c>
      <c r="O180" s="182">
        <f t="shared" si="25"/>
        <v>0</v>
      </c>
      <c r="P180" s="182">
        <v>0</v>
      </c>
      <c r="Q180" s="182">
        <f t="shared" si="26"/>
        <v>0</v>
      </c>
      <c r="R180" s="184"/>
      <c r="S180" s="184" t="s">
        <v>364</v>
      </c>
      <c r="T180" s="185" t="s">
        <v>332</v>
      </c>
      <c r="U180" s="159">
        <v>0</v>
      </c>
      <c r="V180" s="159">
        <f t="shared" si="27"/>
        <v>0</v>
      </c>
      <c r="W180" s="159"/>
      <c r="X180" s="159" t="s">
        <v>422</v>
      </c>
      <c r="Y180" s="159" t="s">
        <v>334</v>
      </c>
      <c r="Z180" s="148"/>
      <c r="AA180" s="148"/>
      <c r="AB180" s="148"/>
      <c r="AC180" s="148"/>
      <c r="AD180" s="148"/>
      <c r="AE180" s="148"/>
      <c r="AF180" s="148"/>
      <c r="AG180" s="148" t="s">
        <v>1377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79">
        <v>96</v>
      </c>
      <c r="B181" s="180" t="s">
        <v>1729</v>
      </c>
      <c r="C181" s="189" t="s">
        <v>1730</v>
      </c>
      <c r="D181" s="181" t="s">
        <v>1376</v>
      </c>
      <c r="E181" s="182">
        <v>1</v>
      </c>
      <c r="F181" s="183"/>
      <c r="G181" s="184">
        <f t="shared" si="21"/>
        <v>0</v>
      </c>
      <c r="H181" s="183"/>
      <c r="I181" s="184">
        <f t="shared" si="22"/>
        <v>0</v>
      </c>
      <c r="J181" s="183"/>
      <c r="K181" s="184">
        <f t="shared" si="23"/>
        <v>0</v>
      </c>
      <c r="L181" s="184">
        <v>21</v>
      </c>
      <c r="M181" s="184">
        <f t="shared" si="24"/>
        <v>0</v>
      </c>
      <c r="N181" s="182">
        <v>0</v>
      </c>
      <c r="O181" s="182">
        <f t="shared" si="25"/>
        <v>0</v>
      </c>
      <c r="P181" s="182">
        <v>0</v>
      </c>
      <c r="Q181" s="182">
        <f t="shared" si="26"/>
        <v>0</v>
      </c>
      <c r="R181" s="184"/>
      <c r="S181" s="184" t="s">
        <v>364</v>
      </c>
      <c r="T181" s="185" t="s">
        <v>332</v>
      </c>
      <c r="U181" s="159">
        <v>0</v>
      </c>
      <c r="V181" s="159">
        <f t="shared" si="27"/>
        <v>0</v>
      </c>
      <c r="W181" s="159"/>
      <c r="X181" s="159" t="s">
        <v>422</v>
      </c>
      <c r="Y181" s="159" t="s">
        <v>334</v>
      </c>
      <c r="Z181" s="148"/>
      <c r="AA181" s="148"/>
      <c r="AB181" s="148"/>
      <c r="AC181" s="148"/>
      <c r="AD181" s="148"/>
      <c r="AE181" s="148"/>
      <c r="AF181" s="148"/>
      <c r="AG181" s="148" t="s">
        <v>1377</v>
      </c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79">
        <v>97</v>
      </c>
      <c r="B182" s="180" t="s">
        <v>1731</v>
      </c>
      <c r="C182" s="189" t="s">
        <v>1732</v>
      </c>
      <c r="D182" s="181" t="s">
        <v>1167</v>
      </c>
      <c r="E182" s="182">
        <v>10</v>
      </c>
      <c r="F182" s="183"/>
      <c r="G182" s="184">
        <f t="shared" si="21"/>
        <v>0</v>
      </c>
      <c r="H182" s="183"/>
      <c r="I182" s="184">
        <f t="shared" si="22"/>
        <v>0</v>
      </c>
      <c r="J182" s="183"/>
      <c r="K182" s="184">
        <f t="shared" si="23"/>
        <v>0</v>
      </c>
      <c r="L182" s="184">
        <v>21</v>
      </c>
      <c r="M182" s="184">
        <f t="shared" si="24"/>
        <v>0</v>
      </c>
      <c r="N182" s="182">
        <v>0</v>
      </c>
      <c r="O182" s="182">
        <f t="shared" si="25"/>
        <v>0</v>
      </c>
      <c r="P182" s="182">
        <v>0</v>
      </c>
      <c r="Q182" s="182">
        <f t="shared" si="26"/>
        <v>0</v>
      </c>
      <c r="R182" s="184"/>
      <c r="S182" s="184" t="s">
        <v>364</v>
      </c>
      <c r="T182" s="185" t="s">
        <v>332</v>
      </c>
      <c r="U182" s="159">
        <v>0</v>
      </c>
      <c r="V182" s="159">
        <f t="shared" si="27"/>
        <v>0</v>
      </c>
      <c r="W182" s="159"/>
      <c r="X182" s="159" t="s">
        <v>422</v>
      </c>
      <c r="Y182" s="159" t="s">
        <v>334</v>
      </c>
      <c r="Z182" s="148"/>
      <c r="AA182" s="148"/>
      <c r="AB182" s="148"/>
      <c r="AC182" s="148"/>
      <c r="AD182" s="148"/>
      <c r="AE182" s="148"/>
      <c r="AF182" s="148"/>
      <c r="AG182" s="148" t="s">
        <v>1377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79">
        <v>98</v>
      </c>
      <c r="B183" s="180" t="s">
        <v>1733</v>
      </c>
      <c r="C183" s="189" t="s">
        <v>1734</v>
      </c>
      <c r="D183" s="181" t="s">
        <v>1609</v>
      </c>
      <c r="E183" s="182">
        <v>5</v>
      </c>
      <c r="F183" s="183"/>
      <c r="G183" s="184">
        <f t="shared" si="21"/>
        <v>0</v>
      </c>
      <c r="H183" s="183"/>
      <c r="I183" s="184">
        <f t="shared" si="22"/>
        <v>0</v>
      </c>
      <c r="J183" s="183"/>
      <c r="K183" s="184">
        <f t="shared" si="23"/>
        <v>0</v>
      </c>
      <c r="L183" s="184">
        <v>21</v>
      </c>
      <c r="M183" s="184">
        <f t="shared" si="24"/>
        <v>0</v>
      </c>
      <c r="N183" s="182">
        <v>0</v>
      </c>
      <c r="O183" s="182">
        <f t="shared" si="25"/>
        <v>0</v>
      </c>
      <c r="P183" s="182">
        <v>0</v>
      </c>
      <c r="Q183" s="182">
        <f t="shared" si="26"/>
        <v>0</v>
      </c>
      <c r="R183" s="184"/>
      <c r="S183" s="184" t="s">
        <v>364</v>
      </c>
      <c r="T183" s="185" t="s">
        <v>332</v>
      </c>
      <c r="U183" s="159">
        <v>0</v>
      </c>
      <c r="V183" s="159">
        <f t="shared" si="27"/>
        <v>0</v>
      </c>
      <c r="W183" s="159"/>
      <c r="X183" s="159" t="s">
        <v>422</v>
      </c>
      <c r="Y183" s="159" t="s">
        <v>334</v>
      </c>
      <c r="Z183" s="148"/>
      <c r="AA183" s="148"/>
      <c r="AB183" s="148"/>
      <c r="AC183" s="148"/>
      <c r="AD183" s="148"/>
      <c r="AE183" s="148"/>
      <c r="AF183" s="148"/>
      <c r="AG183" s="148" t="s">
        <v>1377</v>
      </c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outlineLevel="1" x14ac:dyDescent="0.2">
      <c r="A184" s="179">
        <v>99</v>
      </c>
      <c r="B184" s="180" t="s">
        <v>1735</v>
      </c>
      <c r="C184" s="189" t="s">
        <v>1713</v>
      </c>
      <c r="D184" s="181" t="s">
        <v>1376</v>
      </c>
      <c r="E184" s="182">
        <v>1</v>
      </c>
      <c r="F184" s="183"/>
      <c r="G184" s="184">
        <f t="shared" si="21"/>
        <v>0</v>
      </c>
      <c r="H184" s="183"/>
      <c r="I184" s="184">
        <f t="shared" si="22"/>
        <v>0</v>
      </c>
      <c r="J184" s="183"/>
      <c r="K184" s="184">
        <f t="shared" si="23"/>
        <v>0</v>
      </c>
      <c r="L184" s="184">
        <v>21</v>
      </c>
      <c r="M184" s="184">
        <f t="shared" si="24"/>
        <v>0</v>
      </c>
      <c r="N184" s="182">
        <v>0</v>
      </c>
      <c r="O184" s="182">
        <f t="shared" si="25"/>
        <v>0</v>
      </c>
      <c r="P184" s="182">
        <v>0</v>
      </c>
      <c r="Q184" s="182">
        <f t="shared" si="26"/>
        <v>0</v>
      </c>
      <c r="R184" s="184"/>
      <c r="S184" s="184" t="s">
        <v>364</v>
      </c>
      <c r="T184" s="185" t="s">
        <v>332</v>
      </c>
      <c r="U184" s="159">
        <v>0</v>
      </c>
      <c r="V184" s="159">
        <f t="shared" si="27"/>
        <v>0</v>
      </c>
      <c r="W184" s="159"/>
      <c r="X184" s="159" t="s">
        <v>422</v>
      </c>
      <c r="Y184" s="159" t="s">
        <v>334</v>
      </c>
      <c r="Z184" s="148"/>
      <c r="AA184" s="148"/>
      <c r="AB184" s="148"/>
      <c r="AC184" s="148"/>
      <c r="AD184" s="148"/>
      <c r="AE184" s="148"/>
      <c r="AF184" s="148"/>
      <c r="AG184" s="148" t="s">
        <v>1377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1" x14ac:dyDescent="0.2">
      <c r="A185" s="171">
        <v>100</v>
      </c>
      <c r="B185" s="172" t="s">
        <v>1736</v>
      </c>
      <c r="C185" s="187" t="s">
        <v>1737</v>
      </c>
      <c r="D185" s="173" t="s">
        <v>1376</v>
      </c>
      <c r="E185" s="174">
        <v>1</v>
      </c>
      <c r="F185" s="175"/>
      <c r="G185" s="176">
        <f t="shared" si="21"/>
        <v>0</v>
      </c>
      <c r="H185" s="175"/>
      <c r="I185" s="176">
        <f t="shared" si="22"/>
        <v>0</v>
      </c>
      <c r="J185" s="175"/>
      <c r="K185" s="176">
        <f t="shared" si="23"/>
        <v>0</v>
      </c>
      <c r="L185" s="176">
        <v>21</v>
      </c>
      <c r="M185" s="176">
        <f t="shared" si="24"/>
        <v>0</v>
      </c>
      <c r="N185" s="174">
        <v>0</v>
      </c>
      <c r="O185" s="174">
        <f t="shared" si="25"/>
        <v>0</v>
      </c>
      <c r="P185" s="174">
        <v>0</v>
      </c>
      <c r="Q185" s="174">
        <f t="shared" si="26"/>
        <v>0</v>
      </c>
      <c r="R185" s="176"/>
      <c r="S185" s="176" t="s">
        <v>364</v>
      </c>
      <c r="T185" s="177" t="s">
        <v>332</v>
      </c>
      <c r="U185" s="159">
        <v>0</v>
      </c>
      <c r="V185" s="159">
        <f t="shared" si="27"/>
        <v>0</v>
      </c>
      <c r="W185" s="159"/>
      <c r="X185" s="159" t="s">
        <v>422</v>
      </c>
      <c r="Y185" s="159" t="s">
        <v>334</v>
      </c>
      <c r="Z185" s="148"/>
      <c r="AA185" s="148"/>
      <c r="AB185" s="148"/>
      <c r="AC185" s="148"/>
      <c r="AD185" s="148"/>
      <c r="AE185" s="148"/>
      <c r="AF185" s="148"/>
      <c r="AG185" s="148" t="s">
        <v>1377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2" x14ac:dyDescent="0.2">
      <c r="A186" s="155"/>
      <c r="B186" s="156"/>
      <c r="C186" s="263" t="s">
        <v>1738</v>
      </c>
      <c r="D186" s="264"/>
      <c r="E186" s="264"/>
      <c r="F186" s="264"/>
      <c r="G186" s="264"/>
      <c r="H186" s="159"/>
      <c r="I186" s="159"/>
      <c r="J186" s="159"/>
      <c r="K186" s="159"/>
      <c r="L186" s="159"/>
      <c r="M186" s="159"/>
      <c r="N186" s="158"/>
      <c r="O186" s="158"/>
      <c r="P186" s="158"/>
      <c r="Q186" s="158"/>
      <c r="R186" s="159"/>
      <c r="S186" s="159"/>
      <c r="T186" s="159"/>
      <c r="U186" s="159"/>
      <c r="V186" s="159"/>
      <c r="W186" s="159"/>
      <c r="X186" s="159"/>
      <c r="Y186" s="159"/>
      <c r="Z186" s="148"/>
      <c r="AA186" s="148"/>
      <c r="AB186" s="148"/>
      <c r="AC186" s="148"/>
      <c r="AD186" s="148"/>
      <c r="AE186" s="148"/>
      <c r="AF186" s="148"/>
      <c r="AG186" s="148" t="s">
        <v>336</v>
      </c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79">
        <v>101</v>
      </c>
      <c r="B187" s="180" t="s">
        <v>1739</v>
      </c>
      <c r="C187" s="189" t="s">
        <v>1740</v>
      </c>
      <c r="D187" s="181" t="s">
        <v>1376</v>
      </c>
      <c r="E187" s="182">
        <v>2</v>
      </c>
      <c r="F187" s="183"/>
      <c r="G187" s="184">
        <f>ROUND(E187*F187,2)</f>
        <v>0</v>
      </c>
      <c r="H187" s="183"/>
      <c r="I187" s="184">
        <f>ROUND(E187*H187,2)</f>
        <v>0</v>
      </c>
      <c r="J187" s="183"/>
      <c r="K187" s="184">
        <f>ROUND(E187*J187,2)</f>
        <v>0</v>
      </c>
      <c r="L187" s="184">
        <v>21</v>
      </c>
      <c r="M187" s="184">
        <f>G187*(1+L187/100)</f>
        <v>0</v>
      </c>
      <c r="N187" s="182">
        <v>0</v>
      </c>
      <c r="O187" s="182">
        <f>ROUND(E187*N187,2)</f>
        <v>0</v>
      </c>
      <c r="P187" s="182">
        <v>0</v>
      </c>
      <c r="Q187" s="182">
        <f>ROUND(E187*P187,2)</f>
        <v>0</v>
      </c>
      <c r="R187" s="184"/>
      <c r="S187" s="184" t="s">
        <v>364</v>
      </c>
      <c r="T187" s="185" t="s">
        <v>332</v>
      </c>
      <c r="U187" s="159">
        <v>0</v>
      </c>
      <c r="V187" s="159">
        <f>ROUND(E187*U187,2)</f>
        <v>0</v>
      </c>
      <c r="W187" s="159"/>
      <c r="X187" s="159" t="s">
        <v>422</v>
      </c>
      <c r="Y187" s="159" t="s">
        <v>334</v>
      </c>
      <c r="Z187" s="148"/>
      <c r="AA187" s="148"/>
      <c r="AB187" s="148"/>
      <c r="AC187" s="148"/>
      <c r="AD187" s="148"/>
      <c r="AE187" s="148"/>
      <c r="AF187" s="148"/>
      <c r="AG187" s="148" t="s">
        <v>1377</v>
      </c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79">
        <v>102</v>
      </c>
      <c r="B188" s="180" t="s">
        <v>1749</v>
      </c>
      <c r="C188" s="189" t="s">
        <v>1742</v>
      </c>
      <c r="D188" s="181" t="s">
        <v>1376</v>
      </c>
      <c r="E188" s="182">
        <v>1</v>
      </c>
      <c r="F188" s="183"/>
      <c r="G188" s="184">
        <f>ROUND(E188*F188,2)</f>
        <v>0</v>
      </c>
      <c r="H188" s="183"/>
      <c r="I188" s="184">
        <f>ROUND(E188*H188,2)</f>
        <v>0</v>
      </c>
      <c r="J188" s="183"/>
      <c r="K188" s="184">
        <f>ROUND(E188*J188,2)</f>
        <v>0</v>
      </c>
      <c r="L188" s="184">
        <v>21</v>
      </c>
      <c r="M188" s="184">
        <f>G188*(1+L188/100)</f>
        <v>0</v>
      </c>
      <c r="N188" s="182">
        <v>0</v>
      </c>
      <c r="O188" s="182">
        <f>ROUND(E188*N188,2)</f>
        <v>0</v>
      </c>
      <c r="P188" s="182">
        <v>0</v>
      </c>
      <c r="Q188" s="182">
        <f>ROUND(E188*P188,2)</f>
        <v>0</v>
      </c>
      <c r="R188" s="184"/>
      <c r="S188" s="184" t="s">
        <v>364</v>
      </c>
      <c r="T188" s="185" t="s">
        <v>332</v>
      </c>
      <c r="U188" s="159">
        <v>0</v>
      </c>
      <c r="V188" s="159">
        <f>ROUND(E188*U188,2)</f>
        <v>0</v>
      </c>
      <c r="W188" s="159"/>
      <c r="X188" s="159" t="s">
        <v>422</v>
      </c>
      <c r="Y188" s="159" t="s">
        <v>334</v>
      </c>
      <c r="Z188" s="148"/>
      <c r="AA188" s="148"/>
      <c r="AB188" s="148"/>
      <c r="AC188" s="148"/>
      <c r="AD188" s="148"/>
      <c r="AE188" s="148"/>
      <c r="AF188" s="148"/>
      <c r="AG188" s="148" t="s">
        <v>1377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x14ac:dyDescent="0.2">
      <c r="A189" s="164" t="s">
        <v>326</v>
      </c>
      <c r="B189" s="165" t="s">
        <v>284</v>
      </c>
      <c r="C189" s="186" t="s">
        <v>285</v>
      </c>
      <c r="D189" s="166"/>
      <c r="E189" s="167"/>
      <c r="F189" s="168"/>
      <c r="G189" s="168">
        <f>SUMIF(AG190:AG198,"&lt;&gt;NOR",G190:G198)</f>
        <v>0</v>
      </c>
      <c r="H189" s="168"/>
      <c r="I189" s="168">
        <f>SUM(I190:I198)</f>
        <v>0</v>
      </c>
      <c r="J189" s="168"/>
      <c r="K189" s="168">
        <f>SUM(K190:K198)</f>
        <v>0</v>
      </c>
      <c r="L189" s="168"/>
      <c r="M189" s="168">
        <f>SUM(M190:M198)</f>
        <v>0</v>
      </c>
      <c r="N189" s="167"/>
      <c r="O189" s="167">
        <f>SUM(O190:O198)</f>
        <v>0</v>
      </c>
      <c r="P189" s="167"/>
      <c r="Q189" s="167">
        <f>SUM(Q190:Q198)</f>
        <v>0</v>
      </c>
      <c r="R189" s="168"/>
      <c r="S189" s="168"/>
      <c r="T189" s="169"/>
      <c r="U189" s="163"/>
      <c r="V189" s="163">
        <f>SUM(V190:V198)</f>
        <v>0</v>
      </c>
      <c r="W189" s="163"/>
      <c r="X189" s="163"/>
      <c r="Y189" s="163"/>
      <c r="AG189" t="s">
        <v>327</v>
      </c>
    </row>
    <row r="190" spans="1:60" ht="22.5" outlineLevel="1" x14ac:dyDescent="0.2">
      <c r="A190" s="179">
        <v>103</v>
      </c>
      <c r="B190" s="180" t="s">
        <v>1750</v>
      </c>
      <c r="C190" s="189" t="s">
        <v>1751</v>
      </c>
      <c r="D190" s="181" t="s">
        <v>1376</v>
      </c>
      <c r="E190" s="182">
        <v>1</v>
      </c>
      <c r="F190" s="183"/>
      <c r="G190" s="184">
        <f>ROUND(E190*F190,2)</f>
        <v>0</v>
      </c>
      <c r="H190" s="183"/>
      <c r="I190" s="184">
        <f>ROUND(E190*H190,2)</f>
        <v>0</v>
      </c>
      <c r="J190" s="183"/>
      <c r="K190" s="184">
        <f>ROUND(E190*J190,2)</f>
        <v>0</v>
      </c>
      <c r="L190" s="184">
        <v>21</v>
      </c>
      <c r="M190" s="184">
        <f>G190*(1+L190/100)</f>
        <v>0</v>
      </c>
      <c r="N190" s="182">
        <v>0</v>
      </c>
      <c r="O190" s="182">
        <f>ROUND(E190*N190,2)</f>
        <v>0</v>
      </c>
      <c r="P190" s="182">
        <v>0</v>
      </c>
      <c r="Q190" s="182">
        <f>ROUND(E190*P190,2)</f>
        <v>0</v>
      </c>
      <c r="R190" s="184"/>
      <c r="S190" s="184" t="s">
        <v>364</v>
      </c>
      <c r="T190" s="185" t="s">
        <v>332</v>
      </c>
      <c r="U190" s="159">
        <v>0</v>
      </c>
      <c r="V190" s="159">
        <f>ROUND(E190*U190,2)</f>
        <v>0</v>
      </c>
      <c r="W190" s="159"/>
      <c r="X190" s="159" t="s">
        <v>422</v>
      </c>
      <c r="Y190" s="159" t="s">
        <v>334</v>
      </c>
      <c r="Z190" s="148"/>
      <c r="AA190" s="148"/>
      <c r="AB190" s="148"/>
      <c r="AC190" s="148"/>
      <c r="AD190" s="148"/>
      <c r="AE190" s="148"/>
      <c r="AF190" s="148"/>
      <c r="AG190" s="148" t="s">
        <v>1752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ht="22.5" outlineLevel="1" x14ac:dyDescent="0.2">
      <c r="A191" s="179">
        <v>104</v>
      </c>
      <c r="B191" s="180" t="s">
        <v>1753</v>
      </c>
      <c r="C191" s="189" t="s">
        <v>1754</v>
      </c>
      <c r="D191" s="181" t="s">
        <v>1376</v>
      </c>
      <c r="E191" s="182">
        <v>1</v>
      </c>
      <c r="F191" s="183"/>
      <c r="G191" s="184">
        <f>ROUND(E191*F191,2)</f>
        <v>0</v>
      </c>
      <c r="H191" s="183"/>
      <c r="I191" s="184">
        <f>ROUND(E191*H191,2)</f>
        <v>0</v>
      </c>
      <c r="J191" s="183"/>
      <c r="K191" s="184">
        <f>ROUND(E191*J191,2)</f>
        <v>0</v>
      </c>
      <c r="L191" s="184">
        <v>21</v>
      </c>
      <c r="M191" s="184">
        <f>G191*(1+L191/100)</f>
        <v>0</v>
      </c>
      <c r="N191" s="182">
        <v>0</v>
      </c>
      <c r="O191" s="182">
        <f>ROUND(E191*N191,2)</f>
        <v>0</v>
      </c>
      <c r="P191" s="182">
        <v>0</v>
      </c>
      <c r="Q191" s="182">
        <f>ROUND(E191*P191,2)</f>
        <v>0</v>
      </c>
      <c r="R191" s="184"/>
      <c r="S191" s="184" t="s">
        <v>364</v>
      </c>
      <c r="T191" s="185" t="s">
        <v>332</v>
      </c>
      <c r="U191" s="159">
        <v>0</v>
      </c>
      <c r="V191" s="159">
        <f>ROUND(E191*U191,2)</f>
        <v>0</v>
      </c>
      <c r="W191" s="159"/>
      <c r="X191" s="159" t="s">
        <v>422</v>
      </c>
      <c r="Y191" s="159" t="s">
        <v>334</v>
      </c>
      <c r="Z191" s="148"/>
      <c r="AA191" s="148"/>
      <c r="AB191" s="148"/>
      <c r="AC191" s="148"/>
      <c r="AD191" s="148"/>
      <c r="AE191" s="148"/>
      <c r="AF191" s="148"/>
      <c r="AG191" s="148" t="s">
        <v>1752</v>
      </c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22.5" outlineLevel="1" x14ac:dyDescent="0.2">
      <c r="A192" s="171">
        <v>105</v>
      </c>
      <c r="B192" s="172" t="s">
        <v>1755</v>
      </c>
      <c r="C192" s="187" t="s">
        <v>1756</v>
      </c>
      <c r="D192" s="173" t="s">
        <v>1376</v>
      </c>
      <c r="E192" s="174">
        <v>1</v>
      </c>
      <c r="F192" s="175"/>
      <c r="G192" s="176">
        <f>ROUND(E192*F192,2)</f>
        <v>0</v>
      </c>
      <c r="H192" s="175"/>
      <c r="I192" s="176">
        <f>ROUND(E192*H192,2)</f>
        <v>0</v>
      </c>
      <c r="J192" s="175"/>
      <c r="K192" s="176">
        <f>ROUND(E192*J192,2)</f>
        <v>0</v>
      </c>
      <c r="L192" s="176">
        <v>21</v>
      </c>
      <c r="M192" s="176">
        <f>G192*(1+L192/100)</f>
        <v>0</v>
      </c>
      <c r="N192" s="174">
        <v>0</v>
      </c>
      <c r="O192" s="174">
        <f>ROUND(E192*N192,2)</f>
        <v>0</v>
      </c>
      <c r="P192" s="174">
        <v>0</v>
      </c>
      <c r="Q192" s="174">
        <f>ROUND(E192*P192,2)</f>
        <v>0</v>
      </c>
      <c r="R192" s="176"/>
      <c r="S192" s="176" t="s">
        <v>364</v>
      </c>
      <c r="T192" s="177" t="s">
        <v>332</v>
      </c>
      <c r="U192" s="159">
        <v>0</v>
      </c>
      <c r="V192" s="159">
        <f>ROUND(E192*U192,2)</f>
        <v>0</v>
      </c>
      <c r="W192" s="159"/>
      <c r="X192" s="159" t="s">
        <v>422</v>
      </c>
      <c r="Y192" s="159" t="s">
        <v>334</v>
      </c>
      <c r="Z192" s="148"/>
      <c r="AA192" s="148"/>
      <c r="AB192" s="148"/>
      <c r="AC192" s="148"/>
      <c r="AD192" s="148"/>
      <c r="AE192" s="148"/>
      <c r="AF192" s="148"/>
      <c r="AG192" s="148" t="s">
        <v>1752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2" x14ac:dyDescent="0.2">
      <c r="A193" s="155"/>
      <c r="B193" s="156"/>
      <c r="C193" s="263" t="s">
        <v>1757</v>
      </c>
      <c r="D193" s="264"/>
      <c r="E193" s="264"/>
      <c r="F193" s="264"/>
      <c r="G193" s="264"/>
      <c r="H193" s="159"/>
      <c r="I193" s="159"/>
      <c r="J193" s="159"/>
      <c r="K193" s="159"/>
      <c r="L193" s="159"/>
      <c r="M193" s="159"/>
      <c r="N193" s="158"/>
      <c r="O193" s="158"/>
      <c r="P193" s="158"/>
      <c r="Q193" s="158"/>
      <c r="R193" s="159"/>
      <c r="S193" s="159"/>
      <c r="T193" s="159"/>
      <c r="U193" s="159"/>
      <c r="V193" s="159"/>
      <c r="W193" s="159"/>
      <c r="X193" s="159"/>
      <c r="Y193" s="159"/>
      <c r="Z193" s="148"/>
      <c r="AA193" s="148"/>
      <c r="AB193" s="148"/>
      <c r="AC193" s="148"/>
      <c r="AD193" s="148"/>
      <c r="AE193" s="148"/>
      <c r="AF193" s="148"/>
      <c r="AG193" s="148" t="s">
        <v>336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3" x14ac:dyDescent="0.2">
      <c r="A194" s="155"/>
      <c r="B194" s="156"/>
      <c r="C194" s="272" t="s">
        <v>1758</v>
      </c>
      <c r="D194" s="273"/>
      <c r="E194" s="273"/>
      <c r="F194" s="273"/>
      <c r="G194" s="273"/>
      <c r="H194" s="159"/>
      <c r="I194" s="159"/>
      <c r="J194" s="159"/>
      <c r="K194" s="159"/>
      <c r="L194" s="159"/>
      <c r="M194" s="159"/>
      <c r="N194" s="158"/>
      <c r="O194" s="158"/>
      <c r="P194" s="158"/>
      <c r="Q194" s="158"/>
      <c r="R194" s="159"/>
      <c r="S194" s="159"/>
      <c r="T194" s="159"/>
      <c r="U194" s="159"/>
      <c r="V194" s="159"/>
      <c r="W194" s="159"/>
      <c r="X194" s="159"/>
      <c r="Y194" s="159"/>
      <c r="Z194" s="148"/>
      <c r="AA194" s="148"/>
      <c r="AB194" s="148"/>
      <c r="AC194" s="148"/>
      <c r="AD194" s="148"/>
      <c r="AE194" s="148"/>
      <c r="AF194" s="148"/>
      <c r="AG194" s="148" t="s">
        <v>336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79">
        <v>106</v>
      </c>
      <c r="B195" s="180" t="s">
        <v>1759</v>
      </c>
      <c r="C195" s="189" t="s">
        <v>1760</v>
      </c>
      <c r="D195" s="181" t="s">
        <v>1376</v>
      </c>
      <c r="E195" s="182">
        <v>1</v>
      </c>
      <c r="F195" s="183"/>
      <c r="G195" s="184">
        <f>ROUND(E195*F195,2)</f>
        <v>0</v>
      </c>
      <c r="H195" s="183"/>
      <c r="I195" s="184">
        <f>ROUND(E195*H195,2)</f>
        <v>0</v>
      </c>
      <c r="J195" s="183"/>
      <c r="K195" s="184">
        <f>ROUND(E195*J195,2)</f>
        <v>0</v>
      </c>
      <c r="L195" s="184">
        <v>21</v>
      </c>
      <c r="M195" s="184">
        <f>G195*(1+L195/100)</f>
        <v>0</v>
      </c>
      <c r="N195" s="182">
        <v>0</v>
      </c>
      <c r="O195" s="182">
        <f>ROUND(E195*N195,2)</f>
        <v>0</v>
      </c>
      <c r="P195" s="182">
        <v>0</v>
      </c>
      <c r="Q195" s="182">
        <f>ROUND(E195*P195,2)</f>
        <v>0</v>
      </c>
      <c r="R195" s="184"/>
      <c r="S195" s="184" t="s">
        <v>364</v>
      </c>
      <c r="T195" s="185" t="s">
        <v>332</v>
      </c>
      <c r="U195" s="159">
        <v>0</v>
      </c>
      <c r="V195" s="159">
        <f>ROUND(E195*U195,2)</f>
        <v>0</v>
      </c>
      <c r="W195" s="159"/>
      <c r="X195" s="159" t="s">
        <v>422</v>
      </c>
      <c r="Y195" s="159" t="s">
        <v>334</v>
      </c>
      <c r="Z195" s="148"/>
      <c r="AA195" s="148"/>
      <c r="AB195" s="148"/>
      <c r="AC195" s="148"/>
      <c r="AD195" s="148"/>
      <c r="AE195" s="148"/>
      <c r="AF195" s="148"/>
      <c r="AG195" s="148" t="s">
        <v>1752</v>
      </c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79">
        <v>107</v>
      </c>
      <c r="B196" s="180" t="s">
        <v>1761</v>
      </c>
      <c r="C196" s="189" t="s">
        <v>1762</v>
      </c>
      <c r="D196" s="181" t="s">
        <v>1609</v>
      </c>
      <c r="E196" s="182">
        <v>12</v>
      </c>
      <c r="F196" s="183"/>
      <c r="G196" s="184">
        <f>ROUND(E196*F196,2)</f>
        <v>0</v>
      </c>
      <c r="H196" s="183"/>
      <c r="I196" s="184">
        <f>ROUND(E196*H196,2)</f>
        <v>0</v>
      </c>
      <c r="J196" s="183"/>
      <c r="K196" s="184">
        <f>ROUND(E196*J196,2)</f>
        <v>0</v>
      </c>
      <c r="L196" s="184">
        <v>21</v>
      </c>
      <c r="M196" s="184">
        <f>G196*(1+L196/100)</f>
        <v>0</v>
      </c>
      <c r="N196" s="182">
        <v>0</v>
      </c>
      <c r="O196" s="182">
        <f>ROUND(E196*N196,2)</f>
        <v>0</v>
      </c>
      <c r="P196" s="182">
        <v>0</v>
      </c>
      <c r="Q196" s="182">
        <f>ROUND(E196*P196,2)</f>
        <v>0</v>
      </c>
      <c r="R196" s="184"/>
      <c r="S196" s="184" t="s">
        <v>364</v>
      </c>
      <c r="T196" s="185" t="s">
        <v>332</v>
      </c>
      <c r="U196" s="159">
        <v>0</v>
      </c>
      <c r="V196" s="159">
        <f>ROUND(E196*U196,2)</f>
        <v>0</v>
      </c>
      <c r="W196" s="159"/>
      <c r="X196" s="159" t="s">
        <v>422</v>
      </c>
      <c r="Y196" s="159" t="s">
        <v>334</v>
      </c>
      <c r="Z196" s="148"/>
      <c r="AA196" s="148"/>
      <c r="AB196" s="148"/>
      <c r="AC196" s="148"/>
      <c r="AD196" s="148"/>
      <c r="AE196" s="148"/>
      <c r="AF196" s="148"/>
      <c r="AG196" s="148" t="s">
        <v>1752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79">
        <v>108</v>
      </c>
      <c r="B197" s="180" t="s">
        <v>1763</v>
      </c>
      <c r="C197" s="189" t="s">
        <v>1764</v>
      </c>
      <c r="D197" s="181" t="s">
        <v>1609</v>
      </c>
      <c r="E197" s="182">
        <v>12</v>
      </c>
      <c r="F197" s="183"/>
      <c r="G197" s="184">
        <f>ROUND(E197*F197,2)</f>
        <v>0</v>
      </c>
      <c r="H197" s="183"/>
      <c r="I197" s="184">
        <f>ROUND(E197*H197,2)</f>
        <v>0</v>
      </c>
      <c r="J197" s="183"/>
      <c r="K197" s="184">
        <f>ROUND(E197*J197,2)</f>
        <v>0</v>
      </c>
      <c r="L197" s="184">
        <v>21</v>
      </c>
      <c r="M197" s="184">
        <f>G197*(1+L197/100)</f>
        <v>0</v>
      </c>
      <c r="N197" s="182">
        <v>0</v>
      </c>
      <c r="O197" s="182">
        <f>ROUND(E197*N197,2)</f>
        <v>0</v>
      </c>
      <c r="P197" s="182">
        <v>0</v>
      </c>
      <c r="Q197" s="182">
        <f>ROUND(E197*P197,2)</f>
        <v>0</v>
      </c>
      <c r="R197" s="184"/>
      <c r="S197" s="184" t="s">
        <v>364</v>
      </c>
      <c r="T197" s="185" t="s">
        <v>332</v>
      </c>
      <c r="U197" s="159">
        <v>0</v>
      </c>
      <c r="V197" s="159">
        <f>ROUND(E197*U197,2)</f>
        <v>0</v>
      </c>
      <c r="W197" s="159"/>
      <c r="X197" s="159" t="s">
        <v>422</v>
      </c>
      <c r="Y197" s="159" t="s">
        <v>334</v>
      </c>
      <c r="Z197" s="148"/>
      <c r="AA197" s="148"/>
      <c r="AB197" s="148"/>
      <c r="AC197" s="148"/>
      <c r="AD197" s="148"/>
      <c r="AE197" s="148"/>
      <c r="AF197" s="148"/>
      <c r="AG197" s="148" t="s">
        <v>1752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79">
        <v>109</v>
      </c>
      <c r="B198" s="180" t="s">
        <v>1765</v>
      </c>
      <c r="C198" s="189" t="s">
        <v>1766</v>
      </c>
      <c r="D198" s="181" t="s">
        <v>1609</v>
      </c>
      <c r="E198" s="182">
        <v>12</v>
      </c>
      <c r="F198" s="183"/>
      <c r="G198" s="184">
        <f>ROUND(E198*F198,2)</f>
        <v>0</v>
      </c>
      <c r="H198" s="183"/>
      <c r="I198" s="184">
        <f>ROUND(E198*H198,2)</f>
        <v>0</v>
      </c>
      <c r="J198" s="183"/>
      <c r="K198" s="184">
        <f>ROUND(E198*J198,2)</f>
        <v>0</v>
      </c>
      <c r="L198" s="184">
        <v>21</v>
      </c>
      <c r="M198" s="184">
        <f>G198*(1+L198/100)</f>
        <v>0</v>
      </c>
      <c r="N198" s="182">
        <v>0</v>
      </c>
      <c r="O198" s="182">
        <f>ROUND(E198*N198,2)</f>
        <v>0</v>
      </c>
      <c r="P198" s="182">
        <v>0</v>
      </c>
      <c r="Q198" s="182">
        <f>ROUND(E198*P198,2)</f>
        <v>0</v>
      </c>
      <c r="R198" s="184"/>
      <c r="S198" s="184" t="s">
        <v>364</v>
      </c>
      <c r="T198" s="185" t="s">
        <v>332</v>
      </c>
      <c r="U198" s="159">
        <v>0</v>
      </c>
      <c r="V198" s="159">
        <f>ROUND(E198*U198,2)</f>
        <v>0</v>
      </c>
      <c r="W198" s="159"/>
      <c r="X198" s="159" t="s">
        <v>422</v>
      </c>
      <c r="Y198" s="159" t="s">
        <v>334</v>
      </c>
      <c r="Z198" s="148"/>
      <c r="AA198" s="148"/>
      <c r="AB198" s="148"/>
      <c r="AC198" s="148"/>
      <c r="AD198" s="148"/>
      <c r="AE198" s="148"/>
      <c r="AF198" s="148"/>
      <c r="AG198" s="148" t="s">
        <v>1752</v>
      </c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x14ac:dyDescent="0.2">
      <c r="A199" s="164" t="s">
        <v>326</v>
      </c>
      <c r="B199" s="165" t="s">
        <v>289</v>
      </c>
      <c r="C199" s="186" t="s">
        <v>290</v>
      </c>
      <c r="D199" s="166"/>
      <c r="E199" s="167"/>
      <c r="F199" s="168"/>
      <c r="G199" s="168">
        <f>SUMIF(AG200:AG302,"&lt;&gt;NOR",G200:G302)</f>
        <v>0</v>
      </c>
      <c r="H199" s="168"/>
      <c r="I199" s="168">
        <f>SUM(I200:I302)</f>
        <v>0</v>
      </c>
      <c r="J199" s="168"/>
      <c r="K199" s="168">
        <f>SUM(K200:K302)</f>
        <v>0</v>
      </c>
      <c r="L199" s="168"/>
      <c r="M199" s="168">
        <f>SUM(M200:M302)</f>
        <v>0</v>
      </c>
      <c r="N199" s="167"/>
      <c r="O199" s="167">
        <f>SUM(O200:O302)</f>
        <v>0.02</v>
      </c>
      <c r="P199" s="167"/>
      <c r="Q199" s="167">
        <f>SUM(Q200:Q302)</f>
        <v>0</v>
      </c>
      <c r="R199" s="168"/>
      <c r="S199" s="168"/>
      <c r="T199" s="169"/>
      <c r="U199" s="163"/>
      <c r="V199" s="163">
        <f>SUM(V200:V302)</f>
        <v>256.89</v>
      </c>
      <c r="W199" s="163"/>
      <c r="X199" s="163"/>
      <c r="Y199" s="163"/>
      <c r="AG199" t="s">
        <v>327</v>
      </c>
    </row>
    <row r="200" spans="1:60" ht="33.75" outlineLevel="1" x14ac:dyDescent="0.2">
      <c r="A200" s="171">
        <v>110</v>
      </c>
      <c r="B200" s="172" t="s">
        <v>1767</v>
      </c>
      <c r="C200" s="187" t="s">
        <v>1768</v>
      </c>
      <c r="D200" s="173" t="s">
        <v>1376</v>
      </c>
      <c r="E200" s="174">
        <v>1</v>
      </c>
      <c r="F200" s="175"/>
      <c r="G200" s="176">
        <f>ROUND(E200*F200,2)</f>
        <v>0</v>
      </c>
      <c r="H200" s="175"/>
      <c r="I200" s="176">
        <f>ROUND(E200*H200,2)</f>
        <v>0</v>
      </c>
      <c r="J200" s="175"/>
      <c r="K200" s="176">
        <f>ROUND(E200*J200,2)</f>
        <v>0</v>
      </c>
      <c r="L200" s="176">
        <v>21</v>
      </c>
      <c r="M200" s="176">
        <f>G200*(1+L200/100)</f>
        <v>0</v>
      </c>
      <c r="N200" s="174">
        <v>0</v>
      </c>
      <c r="O200" s="174">
        <f>ROUND(E200*N200,2)</f>
        <v>0</v>
      </c>
      <c r="P200" s="174">
        <v>0</v>
      </c>
      <c r="Q200" s="174">
        <f>ROUND(E200*P200,2)</f>
        <v>0</v>
      </c>
      <c r="R200" s="176"/>
      <c r="S200" s="176" t="s">
        <v>364</v>
      </c>
      <c r="T200" s="177" t="s">
        <v>332</v>
      </c>
      <c r="U200" s="159">
        <v>0</v>
      </c>
      <c r="V200" s="159">
        <f>ROUND(E200*U200,2)</f>
        <v>0</v>
      </c>
      <c r="W200" s="159"/>
      <c r="X200" s="159" t="s">
        <v>422</v>
      </c>
      <c r="Y200" s="159" t="s">
        <v>334</v>
      </c>
      <c r="Z200" s="148"/>
      <c r="AA200" s="148"/>
      <c r="AB200" s="148"/>
      <c r="AC200" s="148"/>
      <c r="AD200" s="148"/>
      <c r="AE200" s="148"/>
      <c r="AF200" s="148"/>
      <c r="AG200" s="148" t="s">
        <v>1377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2" x14ac:dyDescent="0.2">
      <c r="A201" s="155"/>
      <c r="B201" s="156"/>
      <c r="C201" s="263" t="s">
        <v>1769</v>
      </c>
      <c r="D201" s="264"/>
      <c r="E201" s="264"/>
      <c r="F201" s="264"/>
      <c r="G201" s="264"/>
      <c r="H201" s="159"/>
      <c r="I201" s="159"/>
      <c r="J201" s="159"/>
      <c r="K201" s="159"/>
      <c r="L201" s="159"/>
      <c r="M201" s="159"/>
      <c r="N201" s="158"/>
      <c r="O201" s="158"/>
      <c r="P201" s="158"/>
      <c r="Q201" s="158"/>
      <c r="R201" s="159"/>
      <c r="S201" s="159"/>
      <c r="T201" s="159"/>
      <c r="U201" s="159"/>
      <c r="V201" s="159"/>
      <c r="W201" s="159"/>
      <c r="X201" s="159"/>
      <c r="Y201" s="159"/>
      <c r="Z201" s="148"/>
      <c r="AA201" s="148"/>
      <c r="AB201" s="148"/>
      <c r="AC201" s="148"/>
      <c r="AD201" s="148"/>
      <c r="AE201" s="148"/>
      <c r="AF201" s="148"/>
      <c r="AG201" s="148" t="s">
        <v>336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78" t="str">
        <f>C201</f>
        <v>(účinnost min.80%), elektrický ohřívač, přímý výparník, ventilátor s volným oběžným kolem (EC motor), pružná manžeta.</v>
      </c>
      <c r="BB201" s="148"/>
      <c r="BC201" s="148"/>
      <c r="BD201" s="148"/>
      <c r="BE201" s="148"/>
      <c r="BF201" s="148"/>
      <c r="BG201" s="148"/>
      <c r="BH201" s="148"/>
    </row>
    <row r="202" spans="1:60" ht="22.5" outlineLevel="3" x14ac:dyDescent="0.2">
      <c r="A202" s="155"/>
      <c r="B202" s="156"/>
      <c r="C202" s="272" t="s">
        <v>1770</v>
      </c>
      <c r="D202" s="273"/>
      <c r="E202" s="273"/>
      <c r="F202" s="273"/>
      <c r="G202" s="273"/>
      <c r="H202" s="159"/>
      <c r="I202" s="159"/>
      <c r="J202" s="159"/>
      <c r="K202" s="159"/>
      <c r="L202" s="159"/>
      <c r="M202" s="159"/>
      <c r="N202" s="158"/>
      <c r="O202" s="158"/>
      <c r="P202" s="158"/>
      <c r="Q202" s="158"/>
      <c r="R202" s="159"/>
      <c r="S202" s="159"/>
      <c r="T202" s="159"/>
      <c r="U202" s="159"/>
      <c r="V202" s="159"/>
      <c r="W202" s="159"/>
      <c r="X202" s="159"/>
      <c r="Y202" s="159"/>
      <c r="Z202" s="148"/>
      <c r="AA202" s="148"/>
      <c r="AB202" s="148"/>
      <c r="AC202" s="148"/>
      <c r="AD202" s="148"/>
      <c r="AE202" s="148"/>
      <c r="AF202" s="148"/>
      <c r="AG202" s="148" t="s">
        <v>336</v>
      </c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78" t="str">
        <f>C202</f>
        <v>Odvodní část: pružná manžeta, filtr s tř. filtrace M5, deskový rekuperátor, ventilátor s volným oběžným kolem (EC motor), výfuková komora, pružná manžeta vč. uzavírací klapky (servopohon s havarijní funkcí).</v>
      </c>
      <c r="BB202" s="148"/>
      <c r="BC202" s="148"/>
      <c r="BD202" s="148"/>
      <c r="BE202" s="148"/>
      <c r="BF202" s="148"/>
      <c r="BG202" s="148"/>
      <c r="BH202" s="148"/>
    </row>
    <row r="203" spans="1:60" outlineLevel="3" x14ac:dyDescent="0.2">
      <c r="A203" s="155"/>
      <c r="B203" s="156"/>
      <c r="C203" s="272" t="s">
        <v>1771</v>
      </c>
      <c r="D203" s="273"/>
      <c r="E203" s="273"/>
      <c r="F203" s="273"/>
      <c r="G203" s="273"/>
      <c r="H203" s="159"/>
      <c r="I203" s="159"/>
      <c r="J203" s="159"/>
      <c r="K203" s="159"/>
      <c r="L203" s="159"/>
      <c r="M203" s="159"/>
      <c r="N203" s="158"/>
      <c r="O203" s="158"/>
      <c r="P203" s="158"/>
      <c r="Q203" s="158"/>
      <c r="R203" s="159"/>
      <c r="S203" s="159"/>
      <c r="T203" s="159"/>
      <c r="U203" s="159"/>
      <c r="V203" s="159"/>
      <c r="W203" s="159"/>
      <c r="X203" s="159"/>
      <c r="Y203" s="159"/>
      <c r="Z203" s="148"/>
      <c r="AA203" s="148"/>
      <c r="AB203" s="148"/>
      <c r="AC203" s="148"/>
      <c r="AD203" s="148"/>
      <c r="AE203" s="148"/>
      <c r="AF203" s="148"/>
      <c r="AG203" s="148" t="s">
        <v>336</v>
      </c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3" x14ac:dyDescent="0.2">
      <c r="A204" s="155"/>
      <c r="B204" s="156"/>
      <c r="C204" s="272" t="s">
        <v>1772</v>
      </c>
      <c r="D204" s="273"/>
      <c r="E204" s="273"/>
      <c r="F204" s="273"/>
      <c r="G204" s="273"/>
      <c r="H204" s="159"/>
      <c r="I204" s="159"/>
      <c r="J204" s="159"/>
      <c r="K204" s="159"/>
      <c r="L204" s="159"/>
      <c r="M204" s="159"/>
      <c r="N204" s="158"/>
      <c r="O204" s="158"/>
      <c r="P204" s="158"/>
      <c r="Q204" s="158"/>
      <c r="R204" s="159"/>
      <c r="S204" s="159"/>
      <c r="T204" s="159"/>
      <c r="U204" s="159"/>
      <c r="V204" s="159"/>
      <c r="W204" s="159"/>
      <c r="X204" s="159"/>
      <c r="Y204" s="159"/>
      <c r="Z204" s="148"/>
      <c r="AA204" s="148"/>
      <c r="AB204" s="148"/>
      <c r="AC204" s="148"/>
      <c r="AD204" s="148"/>
      <c r="AE204" s="148"/>
      <c r="AF204" s="148"/>
      <c r="AG204" s="148" t="s">
        <v>336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3" x14ac:dyDescent="0.2">
      <c r="A205" s="155"/>
      <c r="B205" s="156"/>
      <c r="C205" s="272" t="s">
        <v>1773</v>
      </c>
      <c r="D205" s="273"/>
      <c r="E205" s="273"/>
      <c r="F205" s="273"/>
      <c r="G205" s="273"/>
      <c r="H205" s="159"/>
      <c r="I205" s="159"/>
      <c r="J205" s="159"/>
      <c r="K205" s="159"/>
      <c r="L205" s="159"/>
      <c r="M205" s="159"/>
      <c r="N205" s="158"/>
      <c r="O205" s="158"/>
      <c r="P205" s="158"/>
      <c r="Q205" s="158"/>
      <c r="R205" s="159"/>
      <c r="S205" s="159"/>
      <c r="T205" s="159"/>
      <c r="U205" s="159"/>
      <c r="V205" s="159"/>
      <c r="W205" s="159"/>
      <c r="X205" s="159"/>
      <c r="Y205" s="159"/>
      <c r="Z205" s="148"/>
      <c r="AA205" s="148"/>
      <c r="AB205" s="148"/>
      <c r="AC205" s="148"/>
      <c r="AD205" s="148"/>
      <c r="AE205" s="148"/>
      <c r="AF205" s="148"/>
      <c r="AG205" s="148" t="s">
        <v>336</v>
      </c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3" x14ac:dyDescent="0.2">
      <c r="A206" s="155"/>
      <c r="B206" s="156"/>
      <c r="C206" s="272" t="s">
        <v>1774</v>
      </c>
      <c r="D206" s="273"/>
      <c r="E206" s="273"/>
      <c r="F206" s="273"/>
      <c r="G206" s="273"/>
      <c r="H206" s="159"/>
      <c r="I206" s="159"/>
      <c r="J206" s="159"/>
      <c r="K206" s="159"/>
      <c r="L206" s="159"/>
      <c r="M206" s="159"/>
      <c r="N206" s="158"/>
      <c r="O206" s="158"/>
      <c r="P206" s="158"/>
      <c r="Q206" s="158"/>
      <c r="R206" s="159"/>
      <c r="S206" s="159"/>
      <c r="T206" s="159"/>
      <c r="U206" s="159"/>
      <c r="V206" s="159"/>
      <c r="W206" s="159"/>
      <c r="X206" s="159"/>
      <c r="Y206" s="159"/>
      <c r="Z206" s="148"/>
      <c r="AA206" s="148"/>
      <c r="AB206" s="148"/>
      <c r="AC206" s="148"/>
      <c r="AD206" s="148"/>
      <c r="AE206" s="148"/>
      <c r="AF206" s="148"/>
      <c r="AG206" s="148" t="s">
        <v>336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3" x14ac:dyDescent="0.2">
      <c r="A207" s="155"/>
      <c r="B207" s="156"/>
      <c r="C207" s="272" t="s">
        <v>1775</v>
      </c>
      <c r="D207" s="273"/>
      <c r="E207" s="273"/>
      <c r="F207" s="273"/>
      <c r="G207" s="273"/>
      <c r="H207" s="159"/>
      <c r="I207" s="159"/>
      <c r="J207" s="159"/>
      <c r="K207" s="159"/>
      <c r="L207" s="159"/>
      <c r="M207" s="159"/>
      <c r="N207" s="158"/>
      <c r="O207" s="158"/>
      <c r="P207" s="158"/>
      <c r="Q207" s="158"/>
      <c r="R207" s="159"/>
      <c r="S207" s="159"/>
      <c r="T207" s="159"/>
      <c r="U207" s="159"/>
      <c r="V207" s="159"/>
      <c r="W207" s="159"/>
      <c r="X207" s="159"/>
      <c r="Y207" s="159"/>
      <c r="Z207" s="148"/>
      <c r="AA207" s="148"/>
      <c r="AB207" s="148"/>
      <c r="AC207" s="148"/>
      <c r="AD207" s="148"/>
      <c r="AE207" s="148"/>
      <c r="AF207" s="148"/>
      <c r="AG207" s="148" t="s">
        <v>336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3" x14ac:dyDescent="0.2">
      <c r="A208" s="155"/>
      <c r="B208" s="156"/>
      <c r="C208" s="272" t="s">
        <v>1776</v>
      </c>
      <c r="D208" s="273"/>
      <c r="E208" s="273"/>
      <c r="F208" s="273"/>
      <c r="G208" s="273"/>
      <c r="H208" s="159"/>
      <c r="I208" s="159"/>
      <c r="J208" s="159"/>
      <c r="K208" s="159"/>
      <c r="L208" s="159"/>
      <c r="M208" s="159"/>
      <c r="N208" s="158"/>
      <c r="O208" s="158"/>
      <c r="P208" s="158"/>
      <c r="Q208" s="158"/>
      <c r="R208" s="159"/>
      <c r="S208" s="159"/>
      <c r="T208" s="159"/>
      <c r="U208" s="159"/>
      <c r="V208" s="159"/>
      <c r="W208" s="159"/>
      <c r="X208" s="159"/>
      <c r="Y208" s="159"/>
      <c r="Z208" s="148"/>
      <c r="AA208" s="148"/>
      <c r="AB208" s="148"/>
      <c r="AC208" s="148"/>
      <c r="AD208" s="148"/>
      <c r="AE208" s="148"/>
      <c r="AF208" s="148"/>
      <c r="AG208" s="148" t="s">
        <v>336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3" x14ac:dyDescent="0.2">
      <c r="A209" s="155"/>
      <c r="B209" s="156"/>
      <c r="C209" s="272" t="s">
        <v>1777</v>
      </c>
      <c r="D209" s="273"/>
      <c r="E209" s="273"/>
      <c r="F209" s="273"/>
      <c r="G209" s="273"/>
      <c r="H209" s="159"/>
      <c r="I209" s="159"/>
      <c r="J209" s="159"/>
      <c r="K209" s="159"/>
      <c r="L209" s="159"/>
      <c r="M209" s="159"/>
      <c r="N209" s="158"/>
      <c r="O209" s="158"/>
      <c r="P209" s="158"/>
      <c r="Q209" s="158"/>
      <c r="R209" s="159"/>
      <c r="S209" s="159"/>
      <c r="T209" s="159"/>
      <c r="U209" s="159"/>
      <c r="V209" s="159"/>
      <c r="W209" s="159"/>
      <c r="X209" s="159"/>
      <c r="Y209" s="159"/>
      <c r="Z209" s="148"/>
      <c r="AA209" s="148"/>
      <c r="AB209" s="148"/>
      <c r="AC209" s="148"/>
      <c r="AD209" s="148"/>
      <c r="AE209" s="148"/>
      <c r="AF209" s="148"/>
      <c r="AG209" s="148" t="s">
        <v>336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3" x14ac:dyDescent="0.2">
      <c r="A210" s="155"/>
      <c r="B210" s="156"/>
      <c r="C210" s="272" t="s">
        <v>1778</v>
      </c>
      <c r="D210" s="273"/>
      <c r="E210" s="273"/>
      <c r="F210" s="273"/>
      <c r="G210" s="273"/>
      <c r="H210" s="159"/>
      <c r="I210" s="159"/>
      <c r="J210" s="159"/>
      <c r="K210" s="159"/>
      <c r="L210" s="159"/>
      <c r="M210" s="159"/>
      <c r="N210" s="158"/>
      <c r="O210" s="158"/>
      <c r="P210" s="158"/>
      <c r="Q210" s="158"/>
      <c r="R210" s="159"/>
      <c r="S210" s="159"/>
      <c r="T210" s="159"/>
      <c r="U210" s="159"/>
      <c r="V210" s="159"/>
      <c r="W210" s="159"/>
      <c r="X210" s="159"/>
      <c r="Y210" s="159"/>
      <c r="Z210" s="148"/>
      <c r="AA210" s="148"/>
      <c r="AB210" s="148"/>
      <c r="AC210" s="148"/>
      <c r="AD210" s="148"/>
      <c r="AE210" s="148"/>
      <c r="AF210" s="148"/>
      <c r="AG210" s="148" t="s">
        <v>336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3" x14ac:dyDescent="0.2">
      <c r="A211" s="155"/>
      <c r="B211" s="156"/>
      <c r="C211" s="272" t="s">
        <v>1779</v>
      </c>
      <c r="D211" s="273"/>
      <c r="E211" s="273"/>
      <c r="F211" s="273"/>
      <c r="G211" s="273"/>
      <c r="H211" s="159"/>
      <c r="I211" s="159"/>
      <c r="J211" s="159"/>
      <c r="K211" s="159"/>
      <c r="L211" s="159"/>
      <c r="M211" s="159"/>
      <c r="N211" s="158"/>
      <c r="O211" s="158"/>
      <c r="P211" s="158"/>
      <c r="Q211" s="158"/>
      <c r="R211" s="159"/>
      <c r="S211" s="159"/>
      <c r="T211" s="159"/>
      <c r="U211" s="159"/>
      <c r="V211" s="159"/>
      <c r="W211" s="159"/>
      <c r="X211" s="159"/>
      <c r="Y211" s="159"/>
      <c r="Z211" s="148"/>
      <c r="AA211" s="148"/>
      <c r="AB211" s="148"/>
      <c r="AC211" s="148"/>
      <c r="AD211" s="148"/>
      <c r="AE211" s="148"/>
      <c r="AF211" s="148"/>
      <c r="AG211" s="148" t="s">
        <v>336</v>
      </c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3" x14ac:dyDescent="0.2">
      <c r="A212" s="155"/>
      <c r="B212" s="156"/>
      <c r="C212" s="272" t="s">
        <v>1780</v>
      </c>
      <c r="D212" s="273"/>
      <c r="E212" s="273"/>
      <c r="F212" s="273"/>
      <c r="G212" s="273"/>
      <c r="H212" s="159"/>
      <c r="I212" s="159"/>
      <c r="J212" s="159"/>
      <c r="K212" s="159"/>
      <c r="L212" s="159"/>
      <c r="M212" s="159"/>
      <c r="N212" s="158"/>
      <c r="O212" s="158"/>
      <c r="P212" s="158"/>
      <c r="Q212" s="158"/>
      <c r="R212" s="159"/>
      <c r="S212" s="159"/>
      <c r="T212" s="159"/>
      <c r="U212" s="159"/>
      <c r="V212" s="159"/>
      <c r="W212" s="159"/>
      <c r="X212" s="159"/>
      <c r="Y212" s="159"/>
      <c r="Z212" s="148"/>
      <c r="AA212" s="148"/>
      <c r="AB212" s="148"/>
      <c r="AC212" s="148"/>
      <c r="AD212" s="148"/>
      <c r="AE212" s="148"/>
      <c r="AF212" s="148"/>
      <c r="AG212" s="148" t="s">
        <v>336</v>
      </c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79">
        <v>111</v>
      </c>
      <c r="B213" s="180" t="s">
        <v>1781</v>
      </c>
      <c r="C213" s="189" t="s">
        <v>1782</v>
      </c>
      <c r="D213" s="181" t="s">
        <v>1376</v>
      </c>
      <c r="E213" s="182">
        <v>1</v>
      </c>
      <c r="F213" s="183"/>
      <c r="G213" s="184">
        <f>ROUND(E213*F213,2)</f>
        <v>0</v>
      </c>
      <c r="H213" s="183"/>
      <c r="I213" s="184">
        <f>ROUND(E213*H213,2)</f>
        <v>0</v>
      </c>
      <c r="J213" s="183"/>
      <c r="K213" s="184">
        <f>ROUND(E213*J213,2)</f>
        <v>0</v>
      </c>
      <c r="L213" s="184">
        <v>21</v>
      </c>
      <c r="M213" s="184">
        <f>G213*(1+L213/100)</f>
        <v>0</v>
      </c>
      <c r="N213" s="182">
        <v>0</v>
      </c>
      <c r="O213" s="182">
        <f>ROUND(E213*N213,2)</f>
        <v>0</v>
      </c>
      <c r="P213" s="182">
        <v>0</v>
      </c>
      <c r="Q213" s="182">
        <f>ROUND(E213*P213,2)</f>
        <v>0</v>
      </c>
      <c r="R213" s="184"/>
      <c r="S213" s="184" t="s">
        <v>364</v>
      </c>
      <c r="T213" s="185" t="s">
        <v>332</v>
      </c>
      <c r="U213" s="159">
        <v>0</v>
      </c>
      <c r="V213" s="159">
        <f>ROUND(E213*U213,2)</f>
        <v>0</v>
      </c>
      <c r="W213" s="159"/>
      <c r="X213" s="159" t="s">
        <v>422</v>
      </c>
      <c r="Y213" s="159" t="s">
        <v>334</v>
      </c>
      <c r="Z213" s="148"/>
      <c r="AA213" s="148"/>
      <c r="AB213" s="148"/>
      <c r="AC213" s="148"/>
      <c r="AD213" s="148"/>
      <c r="AE213" s="148"/>
      <c r="AF213" s="148"/>
      <c r="AG213" s="148" t="s">
        <v>1377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71">
        <v>112</v>
      </c>
      <c r="B214" s="172" t="s">
        <v>1781</v>
      </c>
      <c r="C214" s="187" t="s">
        <v>1783</v>
      </c>
      <c r="D214" s="173" t="s">
        <v>1376</v>
      </c>
      <c r="E214" s="174">
        <v>4</v>
      </c>
      <c r="F214" s="175"/>
      <c r="G214" s="176">
        <f>ROUND(E214*F214,2)</f>
        <v>0</v>
      </c>
      <c r="H214" s="175"/>
      <c r="I214" s="176">
        <f>ROUND(E214*H214,2)</f>
        <v>0</v>
      </c>
      <c r="J214" s="175"/>
      <c r="K214" s="176">
        <f>ROUND(E214*J214,2)</f>
        <v>0</v>
      </c>
      <c r="L214" s="176">
        <v>21</v>
      </c>
      <c r="M214" s="176">
        <f>G214*(1+L214/100)</f>
        <v>0</v>
      </c>
      <c r="N214" s="174">
        <v>0</v>
      </c>
      <c r="O214" s="174">
        <f>ROUND(E214*N214,2)</f>
        <v>0</v>
      </c>
      <c r="P214" s="174">
        <v>0</v>
      </c>
      <c r="Q214" s="174">
        <f>ROUND(E214*P214,2)</f>
        <v>0</v>
      </c>
      <c r="R214" s="176"/>
      <c r="S214" s="176" t="s">
        <v>364</v>
      </c>
      <c r="T214" s="177" t="s">
        <v>332</v>
      </c>
      <c r="U214" s="159">
        <v>0</v>
      </c>
      <c r="V214" s="159">
        <f>ROUND(E214*U214,2)</f>
        <v>0</v>
      </c>
      <c r="W214" s="159"/>
      <c r="X214" s="159" t="s">
        <v>1663</v>
      </c>
      <c r="Y214" s="159" t="s">
        <v>334</v>
      </c>
      <c r="Z214" s="148"/>
      <c r="AA214" s="148"/>
      <c r="AB214" s="148"/>
      <c r="AC214" s="148"/>
      <c r="AD214" s="148"/>
      <c r="AE214" s="148"/>
      <c r="AF214" s="148"/>
      <c r="AG214" s="148" t="s">
        <v>1664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2" x14ac:dyDescent="0.2">
      <c r="A215" s="155"/>
      <c r="B215" s="156"/>
      <c r="C215" s="263" t="s">
        <v>1784</v>
      </c>
      <c r="D215" s="264"/>
      <c r="E215" s="264"/>
      <c r="F215" s="264"/>
      <c r="G215" s="264"/>
      <c r="H215" s="159"/>
      <c r="I215" s="159"/>
      <c r="J215" s="159"/>
      <c r="K215" s="159"/>
      <c r="L215" s="159"/>
      <c r="M215" s="159"/>
      <c r="N215" s="158"/>
      <c r="O215" s="158"/>
      <c r="P215" s="158"/>
      <c r="Q215" s="158"/>
      <c r="R215" s="159"/>
      <c r="S215" s="159"/>
      <c r="T215" s="159"/>
      <c r="U215" s="159"/>
      <c r="V215" s="159"/>
      <c r="W215" s="159"/>
      <c r="X215" s="159"/>
      <c r="Y215" s="159"/>
      <c r="Z215" s="148"/>
      <c r="AA215" s="148"/>
      <c r="AB215" s="148"/>
      <c r="AC215" s="148"/>
      <c r="AD215" s="148"/>
      <c r="AE215" s="148"/>
      <c r="AF215" s="148"/>
      <c r="AG215" s="148" t="s">
        <v>336</v>
      </c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79">
        <v>113</v>
      </c>
      <c r="B216" s="180" t="s">
        <v>1781</v>
      </c>
      <c r="C216" s="189" t="s">
        <v>1626</v>
      </c>
      <c r="D216" s="181" t="s">
        <v>1376</v>
      </c>
      <c r="E216" s="182">
        <v>4</v>
      </c>
      <c r="F216" s="183"/>
      <c r="G216" s="184">
        <f>ROUND(E216*F216,2)</f>
        <v>0</v>
      </c>
      <c r="H216" s="183"/>
      <c r="I216" s="184">
        <f>ROUND(E216*H216,2)</f>
        <v>0</v>
      </c>
      <c r="J216" s="183"/>
      <c r="K216" s="184">
        <f>ROUND(E216*J216,2)</f>
        <v>0</v>
      </c>
      <c r="L216" s="184">
        <v>21</v>
      </c>
      <c r="M216" s="184">
        <f>G216*(1+L216/100)</f>
        <v>0</v>
      </c>
      <c r="N216" s="182">
        <v>0</v>
      </c>
      <c r="O216" s="182">
        <f>ROUND(E216*N216,2)</f>
        <v>0</v>
      </c>
      <c r="P216" s="182">
        <v>0</v>
      </c>
      <c r="Q216" s="182">
        <f>ROUND(E216*P216,2)</f>
        <v>0</v>
      </c>
      <c r="R216" s="184"/>
      <c r="S216" s="184" t="s">
        <v>364</v>
      </c>
      <c r="T216" s="185" t="s">
        <v>332</v>
      </c>
      <c r="U216" s="159">
        <v>0</v>
      </c>
      <c r="V216" s="159">
        <f>ROUND(E216*U216,2)</f>
        <v>0</v>
      </c>
      <c r="W216" s="159"/>
      <c r="X216" s="159" t="s">
        <v>1663</v>
      </c>
      <c r="Y216" s="159" t="s">
        <v>334</v>
      </c>
      <c r="Z216" s="148"/>
      <c r="AA216" s="148"/>
      <c r="AB216" s="148"/>
      <c r="AC216" s="148"/>
      <c r="AD216" s="148"/>
      <c r="AE216" s="148"/>
      <c r="AF216" s="148"/>
      <c r="AG216" s="148" t="s">
        <v>1664</v>
      </c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79">
        <v>114</v>
      </c>
      <c r="B217" s="180" t="s">
        <v>1785</v>
      </c>
      <c r="C217" s="189" t="s">
        <v>1786</v>
      </c>
      <c r="D217" s="181" t="s">
        <v>1376</v>
      </c>
      <c r="E217" s="182">
        <v>1</v>
      </c>
      <c r="F217" s="183"/>
      <c r="G217" s="184">
        <f>ROUND(E217*F217,2)</f>
        <v>0</v>
      </c>
      <c r="H217" s="183"/>
      <c r="I217" s="184">
        <f>ROUND(E217*H217,2)</f>
        <v>0</v>
      </c>
      <c r="J217" s="183"/>
      <c r="K217" s="184">
        <f>ROUND(E217*J217,2)</f>
        <v>0</v>
      </c>
      <c r="L217" s="184">
        <v>21</v>
      </c>
      <c r="M217" s="184">
        <f>G217*(1+L217/100)</f>
        <v>0</v>
      </c>
      <c r="N217" s="182">
        <v>0</v>
      </c>
      <c r="O217" s="182">
        <f>ROUND(E217*N217,2)</f>
        <v>0</v>
      </c>
      <c r="P217" s="182">
        <v>0</v>
      </c>
      <c r="Q217" s="182">
        <f>ROUND(E217*P217,2)</f>
        <v>0</v>
      </c>
      <c r="R217" s="184"/>
      <c r="S217" s="184" t="s">
        <v>364</v>
      </c>
      <c r="T217" s="185" t="s">
        <v>332</v>
      </c>
      <c r="U217" s="159">
        <v>0</v>
      </c>
      <c r="V217" s="159">
        <f>ROUND(E217*U217,2)</f>
        <v>0</v>
      </c>
      <c r="W217" s="159"/>
      <c r="X217" s="159" t="s">
        <v>422</v>
      </c>
      <c r="Y217" s="159" t="s">
        <v>334</v>
      </c>
      <c r="Z217" s="148"/>
      <c r="AA217" s="148"/>
      <c r="AB217" s="148"/>
      <c r="AC217" s="148"/>
      <c r="AD217" s="148"/>
      <c r="AE217" s="148"/>
      <c r="AF217" s="148"/>
      <c r="AG217" s="148" t="s">
        <v>1377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79">
        <v>115</v>
      </c>
      <c r="B218" s="180" t="s">
        <v>1787</v>
      </c>
      <c r="C218" s="189" t="s">
        <v>1788</v>
      </c>
      <c r="D218" s="181" t="s">
        <v>1376</v>
      </c>
      <c r="E218" s="182">
        <v>1</v>
      </c>
      <c r="F218" s="183"/>
      <c r="G218" s="184">
        <f>ROUND(E218*F218,2)</f>
        <v>0</v>
      </c>
      <c r="H218" s="183"/>
      <c r="I218" s="184">
        <f>ROUND(E218*H218,2)</f>
        <v>0</v>
      </c>
      <c r="J218" s="183"/>
      <c r="K218" s="184">
        <f>ROUND(E218*J218,2)</f>
        <v>0</v>
      </c>
      <c r="L218" s="184">
        <v>21</v>
      </c>
      <c r="M218" s="184">
        <f>G218*(1+L218/100)</f>
        <v>0</v>
      </c>
      <c r="N218" s="182">
        <v>0</v>
      </c>
      <c r="O218" s="182">
        <f>ROUND(E218*N218,2)</f>
        <v>0</v>
      </c>
      <c r="P218" s="182">
        <v>0</v>
      </c>
      <c r="Q218" s="182">
        <f>ROUND(E218*P218,2)</f>
        <v>0</v>
      </c>
      <c r="R218" s="184"/>
      <c r="S218" s="184" t="s">
        <v>364</v>
      </c>
      <c r="T218" s="185" t="s">
        <v>332</v>
      </c>
      <c r="U218" s="159">
        <v>0</v>
      </c>
      <c r="V218" s="159">
        <f>ROUND(E218*U218,2)</f>
        <v>0</v>
      </c>
      <c r="W218" s="159"/>
      <c r="X218" s="159" t="s">
        <v>422</v>
      </c>
      <c r="Y218" s="159" t="s">
        <v>334</v>
      </c>
      <c r="Z218" s="148"/>
      <c r="AA218" s="148"/>
      <c r="AB218" s="148"/>
      <c r="AC218" s="148"/>
      <c r="AD218" s="148"/>
      <c r="AE218" s="148"/>
      <c r="AF218" s="148"/>
      <c r="AG218" s="148" t="s">
        <v>1377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79">
        <v>116</v>
      </c>
      <c r="B219" s="180" t="s">
        <v>1789</v>
      </c>
      <c r="C219" s="189" t="s">
        <v>1790</v>
      </c>
      <c r="D219" s="181" t="s">
        <v>1376</v>
      </c>
      <c r="E219" s="182">
        <v>1</v>
      </c>
      <c r="F219" s="183"/>
      <c r="G219" s="184">
        <f>ROUND(E219*F219,2)</f>
        <v>0</v>
      </c>
      <c r="H219" s="183"/>
      <c r="I219" s="184">
        <f>ROUND(E219*H219,2)</f>
        <v>0</v>
      </c>
      <c r="J219" s="183"/>
      <c r="K219" s="184">
        <f>ROUND(E219*J219,2)</f>
        <v>0</v>
      </c>
      <c r="L219" s="184">
        <v>21</v>
      </c>
      <c r="M219" s="184">
        <f>G219*(1+L219/100)</f>
        <v>0</v>
      </c>
      <c r="N219" s="182">
        <v>0</v>
      </c>
      <c r="O219" s="182">
        <f>ROUND(E219*N219,2)</f>
        <v>0</v>
      </c>
      <c r="P219" s="182">
        <v>0</v>
      </c>
      <c r="Q219" s="182">
        <f>ROUND(E219*P219,2)</f>
        <v>0</v>
      </c>
      <c r="R219" s="184"/>
      <c r="S219" s="184" t="s">
        <v>364</v>
      </c>
      <c r="T219" s="185" t="s">
        <v>332</v>
      </c>
      <c r="U219" s="159">
        <v>0</v>
      </c>
      <c r="V219" s="159">
        <f>ROUND(E219*U219,2)</f>
        <v>0</v>
      </c>
      <c r="W219" s="159"/>
      <c r="X219" s="159" t="s">
        <v>422</v>
      </c>
      <c r="Y219" s="159" t="s">
        <v>334</v>
      </c>
      <c r="Z219" s="148"/>
      <c r="AA219" s="148"/>
      <c r="AB219" s="148"/>
      <c r="AC219" s="148"/>
      <c r="AD219" s="148"/>
      <c r="AE219" s="148"/>
      <c r="AF219" s="148"/>
      <c r="AG219" s="148" t="s">
        <v>1377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71">
        <v>117</v>
      </c>
      <c r="B220" s="172" t="s">
        <v>1791</v>
      </c>
      <c r="C220" s="187" t="s">
        <v>1792</v>
      </c>
      <c r="D220" s="173" t="s">
        <v>1376</v>
      </c>
      <c r="E220" s="174">
        <v>1</v>
      </c>
      <c r="F220" s="175"/>
      <c r="G220" s="176">
        <f>ROUND(E220*F220,2)</f>
        <v>0</v>
      </c>
      <c r="H220" s="175"/>
      <c r="I220" s="176">
        <f>ROUND(E220*H220,2)</f>
        <v>0</v>
      </c>
      <c r="J220" s="175"/>
      <c r="K220" s="176">
        <f>ROUND(E220*J220,2)</f>
        <v>0</v>
      </c>
      <c r="L220" s="176">
        <v>21</v>
      </c>
      <c r="M220" s="176">
        <f>G220*(1+L220/100)</f>
        <v>0</v>
      </c>
      <c r="N220" s="174">
        <v>0</v>
      </c>
      <c r="O220" s="174">
        <f>ROUND(E220*N220,2)</f>
        <v>0</v>
      </c>
      <c r="P220" s="174">
        <v>0</v>
      </c>
      <c r="Q220" s="174">
        <f>ROUND(E220*P220,2)</f>
        <v>0</v>
      </c>
      <c r="R220" s="176"/>
      <c r="S220" s="176" t="s">
        <v>364</v>
      </c>
      <c r="T220" s="177" t="s">
        <v>332</v>
      </c>
      <c r="U220" s="159">
        <v>0</v>
      </c>
      <c r="V220" s="159">
        <f>ROUND(E220*U220,2)</f>
        <v>0</v>
      </c>
      <c r="W220" s="159"/>
      <c r="X220" s="159" t="s">
        <v>422</v>
      </c>
      <c r="Y220" s="159" t="s">
        <v>334</v>
      </c>
      <c r="Z220" s="148"/>
      <c r="AA220" s="148"/>
      <c r="AB220" s="148"/>
      <c r="AC220" s="148"/>
      <c r="AD220" s="148"/>
      <c r="AE220" s="148"/>
      <c r="AF220" s="148"/>
      <c r="AG220" s="148" t="s">
        <v>1377</v>
      </c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2" x14ac:dyDescent="0.2">
      <c r="A221" s="155"/>
      <c r="B221" s="156"/>
      <c r="C221" s="263" t="s">
        <v>1793</v>
      </c>
      <c r="D221" s="264"/>
      <c r="E221" s="264"/>
      <c r="F221" s="264"/>
      <c r="G221" s="264"/>
      <c r="H221" s="159"/>
      <c r="I221" s="159"/>
      <c r="J221" s="159"/>
      <c r="K221" s="159"/>
      <c r="L221" s="159"/>
      <c r="M221" s="159"/>
      <c r="N221" s="158"/>
      <c r="O221" s="158"/>
      <c r="P221" s="158"/>
      <c r="Q221" s="158"/>
      <c r="R221" s="159"/>
      <c r="S221" s="159"/>
      <c r="T221" s="159"/>
      <c r="U221" s="159"/>
      <c r="V221" s="159"/>
      <c r="W221" s="159"/>
      <c r="X221" s="159"/>
      <c r="Y221" s="159"/>
      <c r="Z221" s="148"/>
      <c r="AA221" s="148"/>
      <c r="AB221" s="148"/>
      <c r="AC221" s="148"/>
      <c r="AD221" s="148"/>
      <c r="AE221" s="148"/>
      <c r="AF221" s="148"/>
      <c r="AG221" s="148" t="s">
        <v>336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79">
        <v>118</v>
      </c>
      <c r="B222" s="180" t="s">
        <v>1794</v>
      </c>
      <c r="C222" s="189" t="s">
        <v>1795</v>
      </c>
      <c r="D222" s="181" t="s">
        <v>434</v>
      </c>
      <c r="E222" s="182">
        <v>1</v>
      </c>
      <c r="F222" s="183"/>
      <c r="G222" s="184">
        <f>ROUND(E222*F222,2)</f>
        <v>0</v>
      </c>
      <c r="H222" s="183"/>
      <c r="I222" s="184">
        <f>ROUND(E222*H222,2)</f>
        <v>0</v>
      </c>
      <c r="J222" s="183"/>
      <c r="K222" s="184">
        <f>ROUND(E222*J222,2)</f>
        <v>0</v>
      </c>
      <c r="L222" s="184">
        <v>21</v>
      </c>
      <c r="M222" s="184">
        <f>G222*(1+L222/100)</f>
        <v>0</v>
      </c>
      <c r="N222" s="182">
        <v>0</v>
      </c>
      <c r="O222" s="182">
        <f>ROUND(E222*N222,2)</f>
        <v>0</v>
      </c>
      <c r="P222" s="182">
        <v>0</v>
      </c>
      <c r="Q222" s="182">
        <f>ROUND(E222*P222,2)</f>
        <v>0</v>
      </c>
      <c r="R222" s="184" t="s">
        <v>1621</v>
      </c>
      <c r="S222" s="184" t="s">
        <v>331</v>
      </c>
      <c r="T222" s="185" t="s">
        <v>331</v>
      </c>
      <c r="U222" s="159">
        <v>1.21</v>
      </c>
      <c r="V222" s="159">
        <f>ROUND(E222*U222,2)</f>
        <v>1.21</v>
      </c>
      <c r="W222" s="159"/>
      <c r="X222" s="159" t="s">
        <v>422</v>
      </c>
      <c r="Y222" s="159" t="s">
        <v>334</v>
      </c>
      <c r="Z222" s="148"/>
      <c r="AA222" s="148"/>
      <c r="AB222" s="148"/>
      <c r="AC222" s="148"/>
      <c r="AD222" s="148"/>
      <c r="AE222" s="148"/>
      <c r="AF222" s="148"/>
      <c r="AG222" s="148" t="s">
        <v>1377</v>
      </c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71">
        <v>119</v>
      </c>
      <c r="B223" s="172" t="s">
        <v>1796</v>
      </c>
      <c r="C223" s="187" t="s">
        <v>1792</v>
      </c>
      <c r="D223" s="173" t="s">
        <v>1376</v>
      </c>
      <c r="E223" s="174">
        <v>1</v>
      </c>
      <c r="F223" s="175"/>
      <c r="G223" s="176">
        <f>ROUND(E223*F223,2)</f>
        <v>0</v>
      </c>
      <c r="H223" s="175"/>
      <c r="I223" s="176">
        <f>ROUND(E223*H223,2)</f>
        <v>0</v>
      </c>
      <c r="J223" s="175"/>
      <c r="K223" s="176">
        <f>ROUND(E223*J223,2)</f>
        <v>0</v>
      </c>
      <c r="L223" s="176">
        <v>21</v>
      </c>
      <c r="M223" s="176">
        <f>G223*(1+L223/100)</f>
        <v>0</v>
      </c>
      <c r="N223" s="174">
        <v>0</v>
      </c>
      <c r="O223" s="174">
        <f>ROUND(E223*N223,2)</f>
        <v>0</v>
      </c>
      <c r="P223" s="174">
        <v>0</v>
      </c>
      <c r="Q223" s="174">
        <f>ROUND(E223*P223,2)</f>
        <v>0</v>
      </c>
      <c r="R223" s="176"/>
      <c r="S223" s="176" t="s">
        <v>364</v>
      </c>
      <c r="T223" s="177" t="s">
        <v>332</v>
      </c>
      <c r="U223" s="159">
        <v>0</v>
      </c>
      <c r="V223" s="159">
        <f>ROUND(E223*U223,2)</f>
        <v>0</v>
      </c>
      <c r="W223" s="159"/>
      <c r="X223" s="159" t="s">
        <v>422</v>
      </c>
      <c r="Y223" s="159" t="s">
        <v>334</v>
      </c>
      <c r="Z223" s="148"/>
      <c r="AA223" s="148"/>
      <c r="AB223" s="148"/>
      <c r="AC223" s="148"/>
      <c r="AD223" s="148"/>
      <c r="AE223" s="148"/>
      <c r="AF223" s="148"/>
      <c r="AG223" s="148" t="s">
        <v>1377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2" x14ac:dyDescent="0.2">
      <c r="A224" s="155"/>
      <c r="B224" s="156"/>
      <c r="C224" s="263" t="s">
        <v>1793</v>
      </c>
      <c r="D224" s="264"/>
      <c r="E224" s="264"/>
      <c r="F224" s="264"/>
      <c r="G224" s="264"/>
      <c r="H224" s="159"/>
      <c r="I224" s="159"/>
      <c r="J224" s="159"/>
      <c r="K224" s="159"/>
      <c r="L224" s="159"/>
      <c r="M224" s="159"/>
      <c r="N224" s="158"/>
      <c r="O224" s="158"/>
      <c r="P224" s="158"/>
      <c r="Q224" s="158"/>
      <c r="R224" s="159"/>
      <c r="S224" s="159"/>
      <c r="T224" s="159"/>
      <c r="U224" s="159"/>
      <c r="V224" s="159"/>
      <c r="W224" s="159"/>
      <c r="X224" s="159"/>
      <c r="Y224" s="159"/>
      <c r="Z224" s="148"/>
      <c r="AA224" s="148"/>
      <c r="AB224" s="148"/>
      <c r="AC224" s="148"/>
      <c r="AD224" s="148"/>
      <c r="AE224" s="148"/>
      <c r="AF224" s="148"/>
      <c r="AG224" s="148" t="s">
        <v>336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79">
        <v>120</v>
      </c>
      <c r="B225" s="180" t="s">
        <v>1794</v>
      </c>
      <c r="C225" s="189" t="s">
        <v>1795</v>
      </c>
      <c r="D225" s="181" t="s">
        <v>434</v>
      </c>
      <c r="E225" s="182">
        <v>1</v>
      </c>
      <c r="F225" s="183"/>
      <c r="G225" s="184">
        <f>ROUND(E225*F225,2)</f>
        <v>0</v>
      </c>
      <c r="H225" s="183"/>
      <c r="I225" s="184">
        <f>ROUND(E225*H225,2)</f>
        <v>0</v>
      </c>
      <c r="J225" s="183"/>
      <c r="K225" s="184">
        <f>ROUND(E225*J225,2)</f>
        <v>0</v>
      </c>
      <c r="L225" s="184">
        <v>21</v>
      </c>
      <c r="M225" s="184">
        <f>G225*(1+L225/100)</f>
        <v>0</v>
      </c>
      <c r="N225" s="182">
        <v>0</v>
      </c>
      <c r="O225" s="182">
        <f>ROUND(E225*N225,2)</f>
        <v>0</v>
      </c>
      <c r="P225" s="182">
        <v>0</v>
      </c>
      <c r="Q225" s="182">
        <f>ROUND(E225*P225,2)</f>
        <v>0</v>
      </c>
      <c r="R225" s="184" t="s">
        <v>1621</v>
      </c>
      <c r="S225" s="184" t="s">
        <v>331</v>
      </c>
      <c r="T225" s="185" t="s">
        <v>331</v>
      </c>
      <c r="U225" s="159">
        <v>1.21</v>
      </c>
      <c r="V225" s="159">
        <f>ROUND(E225*U225,2)</f>
        <v>1.21</v>
      </c>
      <c r="W225" s="159"/>
      <c r="X225" s="159" t="s">
        <v>422</v>
      </c>
      <c r="Y225" s="159" t="s">
        <v>334</v>
      </c>
      <c r="Z225" s="148"/>
      <c r="AA225" s="148"/>
      <c r="AB225" s="148"/>
      <c r="AC225" s="148"/>
      <c r="AD225" s="148"/>
      <c r="AE225" s="148"/>
      <c r="AF225" s="148"/>
      <c r="AG225" s="148" t="s">
        <v>1377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71">
        <v>121</v>
      </c>
      <c r="B226" s="172" t="s">
        <v>1797</v>
      </c>
      <c r="C226" s="187" t="s">
        <v>1792</v>
      </c>
      <c r="D226" s="173" t="s">
        <v>1376</v>
      </c>
      <c r="E226" s="174">
        <v>1</v>
      </c>
      <c r="F226" s="175"/>
      <c r="G226" s="176">
        <f>ROUND(E226*F226,2)</f>
        <v>0</v>
      </c>
      <c r="H226" s="175"/>
      <c r="I226" s="176">
        <f>ROUND(E226*H226,2)</f>
        <v>0</v>
      </c>
      <c r="J226" s="175"/>
      <c r="K226" s="176">
        <f>ROUND(E226*J226,2)</f>
        <v>0</v>
      </c>
      <c r="L226" s="176">
        <v>21</v>
      </c>
      <c r="M226" s="176">
        <f>G226*(1+L226/100)</f>
        <v>0</v>
      </c>
      <c r="N226" s="174">
        <v>0</v>
      </c>
      <c r="O226" s="174">
        <f>ROUND(E226*N226,2)</f>
        <v>0</v>
      </c>
      <c r="P226" s="174">
        <v>0</v>
      </c>
      <c r="Q226" s="174">
        <f>ROUND(E226*P226,2)</f>
        <v>0</v>
      </c>
      <c r="R226" s="176"/>
      <c r="S226" s="176" t="s">
        <v>364</v>
      </c>
      <c r="T226" s="177" t="s">
        <v>332</v>
      </c>
      <c r="U226" s="159">
        <v>0</v>
      </c>
      <c r="V226" s="159">
        <f>ROUND(E226*U226,2)</f>
        <v>0</v>
      </c>
      <c r="W226" s="159"/>
      <c r="X226" s="159" t="s">
        <v>422</v>
      </c>
      <c r="Y226" s="159" t="s">
        <v>334</v>
      </c>
      <c r="Z226" s="148"/>
      <c r="AA226" s="148"/>
      <c r="AB226" s="148"/>
      <c r="AC226" s="148"/>
      <c r="AD226" s="148"/>
      <c r="AE226" s="148"/>
      <c r="AF226" s="148"/>
      <c r="AG226" s="148" t="s">
        <v>1377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2" x14ac:dyDescent="0.2">
      <c r="A227" s="155"/>
      <c r="B227" s="156"/>
      <c r="C227" s="263" t="s">
        <v>1793</v>
      </c>
      <c r="D227" s="264"/>
      <c r="E227" s="264"/>
      <c r="F227" s="264"/>
      <c r="G227" s="264"/>
      <c r="H227" s="159"/>
      <c r="I227" s="159"/>
      <c r="J227" s="159"/>
      <c r="K227" s="159"/>
      <c r="L227" s="159"/>
      <c r="M227" s="159"/>
      <c r="N227" s="158"/>
      <c r="O227" s="158"/>
      <c r="P227" s="158"/>
      <c r="Q227" s="158"/>
      <c r="R227" s="159"/>
      <c r="S227" s="159"/>
      <c r="T227" s="159"/>
      <c r="U227" s="159"/>
      <c r="V227" s="159"/>
      <c r="W227" s="159"/>
      <c r="X227" s="159"/>
      <c r="Y227" s="159"/>
      <c r="Z227" s="148"/>
      <c r="AA227" s="148"/>
      <c r="AB227" s="148"/>
      <c r="AC227" s="148"/>
      <c r="AD227" s="148"/>
      <c r="AE227" s="148"/>
      <c r="AF227" s="148"/>
      <c r="AG227" s="148" t="s">
        <v>336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79">
        <v>122</v>
      </c>
      <c r="B228" s="180" t="s">
        <v>1794</v>
      </c>
      <c r="C228" s="189" t="s">
        <v>1795</v>
      </c>
      <c r="D228" s="181" t="s">
        <v>434</v>
      </c>
      <c r="E228" s="182">
        <v>1</v>
      </c>
      <c r="F228" s="183"/>
      <c r="G228" s="184">
        <f>ROUND(E228*F228,2)</f>
        <v>0</v>
      </c>
      <c r="H228" s="183"/>
      <c r="I228" s="184">
        <f>ROUND(E228*H228,2)</f>
        <v>0</v>
      </c>
      <c r="J228" s="183"/>
      <c r="K228" s="184">
        <f>ROUND(E228*J228,2)</f>
        <v>0</v>
      </c>
      <c r="L228" s="184">
        <v>21</v>
      </c>
      <c r="M228" s="184">
        <f>G228*(1+L228/100)</f>
        <v>0</v>
      </c>
      <c r="N228" s="182">
        <v>0</v>
      </c>
      <c r="O228" s="182">
        <f>ROUND(E228*N228,2)</f>
        <v>0</v>
      </c>
      <c r="P228" s="182">
        <v>0</v>
      </c>
      <c r="Q228" s="182">
        <f>ROUND(E228*P228,2)</f>
        <v>0</v>
      </c>
      <c r="R228" s="184" t="s">
        <v>1621</v>
      </c>
      <c r="S228" s="184" t="s">
        <v>331</v>
      </c>
      <c r="T228" s="185" t="s">
        <v>331</v>
      </c>
      <c r="U228" s="159">
        <v>1.21</v>
      </c>
      <c r="V228" s="159">
        <f>ROUND(E228*U228,2)</f>
        <v>1.21</v>
      </c>
      <c r="W228" s="159"/>
      <c r="X228" s="159" t="s">
        <v>422</v>
      </c>
      <c r="Y228" s="159" t="s">
        <v>334</v>
      </c>
      <c r="Z228" s="148"/>
      <c r="AA228" s="148"/>
      <c r="AB228" s="148"/>
      <c r="AC228" s="148"/>
      <c r="AD228" s="148"/>
      <c r="AE228" s="148"/>
      <c r="AF228" s="148"/>
      <c r="AG228" s="148" t="s">
        <v>1377</v>
      </c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71">
        <v>123</v>
      </c>
      <c r="B229" s="172" t="s">
        <v>1798</v>
      </c>
      <c r="C229" s="187" t="s">
        <v>1792</v>
      </c>
      <c r="D229" s="173" t="s">
        <v>1376</v>
      </c>
      <c r="E229" s="174">
        <v>1</v>
      </c>
      <c r="F229" s="175"/>
      <c r="G229" s="176">
        <f>ROUND(E229*F229,2)</f>
        <v>0</v>
      </c>
      <c r="H229" s="175"/>
      <c r="I229" s="176">
        <f>ROUND(E229*H229,2)</f>
        <v>0</v>
      </c>
      <c r="J229" s="175"/>
      <c r="K229" s="176">
        <f>ROUND(E229*J229,2)</f>
        <v>0</v>
      </c>
      <c r="L229" s="176">
        <v>21</v>
      </c>
      <c r="M229" s="176">
        <f>G229*(1+L229/100)</f>
        <v>0</v>
      </c>
      <c r="N229" s="174">
        <v>0</v>
      </c>
      <c r="O229" s="174">
        <f>ROUND(E229*N229,2)</f>
        <v>0</v>
      </c>
      <c r="P229" s="174">
        <v>0</v>
      </c>
      <c r="Q229" s="174">
        <f>ROUND(E229*P229,2)</f>
        <v>0</v>
      </c>
      <c r="R229" s="176"/>
      <c r="S229" s="176" t="s">
        <v>364</v>
      </c>
      <c r="T229" s="177" t="s">
        <v>332</v>
      </c>
      <c r="U229" s="159">
        <v>0</v>
      </c>
      <c r="V229" s="159">
        <f>ROUND(E229*U229,2)</f>
        <v>0</v>
      </c>
      <c r="W229" s="159"/>
      <c r="X229" s="159" t="s">
        <v>422</v>
      </c>
      <c r="Y229" s="159" t="s">
        <v>334</v>
      </c>
      <c r="Z229" s="148"/>
      <c r="AA229" s="148"/>
      <c r="AB229" s="148"/>
      <c r="AC229" s="148"/>
      <c r="AD229" s="148"/>
      <c r="AE229" s="148"/>
      <c r="AF229" s="148"/>
      <c r="AG229" s="148" t="s">
        <v>1377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2" x14ac:dyDescent="0.2">
      <c r="A230" s="155"/>
      <c r="B230" s="156"/>
      <c r="C230" s="263" t="s">
        <v>1793</v>
      </c>
      <c r="D230" s="264"/>
      <c r="E230" s="264"/>
      <c r="F230" s="264"/>
      <c r="G230" s="264"/>
      <c r="H230" s="159"/>
      <c r="I230" s="159"/>
      <c r="J230" s="159"/>
      <c r="K230" s="159"/>
      <c r="L230" s="159"/>
      <c r="M230" s="159"/>
      <c r="N230" s="158"/>
      <c r="O230" s="158"/>
      <c r="P230" s="158"/>
      <c r="Q230" s="158"/>
      <c r="R230" s="159"/>
      <c r="S230" s="159"/>
      <c r="T230" s="159"/>
      <c r="U230" s="159"/>
      <c r="V230" s="159"/>
      <c r="W230" s="159"/>
      <c r="X230" s="159"/>
      <c r="Y230" s="159"/>
      <c r="Z230" s="148"/>
      <c r="AA230" s="148"/>
      <c r="AB230" s="148"/>
      <c r="AC230" s="148"/>
      <c r="AD230" s="148"/>
      <c r="AE230" s="148"/>
      <c r="AF230" s="148"/>
      <c r="AG230" s="148" t="s">
        <v>336</v>
      </c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79">
        <v>124</v>
      </c>
      <c r="B231" s="180" t="s">
        <v>1794</v>
      </c>
      <c r="C231" s="189" t="s">
        <v>1795</v>
      </c>
      <c r="D231" s="181" t="s">
        <v>434</v>
      </c>
      <c r="E231" s="182">
        <v>1</v>
      </c>
      <c r="F231" s="183"/>
      <c r="G231" s="184">
        <f>ROUND(E231*F231,2)</f>
        <v>0</v>
      </c>
      <c r="H231" s="183"/>
      <c r="I231" s="184">
        <f>ROUND(E231*H231,2)</f>
        <v>0</v>
      </c>
      <c r="J231" s="183"/>
      <c r="K231" s="184">
        <f>ROUND(E231*J231,2)</f>
        <v>0</v>
      </c>
      <c r="L231" s="184">
        <v>21</v>
      </c>
      <c r="M231" s="184">
        <f>G231*(1+L231/100)</f>
        <v>0</v>
      </c>
      <c r="N231" s="182">
        <v>0</v>
      </c>
      <c r="O231" s="182">
        <f>ROUND(E231*N231,2)</f>
        <v>0</v>
      </c>
      <c r="P231" s="182">
        <v>0</v>
      </c>
      <c r="Q231" s="182">
        <f>ROUND(E231*P231,2)</f>
        <v>0</v>
      </c>
      <c r="R231" s="184" t="s">
        <v>1621</v>
      </c>
      <c r="S231" s="184" t="s">
        <v>331</v>
      </c>
      <c r="T231" s="185" t="s">
        <v>331</v>
      </c>
      <c r="U231" s="159">
        <v>1.21</v>
      </c>
      <c r="V231" s="159">
        <f>ROUND(E231*U231,2)</f>
        <v>1.21</v>
      </c>
      <c r="W231" s="159"/>
      <c r="X231" s="159" t="s">
        <v>422</v>
      </c>
      <c r="Y231" s="159" t="s">
        <v>334</v>
      </c>
      <c r="Z231" s="148"/>
      <c r="AA231" s="148"/>
      <c r="AB231" s="148"/>
      <c r="AC231" s="148"/>
      <c r="AD231" s="148"/>
      <c r="AE231" s="148"/>
      <c r="AF231" s="148"/>
      <c r="AG231" s="148" t="s">
        <v>1377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1" x14ac:dyDescent="0.2">
      <c r="A232" s="171">
        <v>125</v>
      </c>
      <c r="B232" s="172" t="s">
        <v>1799</v>
      </c>
      <c r="C232" s="187" t="s">
        <v>1638</v>
      </c>
      <c r="D232" s="173" t="s">
        <v>1376</v>
      </c>
      <c r="E232" s="174">
        <v>3</v>
      </c>
      <c r="F232" s="175"/>
      <c r="G232" s="176">
        <f>ROUND(E232*F232,2)</f>
        <v>0</v>
      </c>
      <c r="H232" s="175"/>
      <c r="I232" s="176">
        <f>ROUND(E232*H232,2)</f>
        <v>0</v>
      </c>
      <c r="J232" s="175"/>
      <c r="K232" s="176">
        <f>ROUND(E232*J232,2)</f>
        <v>0</v>
      </c>
      <c r="L232" s="176">
        <v>21</v>
      </c>
      <c r="M232" s="176">
        <f>G232*(1+L232/100)</f>
        <v>0</v>
      </c>
      <c r="N232" s="174">
        <v>0</v>
      </c>
      <c r="O232" s="174">
        <f>ROUND(E232*N232,2)</f>
        <v>0</v>
      </c>
      <c r="P232" s="174">
        <v>0</v>
      </c>
      <c r="Q232" s="174">
        <f>ROUND(E232*P232,2)</f>
        <v>0</v>
      </c>
      <c r="R232" s="176"/>
      <c r="S232" s="176" t="s">
        <v>364</v>
      </c>
      <c r="T232" s="177" t="s">
        <v>332</v>
      </c>
      <c r="U232" s="159">
        <v>0</v>
      </c>
      <c r="V232" s="159">
        <f>ROUND(E232*U232,2)</f>
        <v>0</v>
      </c>
      <c r="W232" s="159"/>
      <c r="X232" s="159" t="s">
        <v>422</v>
      </c>
      <c r="Y232" s="159" t="s">
        <v>334</v>
      </c>
      <c r="Z232" s="148"/>
      <c r="AA232" s="148"/>
      <c r="AB232" s="148"/>
      <c r="AC232" s="148"/>
      <c r="AD232" s="148"/>
      <c r="AE232" s="148"/>
      <c r="AF232" s="148"/>
      <c r="AG232" s="148" t="s">
        <v>1377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2" x14ac:dyDescent="0.2">
      <c r="A233" s="155"/>
      <c r="B233" s="156"/>
      <c r="C233" s="263" t="s">
        <v>1639</v>
      </c>
      <c r="D233" s="264"/>
      <c r="E233" s="264"/>
      <c r="F233" s="264"/>
      <c r="G233" s="264"/>
      <c r="H233" s="159"/>
      <c r="I233" s="159"/>
      <c r="J233" s="159"/>
      <c r="K233" s="159"/>
      <c r="L233" s="159"/>
      <c r="M233" s="159"/>
      <c r="N233" s="158"/>
      <c r="O233" s="158"/>
      <c r="P233" s="158"/>
      <c r="Q233" s="158"/>
      <c r="R233" s="159"/>
      <c r="S233" s="159"/>
      <c r="T233" s="159"/>
      <c r="U233" s="159"/>
      <c r="V233" s="159"/>
      <c r="W233" s="159"/>
      <c r="X233" s="159"/>
      <c r="Y233" s="159"/>
      <c r="Z233" s="148"/>
      <c r="AA233" s="148"/>
      <c r="AB233" s="148"/>
      <c r="AC233" s="148"/>
      <c r="AD233" s="148"/>
      <c r="AE233" s="148"/>
      <c r="AF233" s="148"/>
      <c r="AG233" s="148" t="s">
        <v>336</v>
      </c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ht="22.5" outlineLevel="1" x14ac:dyDescent="0.2">
      <c r="A234" s="171">
        <v>126</v>
      </c>
      <c r="B234" s="172" t="s">
        <v>1640</v>
      </c>
      <c r="C234" s="187" t="s">
        <v>1641</v>
      </c>
      <c r="D234" s="173" t="s">
        <v>434</v>
      </c>
      <c r="E234" s="174">
        <v>3</v>
      </c>
      <c r="F234" s="175"/>
      <c r="G234" s="176">
        <f>ROUND(E234*F234,2)</f>
        <v>0</v>
      </c>
      <c r="H234" s="175"/>
      <c r="I234" s="176">
        <f>ROUND(E234*H234,2)</f>
        <v>0</v>
      </c>
      <c r="J234" s="175"/>
      <c r="K234" s="176">
        <f>ROUND(E234*J234,2)</f>
        <v>0</v>
      </c>
      <c r="L234" s="176">
        <v>21</v>
      </c>
      <c r="M234" s="176">
        <f>G234*(1+L234/100)</f>
        <v>0</v>
      </c>
      <c r="N234" s="174">
        <v>0</v>
      </c>
      <c r="O234" s="174">
        <f>ROUND(E234*N234,2)</f>
        <v>0</v>
      </c>
      <c r="P234" s="174">
        <v>0</v>
      </c>
      <c r="Q234" s="174">
        <f>ROUND(E234*P234,2)</f>
        <v>0</v>
      </c>
      <c r="R234" s="176" t="s">
        <v>1621</v>
      </c>
      <c r="S234" s="176" t="s">
        <v>331</v>
      </c>
      <c r="T234" s="177" t="s">
        <v>331</v>
      </c>
      <c r="U234" s="159">
        <v>0.37</v>
      </c>
      <c r="V234" s="159">
        <f>ROUND(E234*U234,2)</f>
        <v>1.1100000000000001</v>
      </c>
      <c r="W234" s="159"/>
      <c r="X234" s="159" t="s">
        <v>422</v>
      </c>
      <c r="Y234" s="159" t="s">
        <v>334</v>
      </c>
      <c r="Z234" s="148"/>
      <c r="AA234" s="148"/>
      <c r="AB234" s="148"/>
      <c r="AC234" s="148"/>
      <c r="AD234" s="148"/>
      <c r="AE234" s="148"/>
      <c r="AF234" s="148"/>
      <c r="AG234" s="148" t="s">
        <v>423</v>
      </c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outlineLevel="2" x14ac:dyDescent="0.2">
      <c r="A235" s="155"/>
      <c r="B235" s="156"/>
      <c r="C235" s="274" t="s">
        <v>1642</v>
      </c>
      <c r="D235" s="275"/>
      <c r="E235" s="275"/>
      <c r="F235" s="275"/>
      <c r="G235" s="275"/>
      <c r="H235" s="159"/>
      <c r="I235" s="159"/>
      <c r="J235" s="159"/>
      <c r="K235" s="159"/>
      <c r="L235" s="159"/>
      <c r="M235" s="159"/>
      <c r="N235" s="158"/>
      <c r="O235" s="158"/>
      <c r="P235" s="158"/>
      <c r="Q235" s="158"/>
      <c r="R235" s="159"/>
      <c r="S235" s="159"/>
      <c r="T235" s="159"/>
      <c r="U235" s="159"/>
      <c r="V235" s="159"/>
      <c r="W235" s="159"/>
      <c r="X235" s="159"/>
      <c r="Y235" s="159"/>
      <c r="Z235" s="148"/>
      <c r="AA235" s="148"/>
      <c r="AB235" s="148"/>
      <c r="AC235" s="148"/>
      <c r="AD235" s="148"/>
      <c r="AE235" s="148"/>
      <c r="AF235" s="148"/>
      <c r="AG235" s="148" t="s">
        <v>430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71">
        <v>127</v>
      </c>
      <c r="B236" s="172" t="s">
        <v>1800</v>
      </c>
      <c r="C236" s="187" t="s">
        <v>1638</v>
      </c>
      <c r="D236" s="173" t="s">
        <v>1376</v>
      </c>
      <c r="E236" s="174">
        <v>10</v>
      </c>
      <c r="F236" s="175"/>
      <c r="G236" s="176">
        <f>ROUND(E236*F236,2)</f>
        <v>0</v>
      </c>
      <c r="H236" s="175"/>
      <c r="I236" s="176">
        <f>ROUND(E236*H236,2)</f>
        <v>0</v>
      </c>
      <c r="J236" s="175"/>
      <c r="K236" s="176">
        <f>ROUND(E236*J236,2)</f>
        <v>0</v>
      </c>
      <c r="L236" s="176">
        <v>21</v>
      </c>
      <c r="M236" s="176">
        <f>G236*(1+L236/100)</f>
        <v>0</v>
      </c>
      <c r="N236" s="174">
        <v>0</v>
      </c>
      <c r="O236" s="174">
        <f>ROUND(E236*N236,2)</f>
        <v>0</v>
      </c>
      <c r="P236" s="174">
        <v>0</v>
      </c>
      <c r="Q236" s="174">
        <f>ROUND(E236*P236,2)</f>
        <v>0</v>
      </c>
      <c r="R236" s="176"/>
      <c r="S236" s="176" t="s">
        <v>364</v>
      </c>
      <c r="T236" s="177" t="s">
        <v>332</v>
      </c>
      <c r="U236" s="159">
        <v>0</v>
      </c>
      <c r="V236" s="159">
        <f>ROUND(E236*U236,2)</f>
        <v>0</v>
      </c>
      <c r="W236" s="159"/>
      <c r="X236" s="159" t="s">
        <v>422</v>
      </c>
      <c r="Y236" s="159" t="s">
        <v>334</v>
      </c>
      <c r="Z236" s="148"/>
      <c r="AA236" s="148"/>
      <c r="AB236" s="148"/>
      <c r="AC236" s="148"/>
      <c r="AD236" s="148"/>
      <c r="AE236" s="148"/>
      <c r="AF236" s="148"/>
      <c r="AG236" s="148" t="s">
        <v>1377</v>
      </c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2" x14ac:dyDescent="0.2">
      <c r="A237" s="155"/>
      <c r="B237" s="156"/>
      <c r="C237" s="263" t="s">
        <v>1624</v>
      </c>
      <c r="D237" s="264"/>
      <c r="E237" s="264"/>
      <c r="F237" s="264"/>
      <c r="G237" s="264"/>
      <c r="H237" s="159"/>
      <c r="I237" s="159"/>
      <c r="J237" s="159"/>
      <c r="K237" s="159"/>
      <c r="L237" s="159"/>
      <c r="M237" s="159"/>
      <c r="N237" s="158"/>
      <c r="O237" s="158"/>
      <c r="P237" s="158"/>
      <c r="Q237" s="158"/>
      <c r="R237" s="159"/>
      <c r="S237" s="159"/>
      <c r="T237" s="159"/>
      <c r="U237" s="159"/>
      <c r="V237" s="159"/>
      <c r="W237" s="159"/>
      <c r="X237" s="159"/>
      <c r="Y237" s="159"/>
      <c r="Z237" s="148"/>
      <c r="AA237" s="148"/>
      <c r="AB237" s="148"/>
      <c r="AC237" s="148"/>
      <c r="AD237" s="148"/>
      <c r="AE237" s="148"/>
      <c r="AF237" s="148"/>
      <c r="AG237" s="148" t="s">
        <v>336</v>
      </c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ht="22.5" outlineLevel="1" x14ac:dyDescent="0.2">
      <c r="A238" s="171">
        <v>128</v>
      </c>
      <c r="B238" s="172" t="s">
        <v>1640</v>
      </c>
      <c r="C238" s="187" t="s">
        <v>1641</v>
      </c>
      <c r="D238" s="173" t="s">
        <v>434</v>
      </c>
      <c r="E238" s="174">
        <v>10</v>
      </c>
      <c r="F238" s="175"/>
      <c r="G238" s="176">
        <f>ROUND(E238*F238,2)</f>
        <v>0</v>
      </c>
      <c r="H238" s="175"/>
      <c r="I238" s="176">
        <f>ROUND(E238*H238,2)</f>
        <v>0</v>
      </c>
      <c r="J238" s="175"/>
      <c r="K238" s="176">
        <f>ROUND(E238*J238,2)</f>
        <v>0</v>
      </c>
      <c r="L238" s="176">
        <v>21</v>
      </c>
      <c r="M238" s="176">
        <f>G238*(1+L238/100)</f>
        <v>0</v>
      </c>
      <c r="N238" s="174">
        <v>0</v>
      </c>
      <c r="O238" s="174">
        <f>ROUND(E238*N238,2)</f>
        <v>0</v>
      </c>
      <c r="P238" s="174">
        <v>0</v>
      </c>
      <c r="Q238" s="174">
        <f>ROUND(E238*P238,2)</f>
        <v>0</v>
      </c>
      <c r="R238" s="176" t="s">
        <v>1621</v>
      </c>
      <c r="S238" s="176" t="s">
        <v>331</v>
      </c>
      <c r="T238" s="177" t="s">
        <v>331</v>
      </c>
      <c r="U238" s="159">
        <v>0.37</v>
      </c>
      <c r="V238" s="159">
        <f>ROUND(E238*U238,2)</f>
        <v>3.7</v>
      </c>
      <c r="W238" s="159"/>
      <c r="X238" s="159" t="s">
        <v>422</v>
      </c>
      <c r="Y238" s="159" t="s">
        <v>334</v>
      </c>
      <c r="Z238" s="148"/>
      <c r="AA238" s="148"/>
      <c r="AB238" s="148"/>
      <c r="AC238" s="148"/>
      <c r="AD238" s="148"/>
      <c r="AE238" s="148"/>
      <c r="AF238" s="148"/>
      <c r="AG238" s="148" t="s">
        <v>423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2" x14ac:dyDescent="0.2">
      <c r="A239" s="155"/>
      <c r="B239" s="156"/>
      <c r="C239" s="274" t="s">
        <v>1642</v>
      </c>
      <c r="D239" s="275"/>
      <c r="E239" s="275"/>
      <c r="F239" s="275"/>
      <c r="G239" s="275"/>
      <c r="H239" s="159"/>
      <c r="I239" s="159"/>
      <c r="J239" s="159"/>
      <c r="K239" s="159"/>
      <c r="L239" s="159"/>
      <c r="M239" s="159"/>
      <c r="N239" s="158"/>
      <c r="O239" s="158"/>
      <c r="P239" s="158"/>
      <c r="Q239" s="158"/>
      <c r="R239" s="159"/>
      <c r="S239" s="159"/>
      <c r="T239" s="159"/>
      <c r="U239" s="159"/>
      <c r="V239" s="159"/>
      <c r="W239" s="159"/>
      <c r="X239" s="159"/>
      <c r="Y239" s="159"/>
      <c r="Z239" s="148"/>
      <c r="AA239" s="148"/>
      <c r="AB239" s="148"/>
      <c r="AC239" s="148"/>
      <c r="AD239" s="148"/>
      <c r="AE239" s="148"/>
      <c r="AF239" s="148"/>
      <c r="AG239" s="148" t="s">
        <v>430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71">
        <v>129</v>
      </c>
      <c r="B240" s="172" t="s">
        <v>1801</v>
      </c>
      <c r="C240" s="187" t="s">
        <v>1638</v>
      </c>
      <c r="D240" s="173" t="s">
        <v>1376</v>
      </c>
      <c r="E240" s="174">
        <v>1</v>
      </c>
      <c r="F240" s="175"/>
      <c r="G240" s="176">
        <f>ROUND(E240*F240,2)</f>
        <v>0</v>
      </c>
      <c r="H240" s="175"/>
      <c r="I240" s="176">
        <f>ROUND(E240*H240,2)</f>
        <v>0</v>
      </c>
      <c r="J240" s="175"/>
      <c r="K240" s="176">
        <f>ROUND(E240*J240,2)</f>
        <v>0</v>
      </c>
      <c r="L240" s="176">
        <v>21</v>
      </c>
      <c r="M240" s="176">
        <f>G240*(1+L240/100)</f>
        <v>0</v>
      </c>
      <c r="N240" s="174">
        <v>0</v>
      </c>
      <c r="O240" s="174">
        <f>ROUND(E240*N240,2)</f>
        <v>0</v>
      </c>
      <c r="P240" s="174">
        <v>0</v>
      </c>
      <c r="Q240" s="174">
        <f>ROUND(E240*P240,2)</f>
        <v>0</v>
      </c>
      <c r="R240" s="176"/>
      <c r="S240" s="176" t="s">
        <v>364</v>
      </c>
      <c r="T240" s="177" t="s">
        <v>332</v>
      </c>
      <c r="U240" s="159">
        <v>0</v>
      </c>
      <c r="V240" s="159">
        <f>ROUND(E240*U240,2)</f>
        <v>0</v>
      </c>
      <c r="W240" s="159"/>
      <c r="X240" s="159" t="s">
        <v>422</v>
      </c>
      <c r="Y240" s="159" t="s">
        <v>334</v>
      </c>
      <c r="Z240" s="148"/>
      <c r="AA240" s="148"/>
      <c r="AB240" s="148"/>
      <c r="AC240" s="148"/>
      <c r="AD240" s="148"/>
      <c r="AE240" s="148"/>
      <c r="AF240" s="148"/>
      <c r="AG240" s="148" t="s">
        <v>1377</v>
      </c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2" x14ac:dyDescent="0.2">
      <c r="A241" s="155"/>
      <c r="B241" s="156"/>
      <c r="C241" s="263" t="s">
        <v>1802</v>
      </c>
      <c r="D241" s="264"/>
      <c r="E241" s="264"/>
      <c r="F241" s="264"/>
      <c r="G241" s="264"/>
      <c r="H241" s="159"/>
      <c r="I241" s="159"/>
      <c r="J241" s="159"/>
      <c r="K241" s="159"/>
      <c r="L241" s="159"/>
      <c r="M241" s="159"/>
      <c r="N241" s="158"/>
      <c r="O241" s="158"/>
      <c r="P241" s="158"/>
      <c r="Q241" s="158"/>
      <c r="R241" s="159"/>
      <c r="S241" s="159"/>
      <c r="T241" s="159"/>
      <c r="U241" s="159"/>
      <c r="V241" s="159"/>
      <c r="W241" s="159"/>
      <c r="X241" s="159"/>
      <c r="Y241" s="159"/>
      <c r="Z241" s="148"/>
      <c r="AA241" s="148"/>
      <c r="AB241" s="148"/>
      <c r="AC241" s="148"/>
      <c r="AD241" s="148"/>
      <c r="AE241" s="148"/>
      <c r="AF241" s="148"/>
      <c r="AG241" s="148" t="s">
        <v>336</v>
      </c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ht="22.5" outlineLevel="1" x14ac:dyDescent="0.2">
      <c r="A242" s="171">
        <v>130</v>
      </c>
      <c r="B242" s="172" t="s">
        <v>1640</v>
      </c>
      <c r="C242" s="187" t="s">
        <v>1641</v>
      </c>
      <c r="D242" s="173" t="s">
        <v>434</v>
      </c>
      <c r="E242" s="174">
        <v>1</v>
      </c>
      <c r="F242" s="175"/>
      <c r="G242" s="176">
        <f>ROUND(E242*F242,2)</f>
        <v>0</v>
      </c>
      <c r="H242" s="175"/>
      <c r="I242" s="176">
        <f>ROUND(E242*H242,2)</f>
        <v>0</v>
      </c>
      <c r="J242" s="175"/>
      <c r="K242" s="176">
        <f>ROUND(E242*J242,2)</f>
        <v>0</v>
      </c>
      <c r="L242" s="176">
        <v>21</v>
      </c>
      <c r="M242" s="176">
        <f>G242*(1+L242/100)</f>
        <v>0</v>
      </c>
      <c r="N242" s="174">
        <v>0</v>
      </c>
      <c r="O242" s="174">
        <f>ROUND(E242*N242,2)</f>
        <v>0</v>
      </c>
      <c r="P242" s="174">
        <v>0</v>
      </c>
      <c r="Q242" s="174">
        <f>ROUND(E242*P242,2)</f>
        <v>0</v>
      </c>
      <c r="R242" s="176" t="s">
        <v>1621</v>
      </c>
      <c r="S242" s="176" t="s">
        <v>331</v>
      </c>
      <c r="T242" s="177" t="s">
        <v>331</v>
      </c>
      <c r="U242" s="159">
        <v>0.37</v>
      </c>
      <c r="V242" s="159">
        <f>ROUND(E242*U242,2)</f>
        <v>0.37</v>
      </c>
      <c r="W242" s="159"/>
      <c r="X242" s="159" t="s">
        <v>422</v>
      </c>
      <c r="Y242" s="159" t="s">
        <v>334</v>
      </c>
      <c r="Z242" s="148"/>
      <c r="AA242" s="148"/>
      <c r="AB242" s="148"/>
      <c r="AC242" s="148"/>
      <c r="AD242" s="148"/>
      <c r="AE242" s="148"/>
      <c r="AF242" s="148"/>
      <c r="AG242" s="148" t="s">
        <v>423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2" x14ac:dyDescent="0.2">
      <c r="A243" s="155"/>
      <c r="B243" s="156"/>
      <c r="C243" s="274" t="s">
        <v>1642</v>
      </c>
      <c r="D243" s="275"/>
      <c r="E243" s="275"/>
      <c r="F243" s="275"/>
      <c r="G243" s="275"/>
      <c r="H243" s="159"/>
      <c r="I243" s="159"/>
      <c r="J243" s="159"/>
      <c r="K243" s="159"/>
      <c r="L243" s="159"/>
      <c r="M243" s="159"/>
      <c r="N243" s="158"/>
      <c r="O243" s="158"/>
      <c r="P243" s="158"/>
      <c r="Q243" s="158"/>
      <c r="R243" s="159"/>
      <c r="S243" s="159"/>
      <c r="T243" s="159"/>
      <c r="U243" s="159"/>
      <c r="V243" s="159"/>
      <c r="W243" s="159"/>
      <c r="X243" s="159"/>
      <c r="Y243" s="159"/>
      <c r="Z243" s="148"/>
      <c r="AA243" s="148"/>
      <c r="AB243" s="148"/>
      <c r="AC243" s="148"/>
      <c r="AD243" s="148"/>
      <c r="AE243" s="148"/>
      <c r="AF243" s="148"/>
      <c r="AG243" s="148" t="s">
        <v>430</v>
      </c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71">
        <v>131</v>
      </c>
      <c r="B244" s="172" t="s">
        <v>1803</v>
      </c>
      <c r="C244" s="187" t="s">
        <v>1804</v>
      </c>
      <c r="D244" s="173" t="s">
        <v>1376</v>
      </c>
      <c r="E244" s="174">
        <v>1</v>
      </c>
      <c r="F244" s="175"/>
      <c r="G244" s="176">
        <f>ROUND(E244*F244,2)</f>
        <v>0</v>
      </c>
      <c r="H244" s="175"/>
      <c r="I244" s="176">
        <f>ROUND(E244*H244,2)</f>
        <v>0</v>
      </c>
      <c r="J244" s="175"/>
      <c r="K244" s="176">
        <f>ROUND(E244*J244,2)</f>
        <v>0</v>
      </c>
      <c r="L244" s="176">
        <v>21</v>
      </c>
      <c r="M244" s="176">
        <f>G244*(1+L244/100)</f>
        <v>0</v>
      </c>
      <c r="N244" s="174">
        <v>0</v>
      </c>
      <c r="O244" s="174">
        <f>ROUND(E244*N244,2)</f>
        <v>0</v>
      </c>
      <c r="P244" s="174">
        <v>0</v>
      </c>
      <c r="Q244" s="174">
        <f>ROUND(E244*P244,2)</f>
        <v>0</v>
      </c>
      <c r="R244" s="176"/>
      <c r="S244" s="176" t="s">
        <v>364</v>
      </c>
      <c r="T244" s="177" t="s">
        <v>332</v>
      </c>
      <c r="U244" s="159">
        <v>0</v>
      </c>
      <c r="V244" s="159">
        <f>ROUND(E244*U244,2)</f>
        <v>0</v>
      </c>
      <c r="W244" s="159"/>
      <c r="X244" s="159" t="s">
        <v>422</v>
      </c>
      <c r="Y244" s="159" t="s">
        <v>334</v>
      </c>
      <c r="Z244" s="148"/>
      <c r="AA244" s="148"/>
      <c r="AB244" s="148"/>
      <c r="AC244" s="148"/>
      <c r="AD244" s="148"/>
      <c r="AE244" s="148"/>
      <c r="AF244" s="148"/>
      <c r="AG244" s="148" t="s">
        <v>1377</v>
      </c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2" x14ac:dyDescent="0.2">
      <c r="A245" s="155"/>
      <c r="B245" s="156"/>
      <c r="C245" s="263" t="s">
        <v>1805</v>
      </c>
      <c r="D245" s="264"/>
      <c r="E245" s="264"/>
      <c r="F245" s="264"/>
      <c r="G245" s="264"/>
      <c r="H245" s="159"/>
      <c r="I245" s="159"/>
      <c r="J245" s="159"/>
      <c r="K245" s="159"/>
      <c r="L245" s="159"/>
      <c r="M245" s="159"/>
      <c r="N245" s="158"/>
      <c r="O245" s="158"/>
      <c r="P245" s="158"/>
      <c r="Q245" s="158"/>
      <c r="R245" s="159"/>
      <c r="S245" s="159"/>
      <c r="T245" s="159"/>
      <c r="U245" s="159"/>
      <c r="V245" s="159"/>
      <c r="W245" s="159"/>
      <c r="X245" s="159"/>
      <c r="Y245" s="159"/>
      <c r="Z245" s="148"/>
      <c r="AA245" s="148"/>
      <c r="AB245" s="148"/>
      <c r="AC245" s="148"/>
      <c r="AD245" s="148"/>
      <c r="AE245" s="148"/>
      <c r="AF245" s="148"/>
      <c r="AG245" s="148" t="s">
        <v>336</v>
      </c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ht="22.5" outlineLevel="1" x14ac:dyDescent="0.2">
      <c r="A246" s="179">
        <v>132</v>
      </c>
      <c r="B246" s="180" t="s">
        <v>1806</v>
      </c>
      <c r="C246" s="189" t="s">
        <v>1807</v>
      </c>
      <c r="D246" s="181" t="s">
        <v>434</v>
      </c>
      <c r="E246" s="182">
        <v>1</v>
      </c>
      <c r="F246" s="183"/>
      <c r="G246" s="184">
        <f>ROUND(E246*F246,2)</f>
        <v>0</v>
      </c>
      <c r="H246" s="183"/>
      <c r="I246" s="184">
        <f>ROUND(E246*H246,2)</f>
        <v>0</v>
      </c>
      <c r="J246" s="183"/>
      <c r="K246" s="184">
        <f>ROUND(E246*J246,2)</f>
        <v>0</v>
      </c>
      <c r="L246" s="184">
        <v>21</v>
      </c>
      <c r="M246" s="184">
        <f>G246*(1+L246/100)</f>
        <v>0</v>
      </c>
      <c r="N246" s="182">
        <v>0</v>
      </c>
      <c r="O246" s="182">
        <f>ROUND(E246*N246,2)</f>
        <v>0</v>
      </c>
      <c r="P246" s="182">
        <v>0</v>
      </c>
      <c r="Q246" s="182">
        <f>ROUND(E246*P246,2)</f>
        <v>0</v>
      </c>
      <c r="R246" s="184" t="s">
        <v>1621</v>
      </c>
      <c r="S246" s="184" t="s">
        <v>331</v>
      </c>
      <c r="T246" s="185" t="s">
        <v>331</v>
      </c>
      <c r="U246" s="159">
        <v>0.43</v>
      </c>
      <c r="V246" s="159">
        <f>ROUND(E246*U246,2)</f>
        <v>0.43</v>
      </c>
      <c r="W246" s="159"/>
      <c r="X246" s="159" t="s">
        <v>422</v>
      </c>
      <c r="Y246" s="159" t="s">
        <v>334</v>
      </c>
      <c r="Z246" s="148"/>
      <c r="AA246" s="148"/>
      <c r="AB246" s="148"/>
      <c r="AC246" s="148"/>
      <c r="AD246" s="148"/>
      <c r="AE246" s="148"/>
      <c r="AF246" s="148"/>
      <c r="AG246" s="148" t="s">
        <v>1377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ht="22.5" outlineLevel="1" x14ac:dyDescent="0.2">
      <c r="A247" s="171">
        <v>133</v>
      </c>
      <c r="B247" s="172" t="s">
        <v>1808</v>
      </c>
      <c r="C247" s="187" t="s">
        <v>1809</v>
      </c>
      <c r="D247" s="173" t="s">
        <v>1376</v>
      </c>
      <c r="E247" s="174">
        <v>1</v>
      </c>
      <c r="F247" s="175"/>
      <c r="G247" s="176">
        <f>ROUND(E247*F247,2)</f>
        <v>0</v>
      </c>
      <c r="H247" s="175"/>
      <c r="I247" s="176">
        <f>ROUND(E247*H247,2)</f>
        <v>0</v>
      </c>
      <c r="J247" s="175"/>
      <c r="K247" s="176">
        <f>ROUND(E247*J247,2)</f>
        <v>0</v>
      </c>
      <c r="L247" s="176">
        <v>21</v>
      </c>
      <c r="M247" s="176">
        <f>G247*(1+L247/100)</f>
        <v>0</v>
      </c>
      <c r="N247" s="174">
        <v>0</v>
      </c>
      <c r="O247" s="174">
        <f>ROUND(E247*N247,2)</f>
        <v>0</v>
      </c>
      <c r="P247" s="174">
        <v>0</v>
      </c>
      <c r="Q247" s="174">
        <f>ROUND(E247*P247,2)</f>
        <v>0</v>
      </c>
      <c r="R247" s="176"/>
      <c r="S247" s="176" t="s">
        <v>364</v>
      </c>
      <c r="T247" s="177" t="s">
        <v>332</v>
      </c>
      <c r="U247" s="159">
        <v>0</v>
      </c>
      <c r="V247" s="159">
        <f>ROUND(E247*U247,2)</f>
        <v>0</v>
      </c>
      <c r="W247" s="159"/>
      <c r="X247" s="159" t="s">
        <v>422</v>
      </c>
      <c r="Y247" s="159" t="s">
        <v>334</v>
      </c>
      <c r="Z247" s="148"/>
      <c r="AA247" s="148"/>
      <c r="AB247" s="148"/>
      <c r="AC247" s="148"/>
      <c r="AD247" s="148"/>
      <c r="AE247" s="148"/>
      <c r="AF247" s="148"/>
      <c r="AG247" s="148" t="s">
        <v>1377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2" x14ac:dyDescent="0.2">
      <c r="A248" s="155"/>
      <c r="B248" s="156"/>
      <c r="C248" s="263" t="s">
        <v>1810</v>
      </c>
      <c r="D248" s="264"/>
      <c r="E248" s="264"/>
      <c r="F248" s="264"/>
      <c r="G248" s="264"/>
      <c r="H248" s="159"/>
      <c r="I248" s="159"/>
      <c r="J248" s="159"/>
      <c r="K248" s="159"/>
      <c r="L248" s="159"/>
      <c r="M248" s="159"/>
      <c r="N248" s="158"/>
      <c r="O248" s="158"/>
      <c r="P248" s="158"/>
      <c r="Q248" s="158"/>
      <c r="R248" s="159"/>
      <c r="S248" s="159"/>
      <c r="T248" s="159"/>
      <c r="U248" s="159"/>
      <c r="V248" s="159"/>
      <c r="W248" s="159"/>
      <c r="X248" s="159"/>
      <c r="Y248" s="159"/>
      <c r="Z248" s="148"/>
      <c r="AA248" s="148"/>
      <c r="AB248" s="148"/>
      <c r="AC248" s="148"/>
      <c r="AD248" s="148"/>
      <c r="AE248" s="148"/>
      <c r="AF248" s="148"/>
      <c r="AG248" s="148" t="s">
        <v>336</v>
      </c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79">
        <v>134</v>
      </c>
      <c r="B249" s="180" t="s">
        <v>1811</v>
      </c>
      <c r="C249" s="189" t="s">
        <v>1812</v>
      </c>
      <c r="D249" s="181" t="s">
        <v>434</v>
      </c>
      <c r="E249" s="182">
        <v>1</v>
      </c>
      <c r="F249" s="183"/>
      <c r="G249" s="184">
        <f>ROUND(E249*F249,2)</f>
        <v>0</v>
      </c>
      <c r="H249" s="183"/>
      <c r="I249" s="184">
        <f>ROUND(E249*H249,2)</f>
        <v>0</v>
      </c>
      <c r="J249" s="183"/>
      <c r="K249" s="184">
        <f>ROUND(E249*J249,2)</f>
        <v>0</v>
      </c>
      <c r="L249" s="184">
        <v>21</v>
      </c>
      <c r="M249" s="184">
        <f>G249*(1+L249/100)</f>
        <v>0</v>
      </c>
      <c r="N249" s="182">
        <v>0</v>
      </c>
      <c r="O249" s="182">
        <f>ROUND(E249*N249,2)</f>
        <v>0</v>
      </c>
      <c r="P249" s="182">
        <v>0</v>
      </c>
      <c r="Q249" s="182">
        <f>ROUND(E249*P249,2)</f>
        <v>0</v>
      </c>
      <c r="R249" s="184" t="s">
        <v>1621</v>
      </c>
      <c r="S249" s="184" t="s">
        <v>331</v>
      </c>
      <c r="T249" s="185" t="s">
        <v>331</v>
      </c>
      <c r="U249" s="159">
        <v>0.83</v>
      </c>
      <c r="V249" s="159">
        <f>ROUND(E249*U249,2)</f>
        <v>0.83</v>
      </c>
      <c r="W249" s="159"/>
      <c r="X249" s="159" t="s">
        <v>422</v>
      </c>
      <c r="Y249" s="159" t="s">
        <v>334</v>
      </c>
      <c r="Z249" s="148"/>
      <c r="AA249" s="148"/>
      <c r="AB249" s="148"/>
      <c r="AC249" s="148"/>
      <c r="AD249" s="148"/>
      <c r="AE249" s="148"/>
      <c r="AF249" s="148"/>
      <c r="AG249" s="148" t="s">
        <v>1377</v>
      </c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ht="22.5" outlineLevel="1" x14ac:dyDescent="0.2">
      <c r="A250" s="171">
        <v>135</v>
      </c>
      <c r="B250" s="172" t="s">
        <v>1813</v>
      </c>
      <c r="C250" s="187" t="s">
        <v>1809</v>
      </c>
      <c r="D250" s="173" t="s">
        <v>1376</v>
      </c>
      <c r="E250" s="174">
        <v>2</v>
      </c>
      <c r="F250" s="175"/>
      <c r="G250" s="176">
        <f>ROUND(E250*F250,2)</f>
        <v>0</v>
      </c>
      <c r="H250" s="175"/>
      <c r="I250" s="176">
        <f>ROUND(E250*H250,2)</f>
        <v>0</v>
      </c>
      <c r="J250" s="175"/>
      <c r="K250" s="176">
        <f>ROUND(E250*J250,2)</f>
        <v>0</v>
      </c>
      <c r="L250" s="176">
        <v>21</v>
      </c>
      <c r="M250" s="176">
        <f>G250*(1+L250/100)</f>
        <v>0</v>
      </c>
      <c r="N250" s="174">
        <v>0</v>
      </c>
      <c r="O250" s="174">
        <f>ROUND(E250*N250,2)</f>
        <v>0</v>
      </c>
      <c r="P250" s="174">
        <v>0</v>
      </c>
      <c r="Q250" s="174">
        <f>ROUND(E250*P250,2)</f>
        <v>0</v>
      </c>
      <c r="R250" s="176"/>
      <c r="S250" s="176" t="s">
        <v>364</v>
      </c>
      <c r="T250" s="177" t="s">
        <v>332</v>
      </c>
      <c r="U250" s="159">
        <v>0</v>
      </c>
      <c r="V250" s="159">
        <f>ROUND(E250*U250,2)</f>
        <v>0</v>
      </c>
      <c r="W250" s="159"/>
      <c r="X250" s="159" t="s">
        <v>422</v>
      </c>
      <c r="Y250" s="159" t="s">
        <v>334</v>
      </c>
      <c r="Z250" s="148"/>
      <c r="AA250" s="148"/>
      <c r="AB250" s="148"/>
      <c r="AC250" s="148"/>
      <c r="AD250" s="148"/>
      <c r="AE250" s="148"/>
      <c r="AF250" s="148"/>
      <c r="AG250" s="148" t="s">
        <v>1377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2" x14ac:dyDescent="0.2">
      <c r="A251" s="155"/>
      <c r="B251" s="156"/>
      <c r="C251" s="263" t="s">
        <v>1814</v>
      </c>
      <c r="D251" s="264"/>
      <c r="E251" s="264"/>
      <c r="F251" s="264"/>
      <c r="G251" s="264"/>
      <c r="H251" s="159"/>
      <c r="I251" s="159"/>
      <c r="J251" s="159"/>
      <c r="K251" s="159"/>
      <c r="L251" s="159"/>
      <c r="M251" s="159"/>
      <c r="N251" s="158"/>
      <c r="O251" s="158"/>
      <c r="P251" s="158"/>
      <c r="Q251" s="158"/>
      <c r="R251" s="159"/>
      <c r="S251" s="159"/>
      <c r="T251" s="159"/>
      <c r="U251" s="159"/>
      <c r="V251" s="159"/>
      <c r="W251" s="159"/>
      <c r="X251" s="159"/>
      <c r="Y251" s="159"/>
      <c r="Z251" s="148"/>
      <c r="AA251" s="148"/>
      <c r="AB251" s="148"/>
      <c r="AC251" s="148"/>
      <c r="AD251" s="148"/>
      <c r="AE251" s="148"/>
      <c r="AF251" s="148"/>
      <c r="AG251" s="148" t="s">
        <v>336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79">
        <v>136</v>
      </c>
      <c r="B252" s="180" t="s">
        <v>1811</v>
      </c>
      <c r="C252" s="189" t="s">
        <v>1812</v>
      </c>
      <c r="D252" s="181" t="s">
        <v>434</v>
      </c>
      <c r="E252" s="182">
        <v>2</v>
      </c>
      <c r="F252" s="183"/>
      <c r="G252" s="184">
        <f>ROUND(E252*F252,2)</f>
        <v>0</v>
      </c>
      <c r="H252" s="183"/>
      <c r="I252" s="184">
        <f>ROUND(E252*H252,2)</f>
        <v>0</v>
      </c>
      <c r="J252" s="183"/>
      <c r="K252" s="184">
        <f>ROUND(E252*J252,2)</f>
        <v>0</v>
      </c>
      <c r="L252" s="184">
        <v>21</v>
      </c>
      <c r="M252" s="184">
        <f>G252*(1+L252/100)</f>
        <v>0</v>
      </c>
      <c r="N252" s="182">
        <v>0</v>
      </c>
      <c r="O252" s="182">
        <f>ROUND(E252*N252,2)</f>
        <v>0</v>
      </c>
      <c r="P252" s="182">
        <v>0</v>
      </c>
      <c r="Q252" s="182">
        <f>ROUND(E252*P252,2)</f>
        <v>0</v>
      </c>
      <c r="R252" s="184" t="s">
        <v>1621</v>
      </c>
      <c r="S252" s="184" t="s">
        <v>331</v>
      </c>
      <c r="T252" s="185" t="s">
        <v>331</v>
      </c>
      <c r="U252" s="159">
        <v>0.83</v>
      </c>
      <c r="V252" s="159">
        <f>ROUND(E252*U252,2)</f>
        <v>1.66</v>
      </c>
      <c r="W252" s="159"/>
      <c r="X252" s="159" t="s">
        <v>422</v>
      </c>
      <c r="Y252" s="159" t="s">
        <v>334</v>
      </c>
      <c r="Z252" s="148"/>
      <c r="AA252" s="148"/>
      <c r="AB252" s="148"/>
      <c r="AC252" s="148"/>
      <c r="AD252" s="148"/>
      <c r="AE252" s="148"/>
      <c r="AF252" s="148"/>
      <c r="AG252" s="148" t="s">
        <v>1377</v>
      </c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ht="22.5" outlineLevel="1" x14ac:dyDescent="0.2">
      <c r="A253" s="171">
        <v>137</v>
      </c>
      <c r="B253" s="172" t="s">
        <v>1815</v>
      </c>
      <c r="C253" s="187" t="s">
        <v>1816</v>
      </c>
      <c r="D253" s="173" t="s">
        <v>1376</v>
      </c>
      <c r="E253" s="174">
        <v>1</v>
      </c>
      <c r="F253" s="175"/>
      <c r="G253" s="176">
        <f>ROUND(E253*F253,2)</f>
        <v>0</v>
      </c>
      <c r="H253" s="175"/>
      <c r="I253" s="176">
        <f>ROUND(E253*H253,2)</f>
        <v>0</v>
      </c>
      <c r="J253" s="175"/>
      <c r="K253" s="176">
        <f>ROUND(E253*J253,2)</f>
        <v>0</v>
      </c>
      <c r="L253" s="176">
        <v>21</v>
      </c>
      <c r="M253" s="176">
        <f>G253*(1+L253/100)</f>
        <v>0</v>
      </c>
      <c r="N253" s="174">
        <v>0</v>
      </c>
      <c r="O253" s="174">
        <f>ROUND(E253*N253,2)</f>
        <v>0</v>
      </c>
      <c r="P253" s="174">
        <v>0</v>
      </c>
      <c r="Q253" s="174">
        <f>ROUND(E253*P253,2)</f>
        <v>0</v>
      </c>
      <c r="R253" s="176"/>
      <c r="S253" s="176" t="s">
        <v>364</v>
      </c>
      <c r="T253" s="177" t="s">
        <v>332</v>
      </c>
      <c r="U253" s="159">
        <v>0</v>
      </c>
      <c r="V253" s="159">
        <f>ROUND(E253*U253,2)</f>
        <v>0</v>
      </c>
      <c r="W253" s="159"/>
      <c r="X253" s="159" t="s">
        <v>422</v>
      </c>
      <c r="Y253" s="159" t="s">
        <v>334</v>
      </c>
      <c r="Z253" s="148"/>
      <c r="AA253" s="148"/>
      <c r="AB253" s="148"/>
      <c r="AC253" s="148"/>
      <c r="AD253" s="148"/>
      <c r="AE253" s="148"/>
      <c r="AF253" s="148"/>
      <c r="AG253" s="148" t="s">
        <v>1377</v>
      </c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2" x14ac:dyDescent="0.2">
      <c r="A254" s="155"/>
      <c r="B254" s="156"/>
      <c r="C254" s="263" t="s">
        <v>1817</v>
      </c>
      <c r="D254" s="264"/>
      <c r="E254" s="264"/>
      <c r="F254" s="264"/>
      <c r="G254" s="264"/>
      <c r="H254" s="159"/>
      <c r="I254" s="159"/>
      <c r="J254" s="159"/>
      <c r="K254" s="159"/>
      <c r="L254" s="159"/>
      <c r="M254" s="159"/>
      <c r="N254" s="158"/>
      <c r="O254" s="158"/>
      <c r="P254" s="158"/>
      <c r="Q254" s="158"/>
      <c r="R254" s="159"/>
      <c r="S254" s="159"/>
      <c r="T254" s="159"/>
      <c r="U254" s="159"/>
      <c r="V254" s="159"/>
      <c r="W254" s="159"/>
      <c r="X254" s="159"/>
      <c r="Y254" s="159"/>
      <c r="Z254" s="148"/>
      <c r="AA254" s="148"/>
      <c r="AB254" s="148"/>
      <c r="AC254" s="148"/>
      <c r="AD254" s="148"/>
      <c r="AE254" s="148"/>
      <c r="AF254" s="148"/>
      <c r="AG254" s="148" t="s">
        <v>336</v>
      </c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79">
        <v>138</v>
      </c>
      <c r="B255" s="180" t="s">
        <v>1818</v>
      </c>
      <c r="C255" s="189" t="s">
        <v>1819</v>
      </c>
      <c r="D255" s="181" t="s">
        <v>434</v>
      </c>
      <c r="E255" s="182">
        <v>1</v>
      </c>
      <c r="F255" s="183"/>
      <c r="G255" s="184">
        <f>ROUND(E255*F255,2)</f>
        <v>0</v>
      </c>
      <c r="H255" s="183"/>
      <c r="I255" s="184">
        <f>ROUND(E255*H255,2)</f>
        <v>0</v>
      </c>
      <c r="J255" s="183"/>
      <c r="K255" s="184">
        <f>ROUND(E255*J255,2)</f>
        <v>0</v>
      </c>
      <c r="L255" s="184">
        <v>21</v>
      </c>
      <c r="M255" s="184">
        <f>G255*(1+L255/100)</f>
        <v>0</v>
      </c>
      <c r="N255" s="182">
        <v>0</v>
      </c>
      <c r="O255" s="182">
        <f>ROUND(E255*N255,2)</f>
        <v>0</v>
      </c>
      <c r="P255" s="182">
        <v>0</v>
      </c>
      <c r="Q255" s="182">
        <f>ROUND(E255*P255,2)</f>
        <v>0</v>
      </c>
      <c r="R255" s="184" t="s">
        <v>1621</v>
      </c>
      <c r="S255" s="184" t="s">
        <v>331</v>
      </c>
      <c r="T255" s="185" t="s">
        <v>331</v>
      </c>
      <c r="U255" s="159">
        <v>1.03</v>
      </c>
      <c r="V255" s="159">
        <f>ROUND(E255*U255,2)</f>
        <v>1.03</v>
      </c>
      <c r="W255" s="159"/>
      <c r="X255" s="159" t="s">
        <v>422</v>
      </c>
      <c r="Y255" s="159" t="s">
        <v>334</v>
      </c>
      <c r="Z255" s="148"/>
      <c r="AA255" s="148"/>
      <c r="AB255" s="148"/>
      <c r="AC255" s="148"/>
      <c r="AD255" s="148"/>
      <c r="AE255" s="148"/>
      <c r="AF255" s="148"/>
      <c r="AG255" s="148" t="s">
        <v>1377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ht="22.5" outlineLevel="1" x14ac:dyDescent="0.2">
      <c r="A256" s="171">
        <v>139</v>
      </c>
      <c r="B256" s="172" t="s">
        <v>1820</v>
      </c>
      <c r="C256" s="187" t="s">
        <v>1821</v>
      </c>
      <c r="D256" s="173" t="s">
        <v>1376</v>
      </c>
      <c r="E256" s="174">
        <v>4</v>
      </c>
      <c r="F256" s="175"/>
      <c r="G256" s="176">
        <f>ROUND(E256*F256,2)</f>
        <v>0</v>
      </c>
      <c r="H256" s="175"/>
      <c r="I256" s="176">
        <f>ROUND(E256*H256,2)</f>
        <v>0</v>
      </c>
      <c r="J256" s="175"/>
      <c r="K256" s="176">
        <f>ROUND(E256*J256,2)</f>
        <v>0</v>
      </c>
      <c r="L256" s="176">
        <v>21</v>
      </c>
      <c r="M256" s="176">
        <f>G256*(1+L256/100)</f>
        <v>0</v>
      </c>
      <c r="N256" s="174">
        <v>0</v>
      </c>
      <c r="O256" s="174">
        <f>ROUND(E256*N256,2)</f>
        <v>0</v>
      </c>
      <c r="P256" s="174">
        <v>0</v>
      </c>
      <c r="Q256" s="174">
        <f>ROUND(E256*P256,2)</f>
        <v>0</v>
      </c>
      <c r="R256" s="176"/>
      <c r="S256" s="176" t="s">
        <v>364</v>
      </c>
      <c r="T256" s="177" t="s">
        <v>332</v>
      </c>
      <c r="U256" s="159">
        <v>0</v>
      </c>
      <c r="V256" s="159">
        <f>ROUND(E256*U256,2)</f>
        <v>0</v>
      </c>
      <c r="W256" s="159"/>
      <c r="X256" s="159" t="s">
        <v>422</v>
      </c>
      <c r="Y256" s="159" t="s">
        <v>334</v>
      </c>
      <c r="Z256" s="148"/>
      <c r="AA256" s="148"/>
      <c r="AB256" s="148"/>
      <c r="AC256" s="148"/>
      <c r="AD256" s="148"/>
      <c r="AE256" s="148"/>
      <c r="AF256" s="148"/>
      <c r="AG256" s="148" t="s">
        <v>1377</v>
      </c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2" x14ac:dyDescent="0.2">
      <c r="A257" s="155"/>
      <c r="B257" s="156"/>
      <c r="C257" s="263" t="s">
        <v>1822</v>
      </c>
      <c r="D257" s="264"/>
      <c r="E257" s="264"/>
      <c r="F257" s="264"/>
      <c r="G257" s="264"/>
      <c r="H257" s="159"/>
      <c r="I257" s="159"/>
      <c r="J257" s="159"/>
      <c r="K257" s="159"/>
      <c r="L257" s="159"/>
      <c r="M257" s="159"/>
      <c r="N257" s="158"/>
      <c r="O257" s="158"/>
      <c r="P257" s="158"/>
      <c r="Q257" s="158"/>
      <c r="R257" s="159"/>
      <c r="S257" s="159"/>
      <c r="T257" s="159"/>
      <c r="U257" s="159"/>
      <c r="V257" s="159"/>
      <c r="W257" s="159"/>
      <c r="X257" s="159"/>
      <c r="Y257" s="159"/>
      <c r="Z257" s="148"/>
      <c r="AA257" s="148"/>
      <c r="AB257" s="148"/>
      <c r="AC257" s="148"/>
      <c r="AD257" s="148"/>
      <c r="AE257" s="148"/>
      <c r="AF257" s="148"/>
      <c r="AG257" s="148" t="s">
        <v>336</v>
      </c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79">
        <v>140</v>
      </c>
      <c r="B258" s="180" t="s">
        <v>1823</v>
      </c>
      <c r="C258" s="189" t="s">
        <v>1824</v>
      </c>
      <c r="D258" s="181" t="s">
        <v>434</v>
      </c>
      <c r="E258" s="182">
        <v>4</v>
      </c>
      <c r="F258" s="183"/>
      <c r="G258" s="184">
        <f>ROUND(E258*F258,2)</f>
        <v>0</v>
      </c>
      <c r="H258" s="183"/>
      <c r="I258" s="184">
        <f>ROUND(E258*H258,2)</f>
        <v>0</v>
      </c>
      <c r="J258" s="183"/>
      <c r="K258" s="184">
        <f>ROUND(E258*J258,2)</f>
        <v>0</v>
      </c>
      <c r="L258" s="184">
        <v>21</v>
      </c>
      <c r="M258" s="184">
        <f>G258*(1+L258/100)</f>
        <v>0</v>
      </c>
      <c r="N258" s="182">
        <v>0</v>
      </c>
      <c r="O258" s="182">
        <f>ROUND(E258*N258,2)</f>
        <v>0</v>
      </c>
      <c r="P258" s="182">
        <v>0</v>
      </c>
      <c r="Q258" s="182">
        <f>ROUND(E258*P258,2)</f>
        <v>0</v>
      </c>
      <c r="R258" s="184" t="s">
        <v>1621</v>
      </c>
      <c r="S258" s="184" t="s">
        <v>331</v>
      </c>
      <c r="T258" s="185" t="s">
        <v>331</v>
      </c>
      <c r="U258" s="159">
        <v>1.21</v>
      </c>
      <c r="V258" s="159">
        <f>ROUND(E258*U258,2)</f>
        <v>4.84</v>
      </c>
      <c r="W258" s="159"/>
      <c r="X258" s="159" t="s">
        <v>422</v>
      </c>
      <c r="Y258" s="159" t="s">
        <v>334</v>
      </c>
      <c r="Z258" s="148"/>
      <c r="AA258" s="148"/>
      <c r="AB258" s="148"/>
      <c r="AC258" s="148"/>
      <c r="AD258" s="148"/>
      <c r="AE258" s="148"/>
      <c r="AF258" s="148"/>
      <c r="AG258" s="148" t="s">
        <v>1377</v>
      </c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ht="22.5" outlineLevel="1" x14ac:dyDescent="0.2">
      <c r="A259" s="171">
        <v>141</v>
      </c>
      <c r="B259" s="172" t="s">
        <v>1825</v>
      </c>
      <c r="C259" s="187" t="s">
        <v>1826</v>
      </c>
      <c r="D259" s="173" t="s">
        <v>1376</v>
      </c>
      <c r="E259" s="174">
        <v>3</v>
      </c>
      <c r="F259" s="175"/>
      <c r="G259" s="176">
        <f>ROUND(E259*F259,2)</f>
        <v>0</v>
      </c>
      <c r="H259" s="175"/>
      <c r="I259" s="176">
        <f>ROUND(E259*H259,2)</f>
        <v>0</v>
      </c>
      <c r="J259" s="175"/>
      <c r="K259" s="176">
        <f>ROUND(E259*J259,2)</f>
        <v>0</v>
      </c>
      <c r="L259" s="176">
        <v>21</v>
      </c>
      <c r="M259" s="176">
        <f>G259*(1+L259/100)</f>
        <v>0</v>
      </c>
      <c r="N259" s="174">
        <v>0</v>
      </c>
      <c r="O259" s="174">
        <f>ROUND(E259*N259,2)</f>
        <v>0</v>
      </c>
      <c r="P259" s="174">
        <v>0</v>
      </c>
      <c r="Q259" s="174">
        <f>ROUND(E259*P259,2)</f>
        <v>0</v>
      </c>
      <c r="R259" s="176"/>
      <c r="S259" s="176" t="s">
        <v>364</v>
      </c>
      <c r="T259" s="177" t="s">
        <v>332</v>
      </c>
      <c r="U259" s="159">
        <v>0</v>
      </c>
      <c r="V259" s="159">
        <f>ROUND(E259*U259,2)</f>
        <v>0</v>
      </c>
      <c r="W259" s="159"/>
      <c r="X259" s="159" t="s">
        <v>422</v>
      </c>
      <c r="Y259" s="159" t="s">
        <v>334</v>
      </c>
      <c r="Z259" s="148"/>
      <c r="AA259" s="148"/>
      <c r="AB259" s="148"/>
      <c r="AC259" s="148"/>
      <c r="AD259" s="148"/>
      <c r="AE259" s="148"/>
      <c r="AF259" s="148"/>
      <c r="AG259" s="148" t="s">
        <v>1377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outlineLevel="2" x14ac:dyDescent="0.2">
      <c r="A260" s="155"/>
      <c r="B260" s="156"/>
      <c r="C260" s="263" t="s">
        <v>1814</v>
      </c>
      <c r="D260" s="264"/>
      <c r="E260" s="264"/>
      <c r="F260" s="264"/>
      <c r="G260" s="264"/>
      <c r="H260" s="159"/>
      <c r="I260" s="159"/>
      <c r="J260" s="159"/>
      <c r="K260" s="159"/>
      <c r="L260" s="159"/>
      <c r="M260" s="159"/>
      <c r="N260" s="158"/>
      <c r="O260" s="158"/>
      <c r="P260" s="158"/>
      <c r="Q260" s="158"/>
      <c r="R260" s="159"/>
      <c r="S260" s="159"/>
      <c r="T260" s="159"/>
      <c r="U260" s="159"/>
      <c r="V260" s="159"/>
      <c r="W260" s="159"/>
      <c r="X260" s="159"/>
      <c r="Y260" s="159"/>
      <c r="Z260" s="148"/>
      <c r="AA260" s="148"/>
      <c r="AB260" s="148"/>
      <c r="AC260" s="148"/>
      <c r="AD260" s="148"/>
      <c r="AE260" s="148"/>
      <c r="AF260" s="148"/>
      <c r="AG260" s="148" t="s">
        <v>336</v>
      </c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79">
        <v>142</v>
      </c>
      <c r="B261" s="180" t="s">
        <v>1811</v>
      </c>
      <c r="C261" s="189" t="s">
        <v>1812</v>
      </c>
      <c r="D261" s="181" t="s">
        <v>434</v>
      </c>
      <c r="E261" s="182">
        <v>3</v>
      </c>
      <c r="F261" s="183"/>
      <c r="G261" s="184">
        <f>ROUND(E261*F261,2)</f>
        <v>0</v>
      </c>
      <c r="H261" s="183"/>
      <c r="I261" s="184">
        <f>ROUND(E261*H261,2)</f>
        <v>0</v>
      </c>
      <c r="J261" s="183"/>
      <c r="K261" s="184">
        <f>ROUND(E261*J261,2)</f>
        <v>0</v>
      </c>
      <c r="L261" s="184">
        <v>21</v>
      </c>
      <c r="M261" s="184">
        <f>G261*(1+L261/100)</f>
        <v>0</v>
      </c>
      <c r="N261" s="182">
        <v>0</v>
      </c>
      <c r="O261" s="182">
        <f>ROUND(E261*N261,2)</f>
        <v>0</v>
      </c>
      <c r="P261" s="182">
        <v>0</v>
      </c>
      <c r="Q261" s="182">
        <f>ROUND(E261*P261,2)</f>
        <v>0</v>
      </c>
      <c r="R261" s="184" t="s">
        <v>1621</v>
      </c>
      <c r="S261" s="184" t="s">
        <v>331</v>
      </c>
      <c r="T261" s="185" t="s">
        <v>331</v>
      </c>
      <c r="U261" s="159">
        <v>0.83</v>
      </c>
      <c r="V261" s="159">
        <f>ROUND(E261*U261,2)</f>
        <v>2.4900000000000002</v>
      </c>
      <c r="W261" s="159"/>
      <c r="X261" s="159" t="s">
        <v>422</v>
      </c>
      <c r="Y261" s="159" t="s">
        <v>334</v>
      </c>
      <c r="Z261" s="148"/>
      <c r="AA261" s="148"/>
      <c r="AB261" s="148"/>
      <c r="AC261" s="148"/>
      <c r="AD261" s="148"/>
      <c r="AE261" s="148"/>
      <c r="AF261" s="148"/>
      <c r="AG261" s="148" t="s">
        <v>423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ht="22.5" outlineLevel="1" x14ac:dyDescent="0.2">
      <c r="A262" s="171">
        <v>143</v>
      </c>
      <c r="B262" s="172" t="s">
        <v>1827</v>
      </c>
      <c r="C262" s="187" t="s">
        <v>1828</v>
      </c>
      <c r="D262" s="173" t="s">
        <v>1376</v>
      </c>
      <c r="E262" s="174">
        <v>6</v>
      </c>
      <c r="F262" s="175"/>
      <c r="G262" s="176">
        <f>ROUND(E262*F262,2)</f>
        <v>0</v>
      </c>
      <c r="H262" s="175"/>
      <c r="I262" s="176">
        <f>ROUND(E262*H262,2)</f>
        <v>0</v>
      </c>
      <c r="J262" s="175"/>
      <c r="K262" s="176">
        <f>ROUND(E262*J262,2)</f>
        <v>0</v>
      </c>
      <c r="L262" s="176">
        <v>21</v>
      </c>
      <c r="M262" s="176">
        <f>G262*(1+L262/100)</f>
        <v>0</v>
      </c>
      <c r="N262" s="174">
        <v>0</v>
      </c>
      <c r="O262" s="174">
        <f>ROUND(E262*N262,2)</f>
        <v>0</v>
      </c>
      <c r="P262" s="174">
        <v>0</v>
      </c>
      <c r="Q262" s="174">
        <f>ROUND(E262*P262,2)</f>
        <v>0</v>
      </c>
      <c r="R262" s="176"/>
      <c r="S262" s="176" t="s">
        <v>364</v>
      </c>
      <c r="T262" s="177" t="s">
        <v>332</v>
      </c>
      <c r="U262" s="159">
        <v>0</v>
      </c>
      <c r="V262" s="159">
        <f>ROUND(E262*U262,2)</f>
        <v>0</v>
      </c>
      <c r="W262" s="159"/>
      <c r="X262" s="159" t="s">
        <v>422</v>
      </c>
      <c r="Y262" s="159" t="s">
        <v>334</v>
      </c>
      <c r="Z262" s="148"/>
      <c r="AA262" s="148"/>
      <c r="AB262" s="148"/>
      <c r="AC262" s="148"/>
      <c r="AD262" s="148"/>
      <c r="AE262" s="148"/>
      <c r="AF262" s="148"/>
      <c r="AG262" s="148" t="s">
        <v>1377</v>
      </c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2" x14ac:dyDescent="0.2">
      <c r="A263" s="155"/>
      <c r="B263" s="156"/>
      <c r="C263" s="263" t="s">
        <v>1822</v>
      </c>
      <c r="D263" s="264"/>
      <c r="E263" s="264"/>
      <c r="F263" s="264"/>
      <c r="G263" s="264"/>
      <c r="H263" s="159"/>
      <c r="I263" s="159"/>
      <c r="J263" s="159"/>
      <c r="K263" s="159"/>
      <c r="L263" s="159"/>
      <c r="M263" s="159"/>
      <c r="N263" s="158"/>
      <c r="O263" s="158"/>
      <c r="P263" s="158"/>
      <c r="Q263" s="158"/>
      <c r="R263" s="159"/>
      <c r="S263" s="159"/>
      <c r="T263" s="159"/>
      <c r="U263" s="159"/>
      <c r="V263" s="159"/>
      <c r="W263" s="159"/>
      <c r="X263" s="159"/>
      <c r="Y263" s="159"/>
      <c r="Z263" s="148"/>
      <c r="AA263" s="148"/>
      <c r="AB263" s="148"/>
      <c r="AC263" s="148"/>
      <c r="AD263" s="148"/>
      <c r="AE263" s="148"/>
      <c r="AF263" s="148"/>
      <c r="AG263" s="148" t="s">
        <v>336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79">
        <v>144</v>
      </c>
      <c r="B264" s="180" t="s">
        <v>1823</v>
      </c>
      <c r="C264" s="189" t="s">
        <v>1824</v>
      </c>
      <c r="D264" s="181" t="s">
        <v>434</v>
      </c>
      <c r="E264" s="182">
        <v>1</v>
      </c>
      <c r="F264" s="183"/>
      <c r="G264" s="184">
        <f>ROUND(E264*F264,2)</f>
        <v>0</v>
      </c>
      <c r="H264" s="183"/>
      <c r="I264" s="184">
        <f>ROUND(E264*H264,2)</f>
        <v>0</v>
      </c>
      <c r="J264" s="183"/>
      <c r="K264" s="184">
        <f>ROUND(E264*J264,2)</f>
        <v>0</v>
      </c>
      <c r="L264" s="184">
        <v>21</v>
      </c>
      <c r="M264" s="184">
        <f>G264*(1+L264/100)</f>
        <v>0</v>
      </c>
      <c r="N264" s="182">
        <v>0</v>
      </c>
      <c r="O264" s="182">
        <f>ROUND(E264*N264,2)</f>
        <v>0</v>
      </c>
      <c r="P264" s="182">
        <v>0</v>
      </c>
      <c r="Q264" s="182">
        <f>ROUND(E264*P264,2)</f>
        <v>0</v>
      </c>
      <c r="R264" s="184" t="s">
        <v>1621</v>
      </c>
      <c r="S264" s="184" t="s">
        <v>331</v>
      </c>
      <c r="T264" s="185" t="s">
        <v>331</v>
      </c>
      <c r="U264" s="159">
        <v>1.21</v>
      </c>
      <c r="V264" s="159">
        <f>ROUND(E264*U264,2)</f>
        <v>1.21</v>
      </c>
      <c r="W264" s="159"/>
      <c r="X264" s="159" t="s">
        <v>422</v>
      </c>
      <c r="Y264" s="159" t="s">
        <v>334</v>
      </c>
      <c r="Z264" s="148"/>
      <c r="AA264" s="148"/>
      <c r="AB264" s="148"/>
      <c r="AC264" s="148"/>
      <c r="AD264" s="148"/>
      <c r="AE264" s="148"/>
      <c r="AF264" s="148"/>
      <c r="AG264" s="148" t="s">
        <v>1377</v>
      </c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71">
        <v>145</v>
      </c>
      <c r="B265" s="172" t="s">
        <v>1829</v>
      </c>
      <c r="C265" s="187" t="s">
        <v>1645</v>
      </c>
      <c r="D265" s="173" t="s">
        <v>1376</v>
      </c>
      <c r="E265" s="174">
        <v>2</v>
      </c>
      <c r="F265" s="175"/>
      <c r="G265" s="176">
        <f>ROUND(E265*F265,2)</f>
        <v>0</v>
      </c>
      <c r="H265" s="175"/>
      <c r="I265" s="176">
        <f>ROUND(E265*H265,2)</f>
        <v>0</v>
      </c>
      <c r="J265" s="175"/>
      <c r="K265" s="176">
        <f>ROUND(E265*J265,2)</f>
        <v>0</v>
      </c>
      <c r="L265" s="176">
        <v>21</v>
      </c>
      <c r="M265" s="176">
        <f>G265*(1+L265/100)</f>
        <v>0</v>
      </c>
      <c r="N265" s="174">
        <v>0</v>
      </c>
      <c r="O265" s="174">
        <f>ROUND(E265*N265,2)</f>
        <v>0</v>
      </c>
      <c r="P265" s="174">
        <v>0</v>
      </c>
      <c r="Q265" s="174">
        <f>ROUND(E265*P265,2)</f>
        <v>0</v>
      </c>
      <c r="R265" s="176"/>
      <c r="S265" s="176" t="s">
        <v>364</v>
      </c>
      <c r="T265" s="177" t="s">
        <v>332</v>
      </c>
      <c r="U265" s="159">
        <v>0</v>
      </c>
      <c r="V265" s="159">
        <f>ROUND(E265*U265,2)</f>
        <v>0</v>
      </c>
      <c r="W265" s="159"/>
      <c r="X265" s="159" t="s">
        <v>422</v>
      </c>
      <c r="Y265" s="159" t="s">
        <v>334</v>
      </c>
      <c r="Z265" s="148"/>
      <c r="AA265" s="148"/>
      <c r="AB265" s="148"/>
      <c r="AC265" s="148"/>
      <c r="AD265" s="148"/>
      <c r="AE265" s="148"/>
      <c r="AF265" s="148"/>
      <c r="AG265" s="148" t="s">
        <v>1377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2" x14ac:dyDescent="0.2">
      <c r="A266" s="155"/>
      <c r="B266" s="156"/>
      <c r="C266" s="263" t="s">
        <v>1639</v>
      </c>
      <c r="D266" s="264"/>
      <c r="E266" s="264"/>
      <c r="F266" s="264"/>
      <c r="G266" s="264"/>
      <c r="H266" s="159"/>
      <c r="I266" s="159"/>
      <c r="J266" s="159"/>
      <c r="K266" s="159"/>
      <c r="L266" s="159"/>
      <c r="M266" s="159"/>
      <c r="N266" s="158"/>
      <c r="O266" s="158"/>
      <c r="P266" s="158"/>
      <c r="Q266" s="158"/>
      <c r="R266" s="159"/>
      <c r="S266" s="159"/>
      <c r="T266" s="159"/>
      <c r="U266" s="159"/>
      <c r="V266" s="159"/>
      <c r="W266" s="159"/>
      <c r="X266" s="159"/>
      <c r="Y266" s="159"/>
      <c r="Z266" s="148"/>
      <c r="AA266" s="148"/>
      <c r="AB266" s="148"/>
      <c r="AC266" s="148"/>
      <c r="AD266" s="148"/>
      <c r="AE266" s="148"/>
      <c r="AF266" s="148"/>
      <c r="AG266" s="148" t="s">
        <v>336</v>
      </c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79">
        <v>146</v>
      </c>
      <c r="B267" s="180" t="s">
        <v>1646</v>
      </c>
      <c r="C267" s="189" t="s">
        <v>1647</v>
      </c>
      <c r="D267" s="181" t="s">
        <v>434</v>
      </c>
      <c r="E267" s="182">
        <v>1</v>
      </c>
      <c r="F267" s="183"/>
      <c r="G267" s="184">
        <f>ROUND(E267*F267,2)</f>
        <v>0</v>
      </c>
      <c r="H267" s="183"/>
      <c r="I267" s="184">
        <f>ROUND(E267*H267,2)</f>
        <v>0</v>
      </c>
      <c r="J267" s="183"/>
      <c r="K267" s="184">
        <f>ROUND(E267*J267,2)</f>
        <v>0</v>
      </c>
      <c r="L267" s="184">
        <v>21</v>
      </c>
      <c r="M267" s="184">
        <f>G267*(1+L267/100)</f>
        <v>0</v>
      </c>
      <c r="N267" s="182">
        <v>0</v>
      </c>
      <c r="O267" s="182">
        <f>ROUND(E267*N267,2)</f>
        <v>0</v>
      </c>
      <c r="P267" s="182">
        <v>0</v>
      </c>
      <c r="Q267" s="182">
        <f>ROUND(E267*P267,2)</f>
        <v>0</v>
      </c>
      <c r="R267" s="184" t="s">
        <v>1621</v>
      </c>
      <c r="S267" s="184" t="s">
        <v>331</v>
      </c>
      <c r="T267" s="185" t="s">
        <v>331</v>
      </c>
      <c r="U267" s="159">
        <v>0.37</v>
      </c>
      <c r="V267" s="159">
        <f>ROUND(E267*U267,2)</f>
        <v>0.37</v>
      </c>
      <c r="W267" s="159"/>
      <c r="X267" s="159" t="s">
        <v>422</v>
      </c>
      <c r="Y267" s="159" t="s">
        <v>334</v>
      </c>
      <c r="Z267" s="148"/>
      <c r="AA267" s="148"/>
      <c r="AB267" s="148"/>
      <c r="AC267" s="148"/>
      <c r="AD267" s="148"/>
      <c r="AE267" s="148"/>
      <c r="AF267" s="148"/>
      <c r="AG267" s="148" t="s">
        <v>1377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71">
        <v>147</v>
      </c>
      <c r="B268" s="172" t="s">
        <v>1830</v>
      </c>
      <c r="C268" s="187" t="s">
        <v>1645</v>
      </c>
      <c r="D268" s="173" t="s">
        <v>1376</v>
      </c>
      <c r="E268" s="174">
        <v>1</v>
      </c>
      <c r="F268" s="175"/>
      <c r="G268" s="176">
        <f>ROUND(E268*F268,2)</f>
        <v>0</v>
      </c>
      <c r="H268" s="175"/>
      <c r="I268" s="176">
        <f>ROUND(E268*H268,2)</f>
        <v>0</v>
      </c>
      <c r="J268" s="175"/>
      <c r="K268" s="176">
        <f>ROUND(E268*J268,2)</f>
        <v>0</v>
      </c>
      <c r="L268" s="176">
        <v>21</v>
      </c>
      <c r="M268" s="176">
        <f>G268*(1+L268/100)</f>
        <v>0</v>
      </c>
      <c r="N268" s="174">
        <v>0</v>
      </c>
      <c r="O268" s="174">
        <f>ROUND(E268*N268,2)</f>
        <v>0</v>
      </c>
      <c r="P268" s="174">
        <v>0</v>
      </c>
      <c r="Q268" s="174">
        <f>ROUND(E268*P268,2)</f>
        <v>0</v>
      </c>
      <c r="R268" s="176"/>
      <c r="S268" s="176" t="s">
        <v>364</v>
      </c>
      <c r="T268" s="177" t="s">
        <v>332</v>
      </c>
      <c r="U268" s="159">
        <v>0</v>
      </c>
      <c r="V268" s="159">
        <f>ROUND(E268*U268,2)</f>
        <v>0</v>
      </c>
      <c r="W268" s="159"/>
      <c r="X268" s="159" t="s">
        <v>422</v>
      </c>
      <c r="Y268" s="159" t="s">
        <v>334</v>
      </c>
      <c r="Z268" s="148"/>
      <c r="AA268" s="148"/>
      <c r="AB268" s="148"/>
      <c r="AC268" s="148"/>
      <c r="AD268" s="148"/>
      <c r="AE268" s="148"/>
      <c r="AF268" s="148"/>
      <c r="AG268" s="148" t="s">
        <v>1377</v>
      </c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outlineLevel="2" x14ac:dyDescent="0.2">
      <c r="A269" s="155"/>
      <c r="B269" s="156"/>
      <c r="C269" s="263" t="s">
        <v>1624</v>
      </c>
      <c r="D269" s="264"/>
      <c r="E269" s="264"/>
      <c r="F269" s="264"/>
      <c r="G269" s="264"/>
      <c r="H269" s="159"/>
      <c r="I269" s="159"/>
      <c r="J269" s="159"/>
      <c r="K269" s="159"/>
      <c r="L269" s="159"/>
      <c r="M269" s="159"/>
      <c r="N269" s="158"/>
      <c r="O269" s="158"/>
      <c r="P269" s="158"/>
      <c r="Q269" s="158"/>
      <c r="R269" s="159"/>
      <c r="S269" s="159"/>
      <c r="T269" s="159"/>
      <c r="U269" s="159"/>
      <c r="V269" s="159"/>
      <c r="W269" s="159"/>
      <c r="X269" s="159"/>
      <c r="Y269" s="159"/>
      <c r="Z269" s="148"/>
      <c r="AA269" s="148"/>
      <c r="AB269" s="148"/>
      <c r="AC269" s="148"/>
      <c r="AD269" s="148"/>
      <c r="AE269" s="148"/>
      <c r="AF269" s="148"/>
      <c r="AG269" s="148" t="s">
        <v>336</v>
      </c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79">
        <v>148</v>
      </c>
      <c r="B270" s="180" t="s">
        <v>1646</v>
      </c>
      <c r="C270" s="189" t="s">
        <v>1647</v>
      </c>
      <c r="D270" s="181" t="s">
        <v>434</v>
      </c>
      <c r="E270" s="182">
        <v>1</v>
      </c>
      <c r="F270" s="183"/>
      <c r="G270" s="184">
        <f>ROUND(E270*F270,2)</f>
        <v>0</v>
      </c>
      <c r="H270" s="183"/>
      <c r="I270" s="184">
        <f>ROUND(E270*H270,2)</f>
        <v>0</v>
      </c>
      <c r="J270" s="183"/>
      <c r="K270" s="184">
        <f>ROUND(E270*J270,2)</f>
        <v>0</v>
      </c>
      <c r="L270" s="184">
        <v>21</v>
      </c>
      <c r="M270" s="184">
        <f>G270*(1+L270/100)</f>
        <v>0</v>
      </c>
      <c r="N270" s="182">
        <v>0</v>
      </c>
      <c r="O270" s="182">
        <f>ROUND(E270*N270,2)</f>
        <v>0</v>
      </c>
      <c r="P270" s="182">
        <v>0</v>
      </c>
      <c r="Q270" s="182">
        <f>ROUND(E270*P270,2)</f>
        <v>0</v>
      </c>
      <c r="R270" s="184" t="s">
        <v>1621</v>
      </c>
      <c r="S270" s="184" t="s">
        <v>331</v>
      </c>
      <c r="T270" s="185" t="s">
        <v>331</v>
      </c>
      <c r="U270" s="159">
        <v>0.37</v>
      </c>
      <c r="V270" s="159">
        <f>ROUND(E270*U270,2)</f>
        <v>0.37</v>
      </c>
      <c r="W270" s="159"/>
      <c r="X270" s="159" t="s">
        <v>422</v>
      </c>
      <c r="Y270" s="159" t="s">
        <v>334</v>
      </c>
      <c r="Z270" s="148"/>
      <c r="AA270" s="148"/>
      <c r="AB270" s="148"/>
      <c r="AC270" s="148"/>
      <c r="AD270" s="148"/>
      <c r="AE270" s="148"/>
      <c r="AF270" s="148"/>
      <c r="AG270" s="148" t="s">
        <v>1377</v>
      </c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71">
        <v>149</v>
      </c>
      <c r="B271" s="172" t="s">
        <v>1831</v>
      </c>
      <c r="C271" s="187" t="s">
        <v>1832</v>
      </c>
      <c r="D271" s="173" t="s">
        <v>1376</v>
      </c>
      <c r="E271" s="174">
        <v>1</v>
      </c>
      <c r="F271" s="175"/>
      <c r="G271" s="176">
        <f>ROUND(E271*F271,2)</f>
        <v>0</v>
      </c>
      <c r="H271" s="175"/>
      <c r="I271" s="176">
        <f>ROUND(E271*H271,2)</f>
        <v>0</v>
      </c>
      <c r="J271" s="175"/>
      <c r="K271" s="176">
        <f>ROUND(E271*J271,2)</f>
        <v>0</v>
      </c>
      <c r="L271" s="176">
        <v>21</v>
      </c>
      <c r="M271" s="176">
        <f>G271*(1+L271/100)</f>
        <v>0</v>
      </c>
      <c r="N271" s="174">
        <v>0</v>
      </c>
      <c r="O271" s="174">
        <f>ROUND(E271*N271,2)</f>
        <v>0</v>
      </c>
      <c r="P271" s="174">
        <v>0</v>
      </c>
      <c r="Q271" s="174">
        <f>ROUND(E271*P271,2)</f>
        <v>0</v>
      </c>
      <c r="R271" s="176"/>
      <c r="S271" s="176" t="s">
        <v>364</v>
      </c>
      <c r="T271" s="177" t="s">
        <v>332</v>
      </c>
      <c r="U271" s="159">
        <v>0</v>
      </c>
      <c r="V271" s="159">
        <f>ROUND(E271*U271,2)</f>
        <v>0</v>
      </c>
      <c r="W271" s="159"/>
      <c r="X271" s="159" t="s">
        <v>422</v>
      </c>
      <c r="Y271" s="159" t="s">
        <v>334</v>
      </c>
      <c r="Z271" s="148"/>
      <c r="AA271" s="148"/>
      <c r="AB271" s="148"/>
      <c r="AC271" s="148"/>
      <c r="AD271" s="148"/>
      <c r="AE271" s="148"/>
      <c r="AF271" s="148"/>
      <c r="AG271" s="148" t="s">
        <v>1377</v>
      </c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outlineLevel="2" x14ac:dyDescent="0.2">
      <c r="A272" s="155"/>
      <c r="B272" s="156"/>
      <c r="C272" s="263" t="s">
        <v>1833</v>
      </c>
      <c r="D272" s="264"/>
      <c r="E272" s="264"/>
      <c r="F272" s="264"/>
      <c r="G272" s="264"/>
      <c r="H272" s="159"/>
      <c r="I272" s="159"/>
      <c r="J272" s="159"/>
      <c r="K272" s="159"/>
      <c r="L272" s="159"/>
      <c r="M272" s="159"/>
      <c r="N272" s="158"/>
      <c r="O272" s="158"/>
      <c r="P272" s="158"/>
      <c r="Q272" s="158"/>
      <c r="R272" s="159"/>
      <c r="S272" s="159"/>
      <c r="T272" s="159"/>
      <c r="U272" s="159"/>
      <c r="V272" s="159"/>
      <c r="W272" s="159"/>
      <c r="X272" s="159"/>
      <c r="Y272" s="159"/>
      <c r="Z272" s="148"/>
      <c r="AA272" s="148"/>
      <c r="AB272" s="148"/>
      <c r="AC272" s="148"/>
      <c r="AD272" s="148"/>
      <c r="AE272" s="148"/>
      <c r="AF272" s="148"/>
      <c r="AG272" s="148" t="s">
        <v>336</v>
      </c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79">
        <v>150</v>
      </c>
      <c r="B273" s="180" t="s">
        <v>1834</v>
      </c>
      <c r="C273" s="189" t="s">
        <v>1835</v>
      </c>
      <c r="D273" s="181" t="s">
        <v>434</v>
      </c>
      <c r="E273" s="182">
        <v>1</v>
      </c>
      <c r="F273" s="183"/>
      <c r="G273" s="184">
        <f>ROUND(E273*F273,2)</f>
        <v>0</v>
      </c>
      <c r="H273" s="183"/>
      <c r="I273" s="184">
        <f>ROUND(E273*H273,2)</f>
        <v>0</v>
      </c>
      <c r="J273" s="183"/>
      <c r="K273" s="184">
        <f>ROUND(E273*J273,2)</f>
        <v>0</v>
      </c>
      <c r="L273" s="184">
        <v>21</v>
      </c>
      <c r="M273" s="184">
        <f>G273*(1+L273/100)</f>
        <v>0</v>
      </c>
      <c r="N273" s="182">
        <v>0</v>
      </c>
      <c r="O273" s="182">
        <f>ROUND(E273*N273,2)</f>
        <v>0</v>
      </c>
      <c r="P273" s="182">
        <v>0</v>
      </c>
      <c r="Q273" s="182">
        <f>ROUND(E273*P273,2)</f>
        <v>0</v>
      </c>
      <c r="R273" s="184" t="s">
        <v>1621</v>
      </c>
      <c r="S273" s="184" t="s">
        <v>331</v>
      </c>
      <c r="T273" s="185" t="s">
        <v>331</v>
      </c>
      <c r="U273" s="159">
        <v>0.75</v>
      </c>
      <c r="V273" s="159">
        <f>ROUND(E273*U273,2)</f>
        <v>0.75</v>
      </c>
      <c r="W273" s="159"/>
      <c r="X273" s="159" t="s">
        <v>422</v>
      </c>
      <c r="Y273" s="159" t="s">
        <v>334</v>
      </c>
      <c r="Z273" s="148"/>
      <c r="AA273" s="148"/>
      <c r="AB273" s="148"/>
      <c r="AC273" s="148"/>
      <c r="AD273" s="148"/>
      <c r="AE273" s="148"/>
      <c r="AF273" s="148"/>
      <c r="AG273" s="148" t="s">
        <v>1377</v>
      </c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71">
        <v>151</v>
      </c>
      <c r="B274" s="172" t="s">
        <v>1836</v>
      </c>
      <c r="C274" s="187" t="s">
        <v>1837</v>
      </c>
      <c r="D274" s="173" t="s">
        <v>1376</v>
      </c>
      <c r="E274" s="174">
        <v>1</v>
      </c>
      <c r="F274" s="175"/>
      <c r="G274" s="176">
        <f>ROUND(E274*F274,2)</f>
        <v>0</v>
      </c>
      <c r="H274" s="175"/>
      <c r="I274" s="176">
        <f>ROUND(E274*H274,2)</f>
        <v>0</v>
      </c>
      <c r="J274" s="175"/>
      <c r="K274" s="176">
        <f>ROUND(E274*J274,2)</f>
        <v>0</v>
      </c>
      <c r="L274" s="176">
        <v>21</v>
      </c>
      <c r="M274" s="176">
        <f>G274*(1+L274/100)</f>
        <v>0</v>
      </c>
      <c r="N274" s="174">
        <v>0</v>
      </c>
      <c r="O274" s="174">
        <f>ROUND(E274*N274,2)</f>
        <v>0</v>
      </c>
      <c r="P274" s="174">
        <v>0</v>
      </c>
      <c r="Q274" s="174">
        <f>ROUND(E274*P274,2)</f>
        <v>0</v>
      </c>
      <c r="R274" s="176"/>
      <c r="S274" s="176" t="s">
        <v>364</v>
      </c>
      <c r="T274" s="177" t="s">
        <v>332</v>
      </c>
      <c r="U274" s="159">
        <v>0</v>
      </c>
      <c r="V274" s="159">
        <f>ROUND(E274*U274,2)</f>
        <v>0</v>
      </c>
      <c r="W274" s="159"/>
      <c r="X274" s="159" t="s">
        <v>422</v>
      </c>
      <c r="Y274" s="159" t="s">
        <v>334</v>
      </c>
      <c r="Z274" s="148"/>
      <c r="AA274" s="148"/>
      <c r="AB274" s="148"/>
      <c r="AC274" s="148"/>
      <c r="AD274" s="148"/>
      <c r="AE274" s="148"/>
      <c r="AF274" s="148"/>
      <c r="AG274" s="148" t="s">
        <v>1377</v>
      </c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2" x14ac:dyDescent="0.2">
      <c r="A275" s="155"/>
      <c r="B275" s="156"/>
      <c r="C275" s="263" t="s">
        <v>1833</v>
      </c>
      <c r="D275" s="264"/>
      <c r="E275" s="264"/>
      <c r="F275" s="264"/>
      <c r="G275" s="264"/>
      <c r="H275" s="159"/>
      <c r="I275" s="159"/>
      <c r="J275" s="159"/>
      <c r="K275" s="159"/>
      <c r="L275" s="159"/>
      <c r="M275" s="159"/>
      <c r="N275" s="158"/>
      <c r="O275" s="158"/>
      <c r="P275" s="158"/>
      <c r="Q275" s="158"/>
      <c r="R275" s="159"/>
      <c r="S275" s="159"/>
      <c r="T275" s="159"/>
      <c r="U275" s="159"/>
      <c r="V275" s="159"/>
      <c r="W275" s="159"/>
      <c r="X275" s="159"/>
      <c r="Y275" s="159"/>
      <c r="Z275" s="148"/>
      <c r="AA275" s="148"/>
      <c r="AB275" s="148"/>
      <c r="AC275" s="148"/>
      <c r="AD275" s="148"/>
      <c r="AE275" s="148"/>
      <c r="AF275" s="148"/>
      <c r="AG275" s="148" t="s">
        <v>336</v>
      </c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1" x14ac:dyDescent="0.2">
      <c r="A276" s="179">
        <v>152</v>
      </c>
      <c r="B276" s="180" t="s">
        <v>1834</v>
      </c>
      <c r="C276" s="189" t="s">
        <v>1835</v>
      </c>
      <c r="D276" s="181" t="s">
        <v>434</v>
      </c>
      <c r="E276" s="182">
        <v>1</v>
      </c>
      <c r="F276" s="183"/>
      <c r="G276" s="184">
        <f>ROUND(E276*F276,2)</f>
        <v>0</v>
      </c>
      <c r="H276" s="183"/>
      <c r="I276" s="184">
        <f>ROUND(E276*H276,2)</f>
        <v>0</v>
      </c>
      <c r="J276" s="183"/>
      <c r="K276" s="184">
        <f>ROUND(E276*J276,2)</f>
        <v>0</v>
      </c>
      <c r="L276" s="184">
        <v>21</v>
      </c>
      <c r="M276" s="184">
        <f>G276*(1+L276/100)</f>
        <v>0</v>
      </c>
      <c r="N276" s="182">
        <v>0</v>
      </c>
      <c r="O276" s="182">
        <f>ROUND(E276*N276,2)</f>
        <v>0</v>
      </c>
      <c r="P276" s="182">
        <v>0</v>
      </c>
      <c r="Q276" s="182">
        <f>ROUND(E276*P276,2)</f>
        <v>0</v>
      </c>
      <c r="R276" s="184" t="s">
        <v>1621</v>
      </c>
      <c r="S276" s="184" t="s">
        <v>331</v>
      </c>
      <c r="T276" s="185" t="s">
        <v>331</v>
      </c>
      <c r="U276" s="159">
        <v>0.75</v>
      </c>
      <c r="V276" s="159">
        <f>ROUND(E276*U276,2)</f>
        <v>0.75</v>
      </c>
      <c r="W276" s="159"/>
      <c r="X276" s="159" t="s">
        <v>422</v>
      </c>
      <c r="Y276" s="159" t="s">
        <v>334</v>
      </c>
      <c r="Z276" s="148"/>
      <c r="AA276" s="148"/>
      <c r="AB276" s="148"/>
      <c r="AC276" s="148"/>
      <c r="AD276" s="148"/>
      <c r="AE276" s="148"/>
      <c r="AF276" s="148"/>
      <c r="AG276" s="148" t="s">
        <v>423</v>
      </c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ht="22.5" outlineLevel="1" x14ac:dyDescent="0.2">
      <c r="A277" s="171">
        <v>153</v>
      </c>
      <c r="B277" s="172" t="s">
        <v>1653</v>
      </c>
      <c r="C277" s="187" t="s">
        <v>1654</v>
      </c>
      <c r="D277" s="173" t="s">
        <v>407</v>
      </c>
      <c r="E277" s="174">
        <v>2</v>
      </c>
      <c r="F277" s="175"/>
      <c r="G277" s="176">
        <f>ROUND(E277*F277,2)</f>
        <v>0</v>
      </c>
      <c r="H277" s="175"/>
      <c r="I277" s="176">
        <f>ROUND(E277*H277,2)</f>
        <v>0</v>
      </c>
      <c r="J277" s="175"/>
      <c r="K277" s="176">
        <f>ROUND(E277*J277,2)</f>
        <v>0</v>
      </c>
      <c r="L277" s="176">
        <v>21</v>
      </c>
      <c r="M277" s="176">
        <f>G277*(1+L277/100)</f>
        <v>0</v>
      </c>
      <c r="N277" s="174">
        <v>2.7999999999999998E-4</v>
      </c>
      <c r="O277" s="174">
        <f>ROUND(E277*N277,2)</f>
        <v>0</v>
      </c>
      <c r="P277" s="174">
        <v>0</v>
      </c>
      <c r="Q277" s="174">
        <f>ROUND(E277*P277,2)</f>
        <v>0</v>
      </c>
      <c r="R277" s="176" t="s">
        <v>1621</v>
      </c>
      <c r="S277" s="176" t="s">
        <v>331</v>
      </c>
      <c r="T277" s="177" t="s">
        <v>331</v>
      </c>
      <c r="U277" s="159">
        <v>0.6</v>
      </c>
      <c r="V277" s="159">
        <f>ROUND(E277*U277,2)</f>
        <v>1.2</v>
      </c>
      <c r="W277" s="159"/>
      <c r="X277" s="159" t="s">
        <v>422</v>
      </c>
      <c r="Y277" s="159" t="s">
        <v>334</v>
      </c>
      <c r="Z277" s="148"/>
      <c r="AA277" s="148"/>
      <c r="AB277" s="148"/>
      <c r="AC277" s="148"/>
      <c r="AD277" s="148"/>
      <c r="AE277" s="148"/>
      <c r="AF277" s="148"/>
      <c r="AG277" s="148" t="s">
        <v>423</v>
      </c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outlineLevel="2" x14ac:dyDescent="0.2">
      <c r="A278" s="155"/>
      <c r="B278" s="156"/>
      <c r="C278" s="274" t="s">
        <v>1655</v>
      </c>
      <c r="D278" s="275"/>
      <c r="E278" s="275"/>
      <c r="F278" s="275"/>
      <c r="G278" s="275"/>
      <c r="H278" s="159"/>
      <c r="I278" s="159"/>
      <c r="J278" s="159"/>
      <c r="K278" s="159"/>
      <c r="L278" s="159"/>
      <c r="M278" s="159"/>
      <c r="N278" s="158"/>
      <c r="O278" s="158"/>
      <c r="P278" s="158"/>
      <c r="Q278" s="158"/>
      <c r="R278" s="159"/>
      <c r="S278" s="159"/>
      <c r="T278" s="159"/>
      <c r="U278" s="159"/>
      <c r="V278" s="159"/>
      <c r="W278" s="159"/>
      <c r="X278" s="159"/>
      <c r="Y278" s="159"/>
      <c r="Z278" s="148"/>
      <c r="AA278" s="148"/>
      <c r="AB278" s="148"/>
      <c r="AC278" s="148"/>
      <c r="AD278" s="148"/>
      <c r="AE278" s="148"/>
      <c r="AF278" s="148"/>
      <c r="AG278" s="148" t="s">
        <v>430</v>
      </c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2" x14ac:dyDescent="0.2">
      <c r="A279" s="155"/>
      <c r="B279" s="156"/>
      <c r="C279" s="272" t="s">
        <v>1639</v>
      </c>
      <c r="D279" s="273"/>
      <c r="E279" s="273"/>
      <c r="F279" s="273"/>
      <c r="G279" s="273"/>
      <c r="H279" s="159"/>
      <c r="I279" s="159"/>
      <c r="J279" s="159"/>
      <c r="K279" s="159"/>
      <c r="L279" s="159"/>
      <c r="M279" s="159"/>
      <c r="N279" s="158"/>
      <c r="O279" s="158"/>
      <c r="P279" s="158"/>
      <c r="Q279" s="158"/>
      <c r="R279" s="159"/>
      <c r="S279" s="159"/>
      <c r="T279" s="159"/>
      <c r="U279" s="159"/>
      <c r="V279" s="159"/>
      <c r="W279" s="159"/>
      <c r="X279" s="159"/>
      <c r="Y279" s="159"/>
      <c r="Z279" s="148"/>
      <c r="AA279" s="148"/>
      <c r="AB279" s="148"/>
      <c r="AC279" s="148"/>
      <c r="AD279" s="148"/>
      <c r="AE279" s="148"/>
      <c r="AF279" s="148"/>
      <c r="AG279" s="148" t="s">
        <v>336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ht="22.5" outlineLevel="1" x14ac:dyDescent="0.2">
      <c r="A280" s="171">
        <v>154</v>
      </c>
      <c r="B280" s="172" t="s">
        <v>1657</v>
      </c>
      <c r="C280" s="187" t="s">
        <v>1658</v>
      </c>
      <c r="D280" s="173" t="s">
        <v>407</v>
      </c>
      <c r="E280" s="174">
        <v>2</v>
      </c>
      <c r="F280" s="175"/>
      <c r="G280" s="176">
        <f>ROUND(E280*F280,2)</f>
        <v>0</v>
      </c>
      <c r="H280" s="175"/>
      <c r="I280" s="176">
        <f>ROUND(E280*H280,2)</f>
        <v>0</v>
      </c>
      <c r="J280" s="175"/>
      <c r="K280" s="176">
        <f>ROUND(E280*J280,2)</f>
        <v>0</v>
      </c>
      <c r="L280" s="176">
        <v>21</v>
      </c>
      <c r="M280" s="176">
        <f>G280*(1+L280/100)</f>
        <v>0</v>
      </c>
      <c r="N280" s="174">
        <v>3.2000000000000003E-4</v>
      </c>
      <c r="O280" s="174">
        <f>ROUND(E280*N280,2)</f>
        <v>0</v>
      </c>
      <c r="P280" s="174">
        <v>0</v>
      </c>
      <c r="Q280" s="174">
        <f>ROUND(E280*P280,2)</f>
        <v>0</v>
      </c>
      <c r="R280" s="176" t="s">
        <v>1621</v>
      </c>
      <c r="S280" s="176" t="s">
        <v>331</v>
      </c>
      <c r="T280" s="177" t="s">
        <v>331</v>
      </c>
      <c r="U280" s="159">
        <v>0.6</v>
      </c>
      <c r="V280" s="159">
        <f>ROUND(E280*U280,2)</f>
        <v>1.2</v>
      </c>
      <c r="W280" s="159"/>
      <c r="X280" s="159" t="s">
        <v>422</v>
      </c>
      <c r="Y280" s="159" t="s">
        <v>334</v>
      </c>
      <c r="Z280" s="148"/>
      <c r="AA280" s="148"/>
      <c r="AB280" s="148"/>
      <c r="AC280" s="148"/>
      <c r="AD280" s="148"/>
      <c r="AE280" s="148"/>
      <c r="AF280" s="148"/>
      <c r="AG280" s="148" t="s">
        <v>423</v>
      </c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2" x14ac:dyDescent="0.2">
      <c r="A281" s="155"/>
      <c r="B281" s="156"/>
      <c r="C281" s="274" t="s">
        <v>1655</v>
      </c>
      <c r="D281" s="275"/>
      <c r="E281" s="275"/>
      <c r="F281" s="275"/>
      <c r="G281" s="275"/>
      <c r="H281" s="159"/>
      <c r="I281" s="159"/>
      <c r="J281" s="159"/>
      <c r="K281" s="159"/>
      <c r="L281" s="159"/>
      <c r="M281" s="159"/>
      <c r="N281" s="158"/>
      <c r="O281" s="158"/>
      <c r="P281" s="158"/>
      <c r="Q281" s="158"/>
      <c r="R281" s="159"/>
      <c r="S281" s="159"/>
      <c r="T281" s="159"/>
      <c r="U281" s="159"/>
      <c r="V281" s="159"/>
      <c r="W281" s="159"/>
      <c r="X281" s="159"/>
      <c r="Y281" s="159"/>
      <c r="Z281" s="148"/>
      <c r="AA281" s="148"/>
      <c r="AB281" s="148"/>
      <c r="AC281" s="148"/>
      <c r="AD281" s="148"/>
      <c r="AE281" s="148"/>
      <c r="AF281" s="148"/>
      <c r="AG281" s="148" t="s">
        <v>430</v>
      </c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2" x14ac:dyDescent="0.2">
      <c r="A282" s="155"/>
      <c r="B282" s="156"/>
      <c r="C282" s="272" t="s">
        <v>1624</v>
      </c>
      <c r="D282" s="273"/>
      <c r="E282" s="273"/>
      <c r="F282" s="273"/>
      <c r="G282" s="273"/>
      <c r="H282" s="159"/>
      <c r="I282" s="159"/>
      <c r="J282" s="159"/>
      <c r="K282" s="159"/>
      <c r="L282" s="159"/>
      <c r="M282" s="159"/>
      <c r="N282" s="158"/>
      <c r="O282" s="158"/>
      <c r="P282" s="158"/>
      <c r="Q282" s="158"/>
      <c r="R282" s="159"/>
      <c r="S282" s="159"/>
      <c r="T282" s="159"/>
      <c r="U282" s="159"/>
      <c r="V282" s="159"/>
      <c r="W282" s="159"/>
      <c r="X282" s="159"/>
      <c r="Y282" s="159"/>
      <c r="Z282" s="148"/>
      <c r="AA282" s="148"/>
      <c r="AB282" s="148"/>
      <c r="AC282" s="148"/>
      <c r="AD282" s="148"/>
      <c r="AE282" s="148"/>
      <c r="AF282" s="148"/>
      <c r="AG282" s="148" t="s">
        <v>336</v>
      </c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ht="22.5" outlineLevel="1" x14ac:dyDescent="0.2">
      <c r="A283" s="171">
        <v>155</v>
      </c>
      <c r="B283" s="172" t="s">
        <v>1838</v>
      </c>
      <c r="C283" s="187" t="s">
        <v>1839</v>
      </c>
      <c r="D283" s="173" t="s">
        <v>407</v>
      </c>
      <c r="E283" s="174">
        <v>10</v>
      </c>
      <c r="F283" s="175"/>
      <c r="G283" s="176">
        <f>ROUND(E283*F283,2)</f>
        <v>0</v>
      </c>
      <c r="H283" s="175"/>
      <c r="I283" s="176">
        <f>ROUND(E283*H283,2)</f>
        <v>0</v>
      </c>
      <c r="J283" s="175"/>
      <c r="K283" s="176">
        <f>ROUND(E283*J283,2)</f>
        <v>0</v>
      </c>
      <c r="L283" s="176">
        <v>21</v>
      </c>
      <c r="M283" s="176">
        <f>G283*(1+L283/100)</f>
        <v>0</v>
      </c>
      <c r="N283" s="174">
        <v>2.1900000000000001E-3</v>
      </c>
      <c r="O283" s="174">
        <f>ROUND(E283*N283,2)</f>
        <v>0.02</v>
      </c>
      <c r="P283" s="174">
        <v>0</v>
      </c>
      <c r="Q283" s="174">
        <f>ROUND(E283*P283,2)</f>
        <v>0</v>
      </c>
      <c r="R283" s="176" t="s">
        <v>1621</v>
      </c>
      <c r="S283" s="176" t="s">
        <v>331</v>
      </c>
      <c r="T283" s="177" t="s">
        <v>331</v>
      </c>
      <c r="U283" s="159">
        <v>0.64</v>
      </c>
      <c r="V283" s="159">
        <f>ROUND(E283*U283,2)</f>
        <v>6.4</v>
      </c>
      <c r="W283" s="159"/>
      <c r="X283" s="159" t="s">
        <v>422</v>
      </c>
      <c r="Y283" s="159" t="s">
        <v>334</v>
      </c>
      <c r="Z283" s="148"/>
      <c r="AA283" s="148"/>
      <c r="AB283" s="148"/>
      <c r="AC283" s="148"/>
      <c r="AD283" s="148"/>
      <c r="AE283" s="148"/>
      <c r="AF283" s="148"/>
      <c r="AG283" s="148" t="s">
        <v>1377</v>
      </c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2" x14ac:dyDescent="0.2">
      <c r="A284" s="155"/>
      <c r="B284" s="156"/>
      <c r="C284" s="274" t="s">
        <v>1655</v>
      </c>
      <c r="D284" s="275"/>
      <c r="E284" s="275"/>
      <c r="F284" s="275"/>
      <c r="G284" s="275"/>
      <c r="H284" s="159"/>
      <c r="I284" s="159"/>
      <c r="J284" s="159"/>
      <c r="K284" s="159"/>
      <c r="L284" s="159"/>
      <c r="M284" s="159"/>
      <c r="N284" s="158"/>
      <c r="O284" s="158"/>
      <c r="P284" s="158"/>
      <c r="Q284" s="158"/>
      <c r="R284" s="159"/>
      <c r="S284" s="159"/>
      <c r="T284" s="159"/>
      <c r="U284" s="159"/>
      <c r="V284" s="159"/>
      <c r="W284" s="159"/>
      <c r="X284" s="159"/>
      <c r="Y284" s="159"/>
      <c r="Z284" s="148"/>
      <c r="AA284" s="148"/>
      <c r="AB284" s="148"/>
      <c r="AC284" s="148"/>
      <c r="AD284" s="148"/>
      <c r="AE284" s="148"/>
      <c r="AF284" s="148"/>
      <c r="AG284" s="148" t="s">
        <v>430</v>
      </c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outlineLevel="2" x14ac:dyDescent="0.2">
      <c r="A285" s="155"/>
      <c r="B285" s="156"/>
      <c r="C285" s="272" t="s">
        <v>1802</v>
      </c>
      <c r="D285" s="273"/>
      <c r="E285" s="273"/>
      <c r="F285" s="273"/>
      <c r="G285" s="273"/>
      <c r="H285" s="159"/>
      <c r="I285" s="159"/>
      <c r="J285" s="159"/>
      <c r="K285" s="159"/>
      <c r="L285" s="159"/>
      <c r="M285" s="159"/>
      <c r="N285" s="158"/>
      <c r="O285" s="158"/>
      <c r="P285" s="158"/>
      <c r="Q285" s="158"/>
      <c r="R285" s="159"/>
      <c r="S285" s="159"/>
      <c r="T285" s="159"/>
      <c r="U285" s="159"/>
      <c r="V285" s="159"/>
      <c r="W285" s="159"/>
      <c r="X285" s="159"/>
      <c r="Y285" s="159"/>
      <c r="Z285" s="148"/>
      <c r="AA285" s="148"/>
      <c r="AB285" s="148"/>
      <c r="AC285" s="148"/>
      <c r="AD285" s="148"/>
      <c r="AE285" s="148"/>
      <c r="AF285" s="148"/>
      <c r="AG285" s="148" t="s">
        <v>336</v>
      </c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ht="22.5" outlineLevel="1" x14ac:dyDescent="0.2">
      <c r="A286" s="171">
        <v>156</v>
      </c>
      <c r="B286" s="172" t="s">
        <v>1840</v>
      </c>
      <c r="C286" s="187" t="s">
        <v>1841</v>
      </c>
      <c r="D286" s="173" t="s">
        <v>1609</v>
      </c>
      <c r="E286" s="174">
        <v>3</v>
      </c>
      <c r="F286" s="175"/>
      <c r="G286" s="176">
        <f>ROUND(E286*F286,2)</f>
        <v>0</v>
      </c>
      <c r="H286" s="175"/>
      <c r="I286" s="176">
        <f>ROUND(E286*H286,2)</f>
        <v>0</v>
      </c>
      <c r="J286" s="175"/>
      <c r="K286" s="176">
        <f>ROUND(E286*J286,2)</f>
        <v>0</v>
      </c>
      <c r="L286" s="176">
        <v>21</v>
      </c>
      <c r="M286" s="176">
        <f>G286*(1+L286/100)</f>
        <v>0</v>
      </c>
      <c r="N286" s="174">
        <v>0</v>
      </c>
      <c r="O286" s="174">
        <f>ROUND(E286*N286,2)</f>
        <v>0</v>
      </c>
      <c r="P286" s="174">
        <v>0</v>
      </c>
      <c r="Q286" s="174">
        <f>ROUND(E286*P286,2)</f>
        <v>0</v>
      </c>
      <c r="R286" s="176"/>
      <c r="S286" s="176" t="s">
        <v>364</v>
      </c>
      <c r="T286" s="177" t="s">
        <v>332</v>
      </c>
      <c r="U286" s="159">
        <v>0</v>
      </c>
      <c r="V286" s="159">
        <f>ROUND(E286*U286,2)</f>
        <v>0</v>
      </c>
      <c r="W286" s="159"/>
      <c r="X286" s="159" t="s">
        <v>422</v>
      </c>
      <c r="Y286" s="159" t="s">
        <v>334</v>
      </c>
      <c r="Z286" s="148"/>
      <c r="AA286" s="148"/>
      <c r="AB286" s="148"/>
      <c r="AC286" s="148"/>
      <c r="AD286" s="148"/>
      <c r="AE286" s="148"/>
      <c r="AF286" s="148"/>
      <c r="AG286" s="148" t="s">
        <v>1377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2" x14ac:dyDescent="0.2">
      <c r="A287" s="155"/>
      <c r="B287" s="156"/>
      <c r="C287" s="263" t="s">
        <v>1842</v>
      </c>
      <c r="D287" s="264"/>
      <c r="E287" s="264"/>
      <c r="F287" s="264"/>
      <c r="G287" s="264"/>
      <c r="H287" s="159"/>
      <c r="I287" s="159"/>
      <c r="J287" s="159"/>
      <c r="K287" s="159"/>
      <c r="L287" s="159"/>
      <c r="M287" s="159"/>
      <c r="N287" s="158"/>
      <c r="O287" s="158"/>
      <c r="P287" s="158"/>
      <c r="Q287" s="158"/>
      <c r="R287" s="159"/>
      <c r="S287" s="159"/>
      <c r="T287" s="159"/>
      <c r="U287" s="159"/>
      <c r="V287" s="159"/>
      <c r="W287" s="159"/>
      <c r="X287" s="159"/>
      <c r="Y287" s="159"/>
      <c r="Z287" s="148"/>
      <c r="AA287" s="148"/>
      <c r="AB287" s="148"/>
      <c r="AC287" s="148"/>
      <c r="AD287" s="148"/>
      <c r="AE287" s="148"/>
      <c r="AF287" s="148"/>
      <c r="AG287" s="148" t="s">
        <v>336</v>
      </c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79">
        <v>157</v>
      </c>
      <c r="B288" s="180" t="s">
        <v>1665</v>
      </c>
      <c r="C288" s="189" t="s">
        <v>1666</v>
      </c>
      <c r="D288" s="181" t="s">
        <v>407</v>
      </c>
      <c r="E288" s="182">
        <v>3</v>
      </c>
      <c r="F288" s="183"/>
      <c r="G288" s="184">
        <f>ROUND(E288*F288,2)</f>
        <v>0</v>
      </c>
      <c r="H288" s="183"/>
      <c r="I288" s="184">
        <f>ROUND(E288*H288,2)</f>
        <v>0</v>
      </c>
      <c r="J288" s="183"/>
      <c r="K288" s="184">
        <f>ROUND(E288*J288,2)</f>
        <v>0</v>
      </c>
      <c r="L288" s="184">
        <v>21</v>
      </c>
      <c r="M288" s="184">
        <f>G288*(1+L288/100)</f>
        <v>0</v>
      </c>
      <c r="N288" s="182">
        <v>0</v>
      </c>
      <c r="O288" s="182">
        <f>ROUND(E288*N288,2)</f>
        <v>0</v>
      </c>
      <c r="P288" s="182">
        <v>0</v>
      </c>
      <c r="Q288" s="182">
        <f>ROUND(E288*P288,2)</f>
        <v>0</v>
      </c>
      <c r="R288" s="184" t="s">
        <v>1621</v>
      </c>
      <c r="S288" s="184" t="s">
        <v>331</v>
      </c>
      <c r="T288" s="185" t="s">
        <v>331</v>
      </c>
      <c r="U288" s="159">
        <v>0.83</v>
      </c>
      <c r="V288" s="159">
        <f>ROUND(E288*U288,2)</f>
        <v>2.4900000000000002</v>
      </c>
      <c r="W288" s="159"/>
      <c r="X288" s="159" t="s">
        <v>422</v>
      </c>
      <c r="Y288" s="159" t="s">
        <v>334</v>
      </c>
      <c r="Z288" s="148"/>
      <c r="AA288" s="148"/>
      <c r="AB288" s="148"/>
      <c r="AC288" s="148"/>
      <c r="AD288" s="148"/>
      <c r="AE288" s="148"/>
      <c r="AF288" s="148"/>
      <c r="AG288" s="148" t="s">
        <v>423</v>
      </c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ht="22.5" outlineLevel="1" x14ac:dyDescent="0.2">
      <c r="A289" s="171">
        <v>158</v>
      </c>
      <c r="B289" s="172" t="s">
        <v>1843</v>
      </c>
      <c r="C289" s="187" t="s">
        <v>1841</v>
      </c>
      <c r="D289" s="173" t="s">
        <v>1609</v>
      </c>
      <c r="E289" s="174">
        <v>2.5</v>
      </c>
      <c r="F289" s="175"/>
      <c r="G289" s="176">
        <f>ROUND(E289*F289,2)</f>
        <v>0</v>
      </c>
      <c r="H289" s="175"/>
      <c r="I289" s="176">
        <f>ROUND(E289*H289,2)</f>
        <v>0</v>
      </c>
      <c r="J289" s="175"/>
      <c r="K289" s="176">
        <f>ROUND(E289*J289,2)</f>
        <v>0</v>
      </c>
      <c r="L289" s="176">
        <v>21</v>
      </c>
      <c r="M289" s="176">
        <f>G289*(1+L289/100)</f>
        <v>0</v>
      </c>
      <c r="N289" s="174">
        <v>0</v>
      </c>
      <c r="O289" s="174">
        <f>ROUND(E289*N289,2)</f>
        <v>0</v>
      </c>
      <c r="P289" s="174">
        <v>0</v>
      </c>
      <c r="Q289" s="174">
        <f>ROUND(E289*P289,2)</f>
        <v>0</v>
      </c>
      <c r="R289" s="176"/>
      <c r="S289" s="176" t="s">
        <v>364</v>
      </c>
      <c r="T289" s="177" t="s">
        <v>332</v>
      </c>
      <c r="U289" s="159">
        <v>0</v>
      </c>
      <c r="V289" s="159">
        <f>ROUND(E289*U289,2)</f>
        <v>0</v>
      </c>
      <c r="W289" s="159"/>
      <c r="X289" s="159" t="s">
        <v>422</v>
      </c>
      <c r="Y289" s="159" t="s">
        <v>334</v>
      </c>
      <c r="Z289" s="148"/>
      <c r="AA289" s="148"/>
      <c r="AB289" s="148"/>
      <c r="AC289" s="148"/>
      <c r="AD289" s="148"/>
      <c r="AE289" s="148"/>
      <c r="AF289" s="148"/>
      <c r="AG289" s="148" t="s">
        <v>1377</v>
      </c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2" x14ac:dyDescent="0.2">
      <c r="A290" s="155"/>
      <c r="B290" s="156"/>
      <c r="C290" s="263" t="s">
        <v>1639</v>
      </c>
      <c r="D290" s="264"/>
      <c r="E290" s="264"/>
      <c r="F290" s="264"/>
      <c r="G290" s="264"/>
      <c r="H290" s="159"/>
      <c r="I290" s="159"/>
      <c r="J290" s="159"/>
      <c r="K290" s="159"/>
      <c r="L290" s="159"/>
      <c r="M290" s="159"/>
      <c r="N290" s="158"/>
      <c r="O290" s="158"/>
      <c r="P290" s="158"/>
      <c r="Q290" s="158"/>
      <c r="R290" s="159"/>
      <c r="S290" s="159"/>
      <c r="T290" s="159"/>
      <c r="U290" s="159"/>
      <c r="V290" s="159"/>
      <c r="W290" s="159"/>
      <c r="X290" s="159"/>
      <c r="Y290" s="159"/>
      <c r="Z290" s="148"/>
      <c r="AA290" s="148"/>
      <c r="AB290" s="148"/>
      <c r="AC290" s="148"/>
      <c r="AD290" s="148"/>
      <c r="AE290" s="148"/>
      <c r="AF290" s="148"/>
      <c r="AG290" s="148" t="s">
        <v>336</v>
      </c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1" x14ac:dyDescent="0.2">
      <c r="A291" s="179">
        <v>159</v>
      </c>
      <c r="B291" s="180" t="s">
        <v>1665</v>
      </c>
      <c r="C291" s="189" t="s">
        <v>1666</v>
      </c>
      <c r="D291" s="181" t="s">
        <v>407</v>
      </c>
      <c r="E291" s="182">
        <v>2.5</v>
      </c>
      <c r="F291" s="183"/>
      <c r="G291" s="184">
        <f>ROUND(E291*F291,2)</f>
        <v>0</v>
      </c>
      <c r="H291" s="183"/>
      <c r="I291" s="184">
        <f>ROUND(E291*H291,2)</f>
        <v>0</v>
      </c>
      <c r="J291" s="183"/>
      <c r="K291" s="184">
        <f>ROUND(E291*J291,2)</f>
        <v>0</v>
      </c>
      <c r="L291" s="184">
        <v>21</v>
      </c>
      <c r="M291" s="184">
        <f>G291*(1+L291/100)</f>
        <v>0</v>
      </c>
      <c r="N291" s="182">
        <v>0</v>
      </c>
      <c r="O291" s="182">
        <f>ROUND(E291*N291,2)</f>
        <v>0</v>
      </c>
      <c r="P291" s="182">
        <v>0</v>
      </c>
      <c r="Q291" s="182">
        <f>ROUND(E291*P291,2)</f>
        <v>0</v>
      </c>
      <c r="R291" s="184" t="s">
        <v>1621</v>
      </c>
      <c r="S291" s="184" t="s">
        <v>331</v>
      </c>
      <c r="T291" s="185" t="s">
        <v>331</v>
      </c>
      <c r="U291" s="159">
        <v>0.83</v>
      </c>
      <c r="V291" s="159">
        <f>ROUND(E291*U291,2)</f>
        <v>2.08</v>
      </c>
      <c r="W291" s="159"/>
      <c r="X291" s="159" t="s">
        <v>422</v>
      </c>
      <c r="Y291" s="159" t="s">
        <v>334</v>
      </c>
      <c r="Z291" s="148"/>
      <c r="AA291" s="148"/>
      <c r="AB291" s="148"/>
      <c r="AC291" s="148"/>
      <c r="AD291" s="148"/>
      <c r="AE291" s="148"/>
      <c r="AF291" s="148"/>
      <c r="AG291" s="148" t="s">
        <v>423</v>
      </c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ht="22.5" outlineLevel="1" x14ac:dyDescent="0.2">
      <c r="A292" s="171">
        <v>160</v>
      </c>
      <c r="B292" s="172" t="s">
        <v>1844</v>
      </c>
      <c r="C292" s="187" t="s">
        <v>1841</v>
      </c>
      <c r="D292" s="173" t="s">
        <v>1609</v>
      </c>
      <c r="E292" s="174">
        <v>16.5</v>
      </c>
      <c r="F292" s="175"/>
      <c r="G292" s="176">
        <f>ROUND(E292*F292,2)</f>
        <v>0</v>
      </c>
      <c r="H292" s="175"/>
      <c r="I292" s="176">
        <f>ROUND(E292*H292,2)</f>
        <v>0</v>
      </c>
      <c r="J292" s="175"/>
      <c r="K292" s="176">
        <f>ROUND(E292*J292,2)</f>
        <v>0</v>
      </c>
      <c r="L292" s="176">
        <v>21</v>
      </c>
      <c r="M292" s="176">
        <f>G292*(1+L292/100)</f>
        <v>0</v>
      </c>
      <c r="N292" s="174">
        <v>0</v>
      </c>
      <c r="O292" s="174">
        <f>ROUND(E292*N292,2)</f>
        <v>0</v>
      </c>
      <c r="P292" s="174">
        <v>0</v>
      </c>
      <c r="Q292" s="174">
        <f>ROUND(E292*P292,2)</f>
        <v>0</v>
      </c>
      <c r="R292" s="176"/>
      <c r="S292" s="176" t="s">
        <v>364</v>
      </c>
      <c r="T292" s="177" t="s">
        <v>332</v>
      </c>
      <c r="U292" s="159">
        <v>0</v>
      </c>
      <c r="V292" s="159">
        <f>ROUND(E292*U292,2)</f>
        <v>0</v>
      </c>
      <c r="W292" s="159"/>
      <c r="X292" s="159" t="s">
        <v>422</v>
      </c>
      <c r="Y292" s="159" t="s">
        <v>334</v>
      </c>
      <c r="Z292" s="148"/>
      <c r="AA292" s="148"/>
      <c r="AB292" s="148"/>
      <c r="AC292" s="148"/>
      <c r="AD292" s="148"/>
      <c r="AE292" s="148"/>
      <c r="AF292" s="148"/>
      <c r="AG292" s="148" t="s">
        <v>1377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2" x14ac:dyDescent="0.2">
      <c r="A293" s="155"/>
      <c r="B293" s="156"/>
      <c r="C293" s="263" t="s">
        <v>1624</v>
      </c>
      <c r="D293" s="264"/>
      <c r="E293" s="264"/>
      <c r="F293" s="264"/>
      <c r="G293" s="264"/>
      <c r="H293" s="159"/>
      <c r="I293" s="159"/>
      <c r="J293" s="159"/>
      <c r="K293" s="159"/>
      <c r="L293" s="159"/>
      <c r="M293" s="159"/>
      <c r="N293" s="158"/>
      <c r="O293" s="158"/>
      <c r="P293" s="158"/>
      <c r="Q293" s="158"/>
      <c r="R293" s="159"/>
      <c r="S293" s="159"/>
      <c r="T293" s="159"/>
      <c r="U293" s="159"/>
      <c r="V293" s="159"/>
      <c r="W293" s="159"/>
      <c r="X293" s="159"/>
      <c r="Y293" s="159"/>
      <c r="Z293" s="148"/>
      <c r="AA293" s="148"/>
      <c r="AB293" s="148"/>
      <c r="AC293" s="148"/>
      <c r="AD293" s="148"/>
      <c r="AE293" s="148"/>
      <c r="AF293" s="148"/>
      <c r="AG293" s="148" t="s">
        <v>336</v>
      </c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outlineLevel="1" x14ac:dyDescent="0.2">
      <c r="A294" s="179">
        <v>161</v>
      </c>
      <c r="B294" s="180" t="s">
        <v>1665</v>
      </c>
      <c r="C294" s="189" t="s">
        <v>1666</v>
      </c>
      <c r="D294" s="181" t="s">
        <v>407</v>
      </c>
      <c r="E294" s="182">
        <v>16.5</v>
      </c>
      <c r="F294" s="183"/>
      <c r="G294" s="184">
        <f>ROUND(E294*F294,2)</f>
        <v>0</v>
      </c>
      <c r="H294" s="183"/>
      <c r="I294" s="184">
        <f>ROUND(E294*H294,2)</f>
        <v>0</v>
      </c>
      <c r="J294" s="183"/>
      <c r="K294" s="184">
        <f>ROUND(E294*J294,2)</f>
        <v>0</v>
      </c>
      <c r="L294" s="184">
        <v>21</v>
      </c>
      <c r="M294" s="184">
        <f>G294*(1+L294/100)</f>
        <v>0</v>
      </c>
      <c r="N294" s="182">
        <v>0</v>
      </c>
      <c r="O294" s="182">
        <f>ROUND(E294*N294,2)</f>
        <v>0</v>
      </c>
      <c r="P294" s="182">
        <v>0</v>
      </c>
      <c r="Q294" s="182">
        <f>ROUND(E294*P294,2)</f>
        <v>0</v>
      </c>
      <c r="R294" s="184" t="s">
        <v>1621</v>
      </c>
      <c r="S294" s="184" t="s">
        <v>331</v>
      </c>
      <c r="T294" s="185" t="s">
        <v>331</v>
      </c>
      <c r="U294" s="159">
        <v>0.83</v>
      </c>
      <c r="V294" s="159">
        <f>ROUND(E294*U294,2)</f>
        <v>13.7</v>
      </c>
      <c r="W294" s="159"/>
      <c r="X294" s="159" t="s">
        <v>422</v>
      </c>
      <c r="Y294" s="159" t="s">
        <v>334</v>
      </c>
      <c r="Z294" s="148"/>
      <c r="AA294" s="148"/>
      <c r="AB294" s="148"/>
      <c r="AC294" s="148"/>
      <c r="AD294" s="148"/>
      <c r="AE294" s="148"/>
      <c r="AF294" s="148"/>
      <c r="AG294" s="148" t="s">
        <v>423</v>
      </c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ht="22.5" outlineLevel="1" x14ac:dyDescent="0.2">
      <c r="A295" s="171">
        <v>162</v>
      </c>
      <c r="B295" s="172" t="s">
        <v>1845</v>
      </c>
      <c r="C295" s="187" t="s">
        <v>1841</v>
      </c>
      <c r="D295" s="173" t="s">
        <v>1609</v>
      </c>
      <c r="E295" s="174">
        <v>5</v>
      </c>
      <c r="F295" s="175"/>
      <c r="G295" s="176">
        <f>ROUND(E295*F295,2)</f>
        <v>0</v>
      </c>
      <c r="H295" s="175"/>
      <c r="I295" s="176">
        <f>ROUND(E295*H295,2)</f>
        <v>0</v>
      </c>
      <c r="J295" s="175"/>
      <c r="K295" s="176">
        <f>ROUND(E295*J295,2)</f>
        <v>0</v>
      </c>
      <c r="L295" s="176">
        <v>21</v>
      </c>
      <c r="M295" s="176">
        <f>G295*(1+L295/100)</f>
        <v>0</v>
      </c>
      <c r="N295" s="174">
        <v>0</v>
      </c>
      <c r="O295" s="174">
        <f>ROUND(E295*N295,2)</f>
        <v>0</v>
      </c>
      <c r="P295" s="174">
        <v>0</v>
      </c>
      <c r="Q295" s="174">
        <f>ROUND(E295*P295,2)</f>
        <v>0</v>
      </c>
      <c r="R295" s="176"/>
      <c r="S295" s="176" t="s">
        <v>364</v>
      </c>
      <c r="T295" s="177" t="s">
        <v>332</v>
      </c>
      <c r="U295" s="159">
        <v>0</v>
      </c>
      <c r="V295" s="159">
        <f>ROUND(E295*U295,2)</f>
        <v>0</v>
      </c>
      <c r="W295" s="159"/>
      <c r="X295" s="159" t="s">
        <v>422</v>
      </c>
      <c r="Y295" s="159" t="s">
        <v>334</v>
      </c>
      <c r="Z295" s="148"/>
      <c r="AA295" s="148"/>
      <c r="AB295" s="148"/>
      <c r="AC295" s="148"/>
      <c r="AD295" s="148"/>
      <c r="AE295" s="148"/>
      <c r="AF295" s="148"/>
      <c r="AG295" s="148" t="s">
        <v>1377</v>
      </c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2" x14ac:dyDescent="0.2">
      <c r="A296" s="155"/>
      <c r="B296" s="156"/>
      <c r="C296" s="263" t="s">
        <v>1802</v>
      </c>
      <c r="D296" s="264"/>
      <c r="E296" s="264"/>
      <c r="F296" s="264"/>
      <c r="G296" s="264"/>
      <c r="H296" s="159"/>
      <c r="I296" s="159"/>
      <c r="J296" s="159"/>
      <c r="K296" s="159"/>
      <c r="L296" s="159"/>
      <c r="M296" s="159"/>
      <c r="N296" s="158"/>
      <c r="O296" s="158"/>
      <c r="P296" s="158"/>
      <c r="Q296" s="158"/>
      <c r="R296" s="159"/>
      <c r="S296" s="159"/>
      <c r="T296" s="159"/>
      <c r="U296" s="159"/>
      <c r="V296" s="159"/>
      <c r="W296" s="159"/>
      <c r="X296" s="159"/>
      <c r="Y296" s="159"/>
      <c r="Z296" s="148"/>
      <c r="AA296" s="148"/>
      <c r="AB296" s="148"/>
      <c r="AC296" s="148"/>
      <c r="AD296" s="148"/>
      <c r="AE296" s="148"/>
      <c r="AF296" s="148"/>
      <c r="AG296" s="148" t="s">
        <v>336</v>
      </c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outlineLevel="1" x14ac:dyDescent="0.2">
      <c r="A297" s="179">
        <v>163</v>
      </c>
      <c r="B297" s="180" t="s">
        <v>1665</v>
      </c>
      <c r="C297" s="189" t="s">
        <v>1666</v>
      </c>
      <c r="D297" s="181" t="s">
        <v>407</v>
      </c>
      <c r="E297" s="182">
        <v>5</v>
      </c>
      <c r="F297" s="183"/>
      <c r="G297" s="184">
        <f>ROUND(E297*F297,2)</f>
        <v>0</v>
      </c>
      <c r="H297" s="183"/>
      <c r="I297" s="184">
        <f>ROUND(E297*H297,2)</f>
        <v>0</v>
      </c>
      <c r="J297" s="183"/>
      <c r="K297" s="184">
        <f>ROUND(E297*J297,2)</f>
        <v>0</v>
      </c>
      <c r="L297" s="184">
        <v>21</v>
      </c>
      <c r="M297" s="184">
        <f>G297*(1+L297/100)</f>
        <v>0</v>
      </c>
      <c r="N297" s="182">
        <v>0</v>
      </c>
      <c r="O297" s="182">
        <f>ROUND(E297*N297,2)</f>
        <v>0</v>
      </c>
      <c r="P297" s="182">
        <v>0</v>
      </c>
      <c r="Q297" s="182">
        <f>ROUND(E297*P297,2)</f>
        <v>0</v>
      </c>
      <c r="R297" s="184" t="s">
        <v>1621</v>
      </c>
      <c r="S297" s="184" t="s">
        <v>331</v>
      </c>
      <c r="T297" s="185" t="s">
        <v>331</v>
      </c>
      <c r="U297" s="159">
        <v>0.83</v>
      </c>
      <c r="V297" s="159">
        <f>ROUND(E297*U297,2)</f>
        <v>4.1500000000000004</v>
      </c>
      <c r="W297" s="159"/>
      <c r="X297" s="159" t="s">
        <v>422</v>
      </c>
      <c r="Y297" s="159" t="s">
        <v>334</v>
      </c>
      <c r="Z297" s="148"/>
      <c r="AA297" s="148"/>
      <c r="AB297" s="148"/>
      <c r="AC297" s="148"/>
      <c r="AD297" s="148"/>
      <c r="AE297" s="148"/>
      <c r="AF297" s="148"/>
      <c r="AG297" s="148" t="s">
        <v>423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79">
        <v>164</v>
      </c>
      <c r="B298" s="180" t="s">
        <v>1846</v>
      </c>
      <c r="C298" s="189" t="s">
        <v>1668</v>
      </c>
      <c r="D298" s="181" t="s">
        <v>420</v>
      </c>
      <c r="E298" s="182">
        <v>88</v>
      </c>
      <c r="F298" s="183"/>
      <c r="G298" s="184">
        <f>ROUND(E298*F298,2)</f>
        <v>0</v>
      </c>
      <c r="H298" s="183"/>
      <c r="I298" s="184">
        <f>ROUND(E298*H298,2)</f>
        <v>0</v>
      </c>
      <c r="J298" s="183"/>
      <c r="K298" s="184">
        <f>ROUND(E298*J298,2)</f>
        <v>0</v>
      </c>
      <c r="L298" s="184">
        <v>21</v>
      </c>
      <c r="M298" s="184">
        <f>G298*(1+L298/100)</f>
        <v>0</v>
      </c>
      <c r="N298" s="182">
        <v>0</v>
      </c>
      <c r="O298" s="182">
        <f>ROUND(E298*N298,2)</f>
        <v>0</v>
      </c>
      <c r="P298" s="182">
        <v>0</v>
      </c>
      <c r="Q298" s="182">
        <f>ROUND(E298*P298,2)</f>
        <v>0</v>
      </c>
      <c r="R298" s="184"/>
      <c r="S298" s="184" t="s">
        <v>364</v>
      </c>
      <c r="T298" s="185" t="s">
        <v>332</v>
      </c>
      <c r="U298" s="159">
        <v>0</v>
      </c>
      <c r="V298" s="159">
        <f>ROUND(E298*U298,2)</f>
        <v>0</v>
      </c>
      <c r="W298" s="159"/>
      <c r="X298" s="159" t="s">
        <v>422</v>
      </c>
      <c r="Y298" s="159" t="s">
        <v>334</v>
      </c>
      <c r="Z298" s="148"/>
      <c r="AA298" s="148"/>
      <c r="AB298" s="148"/>
      <c r="AC298" s="148"/>
      <c r="AD298" s="148"/>
      <c r="AE298" s="148"/>
      <c r="AF298" s="148"/>
      <c r="AG298" s="148" t="s">
        <v>1377</v>
      </c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1" x14ac:dyDescent="0.2">
      <c r="A299" s="179">
        <v>165</v>
      </c>
      <c r="B299" s="180" t="s">
        <v>1847</v>
      </c>
      <c r="C299" s="189" t="s">
        <v>1670</v>
      </c>
      <c r="D299" s="181" t="s">
        <v>420</v>
      </c>
      <c r="E299" s="182">
        <v>52.5</v>
      </c>
      <c r="F299" s="183"/>
      <c r="G299" s="184">
        <f>ROUND(E299*F299,2)</f>
        <v>0</v>
      </c>
      <c r="H299" s="183"/>
      <c r="I299" s="184">
        <f>ROUND(E299*H299,2)</f>
        <v>0</v>
      </c>
      <c r="J299" s="183"/>
      <c r="K299" s="184">
        <f>ROUND(E299*J299,2)</f>
        <v>0</v>
      </c>
      <c r="L299" s="184">
        <v>21</v>
      </c>
      <c r="M299" s="184">
        <f>G299*(1+L299/100)</f>
        <v>0</v>
      </c>
      <c r="N299" s="182">
        <v>0</v>
      </c>
      <c r="O299" s="182">
        <f>ROUND(E299*N299,2)</f>
        <v>0</v>
      </c>
      <c r="P299" s="182">
        <v>0</v>
      </c>
      <c r="Q299" s="182">
        <f>ROUND(E299*P299,2)</f>
        <v>0</v>
      </c>
      <c r="R299" s="184"/>
      <c r="S299" s="184" t="s">
        <v>364</v>
      </c>
      <c r="T299" s="185" t="s">
        <v>332</v>
      </c>
      <c r="U299" s="159">
        <v>0</v>
      </c>
      <c r="V299" s="159">
        <f>ROUND(E299*U299,2)</f>
        <v>0</v>
      </c>
      <c r="W299" s="159"/>
      <c r="X299" s="159" t="s">
        <v>422</v>
      </c>
      <c r="Y299" s="159" t="s">
        <v>334</v>
      </c>
      <c r="Z299" s="148"/>
      <c r="AA299" s="148"/>
      <c r="AB299" s="148"/>
      <c r="AC299" s="148"/>
      <c r="AD299" s="148"/>
      <c r="AE299" s="148"/>
      <c r="AF299" s="148"/>
      <c r="AG299" s="148" t="s">
        <v>1377</v>
      </c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1" x14ac:dyDescent="0.2">
      <c r="A300" s="179">
        <v>166</v>
      </c>
      <c r="B300" s="180" t="s">
        <v>1848</v>
      </c>
      <c r="C300" s="189" t="s">
        <v>1849</v>
      </c>
      <c r="D300" s="181" t="s">
        <v>407</v>
      </c>
      <c r="E300" s="182">
        <v>140.5</v>
      </c>
      <c r="F300" s="183"/>
      <c r="G300" s="184">
        <f>ROUND(E300*F300,2)</f>
        <v>0</v>
      </c>
      <c r="H300" s="183"/>
      <c r="I300" s="184">
        <f>ROUND(E300*H300,2)</f>
        <v>0</v>
      </c>
      <c r="J300" s="183"/>
      <c r="K300" s="184">
        <f>ROUND(E300*J300,2)</f>
        <v>0</v>
      </c>
      <c r="L300" s="184">
        <v>21</v>
      </c>
      <c r="M300" s="184">
        <f>G300*(1+L300/100)</f>
        <v>0</v>
      </c>
      <c r="N300" s="182">
        <v>0</v>
      </c>
      <c r="O300" s="182">
        <f>ROUND(E300*N300,2)</f>
        <v>0</v>
      </c>
      <c r="P300" s="182">
        <v>0</v>
      </c>
      <c r="Q300" s="182">
        <f>ROUND(E300*P300,2)</f>
        <v>0</v>
      </c>
      <c r="R300" s="184" t="s">
        <v>1621</v>
      </c>
      <c r="S300" s="184" t="s">
        <v>331</v>
      </c>
      <c r="T300" s="185" t="s">
        <v>331</v>
      </c>
      <c r="U300" s="159">
        <v>1.43</v>
      </c>
      <c r="V300" s="159">
        <f>ROUND(E300*U300,2)</f>
        <v>200.92</v>
      </c>
      <c r="W300" s="159"/>
      <c r="X300" s="159" t="s">
        <v>422</v>
      </c>
      <c r="Y300" s="159" t="s">
        <v>334</v>
      </c>
      <c r="Z300" s="148"/>
      <c r="AA300" s="148"/>
      <c r="AB300" s="148"/>
      <c r="AC300" s="148"/>
      <c r="AD300" s="148"/>
      <c r="AE300" s="148"/>
      <c r="AF300" s="148"/>
      <c r="AG300" s="148" t="s">
        <v>1377</v>
      </c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71">
        <v>167</v>
      </c>
      <c r="B301" s="172" t="s">
        <v>1850</v>
      </c>
      <c r="C301" s="187" t="s">
        <v>1851</v>
      </c>
      <c r="D301" s="173" t="s">
        <v>420</v>
      </c>
      <c r="E301" s="174">
        <v>66</v>
      </c>
      <c r="F301" s="175"/>
      <c r="G301" s="176">
        <f>ROUND(E301*F301,2)</f>
        <v>0</v>
      </c>
      <c r="H301" s="175"/>
      <c r="I301" s="176">
        <f>ROUND(E301*H301,2)</f>
        <v>0</v>
      </c>
      <c r="J301" s="175"/>
      <c r="K301" s="176">
        <f>ROUND(E301*J301,2)</f>
        <v>0</v>
      </c>
      <c r="L301" s="176">
        <v>21</v>
      </c>
      <c r="M301" s="176">
        <f>G301*(1+L301/100)</f>
        <v>0</v>
      </c>
      <c r="N301" s="174">
        <v>0</v>
      </c>
      <c r="O301" s="174">
        <f>ROUND(E301*N301,2)</f>
        <v>0</v>
      </c>
      <c r="P301" s="174">
        <v>0</v>
      </c>
      <c r="Q301" s="174">
        <f>ROUND(E301*P301,2)</f>
        <v>0</v>
      </c>
      <c r="R301" s="176"/>
      <c r="S301" s="176" t="s">
        <v>364</v>
      </c>
      <c r="T301" s="177" t="s">
        <v>332</v>
      </c>
      <c r="U301" s="159">
        <v>0</v>
      </c>
      <c r="V301" s="159">
        <f>ROUND(E301*U301,2)</f>
        <v>0</v>
      </c>
      <c r="W301" s="159"/>
      <c r="X301" s="159" t="s">
        <v>422</v>
      </c>
      <c r="Y301" s="159" t="s">
        <v>334</v>
      </c>
      <c r="Z301" s="148"/>
      <c r="AA301" s="148"/>
      <c r="AB301" s="148"/>
      <c r="AC301" s="148"/>
      <c r="AD301" s="148"/>
      <c r="AE301" s="148"/>
      <c r="AF301" s="148"/>
      <c r="AG301" s="148" t="s">
        <v>1377</v>
      </c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2" x14ac:dyDescent="0.2">
      <c r="A302" s="155"/>
      <c r="B302" s="156"/>
      <c r="C302" s="263" t="s">
        <v>1852</v>
      </c>
      <c r="D302" s="264"/>
      <c r="E302" s="264"/>
      <c r="F302" s="264"/>
      <c r="G302" s="264"/>
      <c r="H302" s="159"/>
      <c r="I302" s="159"/>
      <c r="J302" s="159"/>
      <c r="K302" s="159"/>
      <c r="L302" s="159"/>
      <c r="M302" s="159"/>
      <c r="N302" s="158"/>
      <c r="O302" s="158"/>
      <c r="P302" s="158"/>
      <c r="Q302" s="158"/>
      <c r="R302" s="159"/>
      <c r="S302" s="159"/>
      <c r="T302" s="159"/>
      <c r="U302" s="159"/>
      <c r="V302" s="159"/>
      <c r="W302" s="159"/>
      <c r="X302" s="159"/>
      <c r="Y302" s="159"/>
      <c r="Z302" s="148"/>
      <c r="AA302" s="148"/>
      <c r="AB302" s="148"/>
      <c r="AC302" s="148"/>
      <c r="AD302" s="148"/>
      <c r="AE302" s="148"/>
      <c r="AF302" s="148"/>
      <c r="AG302" s="148" t="s">
        <v>336</v>
      </c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x14ac:dyDescent="0.2">
      <c r="A303" s="164" t="s">
        <v>326</v>
      </c>
      <c r="B303" s="165" t="s">
        <v>296</v>
      </c>
      <c r="C303" s="186" t="s">
        <v>28</v>
      </c>
      <c r="D303" s="166"/>
      <c r="E303" s="167"/>
      <c r="F303" s="168"/>
      <c r="G303" s="168">
        <f>SUMIF(AG304:AG312,"&lt;&gt;NOR",G304:G312)</f>
        <v>0</v>
      </c>
      <c r="H303" s="168"/>
      <c r="I303" s="168">
        <f>SUM(I304:I312)</f>
        <v>0</v>
      </c>
      <c r="J303" s="168"/>
      <c r="K303" s="168">
        <f>SUM(K304:K312)</f>
        <v>0</v>
      </c>
      <c r="L303" s="168"/>
      <c r="M303" s="168">
        <f>SUM(M304:M312)</f>
        <v>0</v>
      </c>
      <c r="N303" s="167"/>
      <c r="O303" s="167">
        <f>SUM(O304:O312)</f>
        <v>0</v>
      </c>
      <c r="P303" s="167"/>
      <c r="Q303" s="167">
        <f>SUM(Q304:Q312)</f>
        <v>0</v>
      </c>
      <c r="R303" s="168"/>
      <c r="S303" s="168"/>
      <c r="T303" s="169"/>
      <c r="U303" s="163"/>
      <c r="V303" s="163">
        <f>SUM(V304:V312)</f>
        <v>0</v>
      </c>
      <c r="W303" s="163"/>
      <c r="X303" s="163"/>
      <c r="Y303" s="163"/>
      <c r="AG303" t="s">
        <v>327</v>
      </c>
    </row>
    <row r="304" spans="1:60" outlineLevel="1" x14ac:dyDescent="0.2">
      <c r="A304" s="179">
        <v>168</v>
      </c>
      <c r="B304" s="180" t="s">
        <v>1853</v>
      </c>
      <c r="C304" s="189" t="s">
        <v>1854</v>
      </c>
      <c r="D304" s="181" t="s">
        <v>1376</v>
      </c>
      <c r="E304" s="182">
        <v>1</v>
      </c>
      <c r="F304" s="183"/>
      <c r="G304" s="184">
        <f t="shared" ref="G304:G312" si="28">ROUND(E304*F304,2)</f>
        <v>0</v>
      </c>
      <c r="H304" s="183"/>
      <c r="I304" s="184">
        <f t="shared" ref="I304:I312" si="29">ROUND(E304*H304,2)</f>
        <v>0</v>
      </c>
      <c r="J304" s="183"/>
      <c r="K304" s="184">
        <f t="shared" ref="K304:K312" si="30">ROUND(E304*J304,2)</f>
        <v>0</v>
      </c>
      <c r="L304" s="184">
        <v>21</v>
      </c>
      <c r="M304" s="184">
        <f t="shared" ref="M304:M312" si="31">G304*(1+L304/100)</f>
        <v>0</v>
      </c>
      <c r="N304" s="182">
        <v>0</v>
      </c>
      <c r="O304" s="182">
        <f t="shared" ref="O304:O312" si="32">ROUND(E304*N304,2)</f>
        <v>0</v>
      </c>
      <c r="P304" s="182">
        <v>0</v>
      </c>
      <c r="Q304" s="182">
        <f t="shared" ref="Q304:Q312" si="33">ROUND(E304*P304,2)</f>
        <v>0</v>
      </c>
      <c r="R304" s="184"/>
      <c r="S304" s="184" t="s">
        <v>364</v>
      </c>
      <c r="T304" s="185" t="s">
        <v>332</v>
      </c>
      <c r="U304" s="159">
        <v>0</v>
      </c>
      <c r="V304" s="159">
        <f t="shared" ref="V304:V312" si="34">ROUND(E304*U304,2)</f>
        <v>0</v>
      </c>
      <c r="W304" s="159"/>
      <c r="X304" s="159" t="s">
        <v>564</v>
      </c>
      <c r="Y304" s="159" t="s">
        <v>334</v>
      </c>
      <c r="Z304" s="148"/>
      <c r="AA304" s="148"/>
      <c r="AB304" s="148"/>
      <c r="AC304" s="148"/>
      <c r="AD304" s="148"/>
      <c r="AE304" s="148"/>
      <c r="AF304" s="148"/>
      <c r="AG304" s="148" t="s">
        <v>1855</v>
      </c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outlineLevel="1" x14ac:dyDescent="0.2">
      <c r="A305" s="179">
        <v>169</v>
      </c>
      <c r="B305" s="180" t="s">
        <v>1856</v>
      </c>
      <c r="C305" s="189" t="s">
        <v>1857</v>
      </c>
      <c r="D305" s="181" t="s">
        <v>1376</v>
      </c>
      <c r="E305" s="182">
        <v>1</v>
      </c>
      <c r="F305" s="183"/>
      <c r="G305" s="184">
        <f t="shared" si="28"/>
        <v>0</v>
      </c>
      <c r="H305" s="183"/>
      <c r="I305" s="184">
        <f t="shared" si="29"/>
        <v>0</v>
      </c>
      <c r="J305" s="183"/>
      <c r="K305" s="184">
        <f t="shared" si="30"/>
        <v>0</v>
      </c>
      <c r="L305" s="184">
        <v>21</v>
      </c>
      <c r="M305" s="184">
        <f t="shared" si="31"/>
        <v>0</v>
      </c>
      <c r="N305" s="182">
        <v>0</v>
      </c>
      <c r="O305" s="182">
        <f t="shared" si="32"/>
        <v>0</v>
      </c>
      <c r="P305" s="182">
        <v>0</v>
      </c>
      <c r="Q305" s="182">
        <f t="shared" si="33"/>
        <v>0</v>
      </c>
      <c r="R305" s="184"/>
      <c r="S305" s="184" t="s">
        <v>364</v>
      </c>
      <c r="T305" s="185" t="s">
        <v>332</v>
      </c>
      <c r="U305" s="159">
        <v>0</v>
      </c>
      <c r="V305" s="159">
        <f t="shared" si="34"/>
        <v>0</v>
      </c>
      <c r="W305" s="159"/>
      <c r="X305" s="159" t="s">
        <v>564</v>
      </c>
      <c r="Y305" s="159" t="s">
        <v>334</v>
      </c>
      <c r="Z305" s="148"/>
      <c r="AA305" s="148"/>
      <c r="AB305" s="148"/>
      <c r="AC305" s="148"/>
      <c r="AD305" s="148"/>
      <c r="AE305" s="148"/>
      <c r="AF305" s="148"/>
      <c r="AG305" s="148" t="s">
        <v>1855</v>
      </c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79">
        <v>170</v>
      </c>
      <c r="B306" s="180" t="s">
        <v>1858</v>
      </c>
      <c r="C306" s="189" t="s">
        <v>1859</v>
      </c>
      <c r="D306" s="181" t="s">
        <v>1167</v>
      </c>
      <c r="E306" s="182">
        <v>357</v>
      </c>
      <c r="F306" s="183"/>
      <c r="G306" s="184">
        <f t="shared" si="28"/>
        <v>0</v>
      </c>
      <c r="H306" s="183"/>
      <c r="I306" s="184">
        <f t="shared" si="29"/>
        <v>0</v>
      </c>
      <c r="J306" s="183"/>
      <c r="K306" s="184">
        <f t="shared" si="30"/>
        <v>0</v>
      </c>
      <c r="L306" s="184">
        <v>21</v>
      </c>
      <c r="M306" s="184">
        <f t="shared" si="31"/>
        <v>0</v>
      </c>
      <c r="N306" s="182">
        <v>0</v>
      </c>
      <c r="O306" s="182">
        <f t="shared" si="32"/>
        <v>0</v>
      </c>
      <c r="P306" s="182">
        <v>0</v>
      </c>
      <c r="Q306" s="182">
        <f t="shared" si="33"/>
        <v>0</v>
      </c>
      <c r="R306" s="184"/>
      <c r="S306" s="184" t="s">
        <v>364</v>
      </c>
      <c r="T306" s="185" t="s">
        <v>332</v>
      </c>
      <c r="U306" s="159">
        <v>0</v>
      </c>
      <c r="V306" s="159">
        <f t="shared" si="34"/>
        <v>0</v>
      </c>
      <c r="W306" s="159"/>
      <c r="X306" s="159" t="s">
        <v>564</v>
      </c>
      <c r="Y306" s="159" t="s">
        <v>334</v>
      </c>
      <c r="Z306" s="148"/>
      <c r="AA306" s="148"/>
      <c r="AB306" s="148"/>
      <c r="AC306" s="148"/>
      <c r="AD306" s="148"/>
      <c r="AE306" s="148"/>
      <c r="AF306" s="148"/>
      <c r="AG306" s="148" t="s">
        <v>1855</v>
      </c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79">
        <v>171</v>
      </c>
      <c r="B307" s="180" t="s">
        <v>1860</v>
      </c>
      <c r="C307" s="189" t="s">
        <v>1861</v>
      </c>
      <c r="D307" s="181" t="s">
        <v>420</v>
      </c>
      <c r="E307" s="182">
        <v>175</v>
      </c>
      <c r="F307" s="183"/>
      <c r="G307" s="184">
        <f t="shared" si="28"/>
        <v>0</v>
      </c>
      <c r="H307" s="183"/>
      <c r="I307" s="184">
        <f t="shared" si="29"/>
        <v>0</v>
      </c>
      <c r="J307" s="183"/>
      <c r="K307" s="184">
        <f t="shared" si="30"/>
        <v>0</v>
      </c>
      <c r="L307" s="184">
        <v>21</v>
      </c>
      <c r="M307" s="184">
        <f t="shared" si="31"/>
        <v>0</v>
      </c>
      <c r="N307" s="182">
        <v>0</v>
      </c>
      <c r="O307" s="182">
        <f t="shared" si="32"/>
        <v>0</v>
      </c>
      <c r="P307" s="182">
        <v>0</v>
      </c>
      <c r="Q307" s="182">
        <f t="shared" si="33"/>
        <v>0</v>
      </c>
      <c r="R307" s="184"/>
      <c r="S307" s="184" t="s">
        <v>364</v>
      </c>
      <c r="T307" s="185" t="s">
        <v>332</v>
      </c>
      <c r="U307" s="159">
        <v>0</v>
      </c>
      <c r="V307" s="159">
        <f t="shared" si="34"/>
        <v>0</v>
      </c>
      <c r="W307" s="159"/>
      <c r="X307" s="159" t="s">
        <v>564</v>
      </c>
      <c r="Y307" s="159" t="s">
        <v>334</v>
      </c>
      <c r="Z307" s="148"/>
      <c r="AA307" s="148"/>
      <c r="AB307" s="148"/>
      <c r="AC307" s="148"/>
      <c r="AD307" s="148"/>
      <c r="AE307" s="148"/>
      <c r="AF307" s="148"/>
      <c r="AG307" s="148" t="s">
        <v>1855</v>
      </c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1" x14ac:dyDescent="0.2">
      <c r="A308" s="179">
        <v>172</v>
      </c>
      <c r="B308" s="180" t="s">
        <v>1862</v>
      </c>
      <c r="C308" s="189" t="s">
        <v>1863</v>
      </c>
      <c r="D308" s="181" t="s">
        <v>1167</v>
      </c>
      <c r="E308" s="182">
        <v>45</v>
      </c>
      <c r="F308" s="183"/>
      <c r="G308" s="184">
        <f t="shared" si="28"/>
        <v>0</v>
      </c>
      <c r="H308" s="183"/>
      <c r="I308" s="184">
        <f t="shared" si="29"/>
        <v>0</v>
      </c>
      <c r="J308" s="183"/>
      <c r="K308" s="184">
        <f t="shared" si="30"/>
        <v>0</v>
      </c>
      <c r="L308" s="184">
        <v>21</v>
      </c>
      <c r="M308" s="184">
        <f t="shared" si="31"/>
        <v>0</v>
      </c>
      <c r="N308" s="182">
        <v>0</v>
      </c>
      <c r="O308" s="182">
        <f t="shared" si="32"/>
        <v>0</v>
      </c>
      <c r="P308" s="182">
        <v>0</v>
      </c>
      <c r="Q308" s="182">
        <f t="shared" si="33"/>
        <v>0</v>
      </c>
      <c r="R308" s="184"/>
      <c r="S308" s="184" t="s">
        <v>364</v>
      </c>
      <c r="T308" s="185" t="s">
        <v>332</v>
      </c>
      <c r="U308" s="159">
        <v>0</v>
      </c>
      <c r="V308" s="159">
        <f t="shared" si="34"/>
        <v>0</v>
      </c>
      <c r="W308" s="159"/>
      <c r="X308" s="159" t="s">
        <v>564</v>
      </c>
      <c r="Y308" s="159" t="s">
        <v>334</v>
      </c>
      <c r="Z308" s="148"/>
      <c r="AA308" s="148"/>
      <c r="AB308" s="148"/>
      <c r="AC308" s="148"/>
      <c r="AD308" s="148"/>
      <c r="AE308" s="148"/>
      <c r="AF308" s="148"/>
      <c r="AG308" s="148" t="s">
        <v>1855</v>
      </c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1" x14ac:dyDescent="0.2">
      <c r="A309" s="179">
        <v>173</v>
      </c>
      <c r="B309" s="180" t="s">
        <v>1864</v>
      </c>
      <c r="C309" s="189" t="s">
        <v>1865</v>
      </c>
      <c r="D309" s="181" t="s">
        <v>1376</v>
      </c>
      <c r="E309" s="182">
        <v>69</v>
      </c>
      <c r="F309" s="183"/>
      <c r="G309" s="184">
        <f t="shared" si="28"/>
        <v>0</v>
      </c>
      <c r="H309" s="183"/>
      <c r="I309" s="184">
        <f t="shared" si="29"/>
        <v>0</v>
      </c>
      <c r="J309" s="183"/>
      <c r="K309" s="184">
        <f t="shared" si="30"/>
        <v>0</v>
      </c>
      <c r="L309" s="184">
        <v>21</v>
      </c>
      <c r="M309" s="184">
        <f t="shared" si="31"/>
        <v>0</v>
      </c>
      <c r="N309" s="182">
        <v>0</v>
      </c>
      <c r="O309" s="182">
        <f t="shared" si="32"/>
        <v>0</v>
      </c>
      <c r="P309" s="182">
        <v>0</v>
      </c>
      <c r="Q309" s="182">
        <f t="shared" si="33"/>
        <v>0</v>
      </c>
      <c r="R309" s="184"/>
      <c r="S309" s="184" t="s">
        <v>364</v>
      </c>
      <c r="T309" s="185" t="s">
        <v>332</v>
      </c>
      <c r="U309" s="159">
        <v>0</v>
      </c>
      <c r="V309" s="159">
        <f t="shared" si="34"/>
        <v>0</v>
      </c>
      <c r="W309" s="159"/>
      <c r="X309" s="159" t="s">
        <v>564</v>
      </c>
      <c r="Y309" s="159" t="s">
        <v>334</v>
      </c>
      <c r="Z309" s="148"/>
      <c r="AA309" s="148"/>
      <c r="AB309" s="148"/>
      <c r="AC309" s="148"/>
      <c r="AD309" s="148"/>
      <c r="AE309" s="148"/>
      <c r="AF309" s="148"/>
      <c r="AG309" s="148" t="s">
        <v>1855</v>
      </c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79">
        <v>174</v>
      </c>
      <c r="B310" s="180" t="s">
        <v>1866</v>
      </c>
      <c r="C310" s="189" t="s">
        <v>1867</v>
      </c>
      <c r="D310" s="181" t="s">
        <v>1585</v>
      </c>
      <c r="E310" s="182">
        <v>8</v>
      </c>
      <c r="F310" s="183"/>
      <c r="G310" s="184">
        <f t="shared" si="28"/>
        <v>0</v>
      </c>
      <c r="H310" s="183"/>
      <c r="I310" s="184">
        <f t="shared" si="29"/>
        <v>0</v>
      </c>
      <c r="J310" s="183"/>
      <c r="K310" s="184">
        <f t="shared" si="30"/>
        <v>0</v>
      </c>
      <c r="L310" s="184">
        <v>21</v>
      </c>
      <c r="M310" s="184">
        <f t="shared" si="31"/>
        <v>0</v>
      </c>
      <c r="N310" s="182">
        <v>0</v>
      </c>
      <c r="O310" s="182">
        <f t="shared" si="32"/>
        <v>0</v>
      </c>
      <c r="P310" s="182">
        <v>0</v>
      </c>
      <c r="Q310" s="182">
        <f t="shared" si="33"/>
        <v>0</v>
      </c>
      <c r="R310" s="184"/>
      <c r="S310" s="184" t="s">
        <v>364</v>
      </c>
      <c r="T310" s="185" t="s">
        <v>332</v>
      </c>
      <c r="U310" s="159">
        <v>0</v>
      </c>
      <c r="V310" s="159">
        <f t="shared" si="34"/>
        <v>0</v>
      </c>
      <c r="W310" s="159"/>
      <c r="X310" s="159" t="s">
        <v>564</v>
      </c>
      <c r="Y310" s="159" t="s">
        <v>334</v>
      </c>
      <c r="Z310" s="148"/>
      <c r="AA310" s="148"/>
      <c r="AB310" s="148"/>
      <c r="AC310" s="148"/>
      <c r="AD310" s="148"/>
      <c r="AE310" s="148"/>
      <c r="AF310" s="148"/>
      <c r="AG310" s="148" t="s">
        <v>1855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1" x14ac:dyDescent="0.2">
      <c r="A311" s="179">
        <v>175</v>
      </c>
      <c r="B311" s="180" t="s">
        <v>1868</v>
      </c>
      <c r="C311" s="189" t="s">
        <v>1869</v>
      </c>
      <c r="D311" s="181" t="s">
        <v>1376</v>
      </c>
      <c r="E311" s="182">
        <v>1</v>
      </c>
      <c r="F311" s="183"/>
      <c r="G311" s="184">
        <f t="shared" si="28"/>
        <v>0</v>
      </c>
      <c r="H311" s="183"/>
      <c r="I311" s="184">
        <f t="shared" si="29"/>
        <v>0</v>
      </c>
      <c r="J311" s="183"/>
      <c r="K311" s="184">
        <f t="shared" si="30"/>
        <v>0</v>
      </c>
      <c r="L311" s="184">
        <v>21</v>
      </c>
      <c r="M311" s="184">
        <f t="shared" si="31"/>
        <v>0</v>
      </c>
      <c r="N311" s="182">
        <v>0</v>
      </c>
      <c r="O311" s="182">
        <f t="shared" si="32"/>
        <v>0</v>
      </c>
      <c r="P311" s="182">
        <v>0</v>
      </c>
      <c r="Q311" s="182">
        <f t="shared" si="33"/>
        <v>0</v>
      </c>
      <c r="R311" s="184"/>
      <c r="S311" s="184" t="s">
        <v>364</v>
      </c>
      <c r="T311" s="185" t="s">
        <v>332</v>
      </c>
      <c r="U311" s="159">
        <v>0</v>
      </c>
      <c r="V311" s="159">
        <f t="shared" si="34"/>
        <v>0</v>
      </c>
      <c r="W311" s="159"/>
      <c r="X311" s="159" t="s">
        <v>564</v>
      </c>
      <c r="Y311" s="159" t="s">
        <v>334</v>
      </c>
      <c r="Z311" s="148"/>
      <c r="AA311" s="148"/>
      <c r="AB311" s="148"/>
      <c r="AC311" s="148"/>
      <c r="AD311" s="148"/>
      <c r="AE311" s="148"/>
      <c r="AF311" s="148"/>
      <c r="AG311" s="148" t="s">
        <v>1855</v>
      </c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71">
        <v>176</v>
      </c>
      <c r="B312" s="172" t="s">
        <v>1870</v>
      </c>
      <c r="C312" s="187" t="s">
        <v>1871</v>
      </c>
      <c r="D312" s="173" t="s">
        <v>1376</v>
      </c>
      <c r="E312" s="174">
        <v>1</v>
      </c>
      <c r="F312" s="175"/>
      <c r="G312" s="176">
        <f t="shared" si="28"/>
        <v>0</v>
      </c>
      <c r="H312" s="175"/>
      <c r="I312" s="176">
        <f t="shared" si="29"/>
        <v>0</v>
      </c>
      <c r="J312" s="175"/>
      <c r="K312" s="176">
        <f t="shared" si="30"/>
        <v>0</v>
      </c>
      <c r="L312" s="176">
        <v>21</v>
      </c>
      <c r="M312" s="176">
        <f t="shared" si="31"/>
        <v>0</v>
      </c>
      <c r="N312" s="174">
        <v>0</v>
      </c>
      <c r="O312" s="174">
        <f t="shared" si="32"/>
        <v>0</v>
      </c>
      <c r="P312" s="174">
        <v>0</v>
      </c>
      <c r="Q312" s="174">
        <f t="shared" si="33"/>
        <v>0</v>
      </c>
      <c r="R312" s="176"/>
      <c r="S312" s="176" t="s">
        <v>364</v>
      </c>
      <c r="T312" s="177" t="s">
        <v>332</v>
      </c>
      <c r="U312" s="159">
        <v>0</v>
      </c>
      <c r="V312" s="159">
        <f t="shared" si="34"/>
        <v>0</v>
      </c>
      <c r="W312" s="159"/>
      <c r="X312" s="159" t="s">
        <v>564</v>
      </c>
      <c r="Y312" s="159" t="s">
        <v>334</v>
      </c>
      <c r="Z312" s="148"/>
      <c r="AA312" s="148"/>
      <c r="AB312" s="148"/>
      <c r="AC312" s="148"/>
      <c r="AD312" s="148"/>
      <c r="AE312" s="148"/>
      <c r="AF312" s="148"/>
      <c r="AG312" s="148" t="s">
        <v>1855</v>
      </c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x14ac:dyDescent="0.2">
      <c r="A313" s="3"/>
      <c r="B313" s="4"/>
      <c r="C313" s="190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AE313">
        <v>12</v>
      </c>
      <c r="AF313">
        <v>21</v>
      </c>
      <c r="AG313" t="s">
        <v>312</v>
      </c>
    </row>
    <row r="314" spans="1:60" x14ac:dyDescent="0.2">
      <c r="A314" s="151"/>
      <c r="B314" s="152" t="s">
        <v>29</v>
      </c>
      <c r="C314" s="191"/>
      <c r="D314" s="153"/>
      <c r="E314" s="154"/>
      <c r="F314" s="154"/>
      <c r="G314" s="170">
        <f>G8+G57+G86+G115+G130+G189+G199+G303</f>
        <v>0</v>
      </c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AE314">
        <f>SUMIF(L7:L312,AE313,G7:G312)</f>
        <v>0</v>
      </c>
      <c r="AF314">
        <f>SUMIF(L7:L312,AF313,G7:G312)</f>
        <v>0</v>
      </c>
      <c r="AG314" t="s">
        <v>414</v>
      </c>
    </row>
    <row r="315" spans="1:60" x14ac:dyDescent="0.2">
      <c r="C315" s="192"/>
      <c r="D315" s="10"/>
      <c r="AG315" t="s">
        <v>416</v>
      </c>
    </row>
    <row r="316" spans="1:60" x14ac:dyDescent="0.2">
      <c r="D316" s="10"/>
    </row>
    <row r="317" spans="1:60" x14ac:dyDescent="0.2">
      <c r="D317" s="10"/>
    </row>
    <row r="318" spans="1:60" x14ac:dyDescent="0.2">
      <c r="D318" s="10"/>
    </row>
    <row r="319" spans="1:60" x14ac:dyDescent="0.2">
      <c r="D319" s="10"/>
    </row>
    <row r="320" spans="1:60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WqYxUwfrIhtR1rsMHqZ0pPGNQNDacmC2z6gBb7avgn89nAUouaGrvavU1CvFcSP776o2oT71SoRfG+gjA9F5Qw==" saltValue="AlhzfGsQt5ZbNqA06CV0dg==" spinCount="100000" sheet="1" formatRows="0"/>
  <mergeCells count="125">
    <mergeCell ref="C287:G287"/>
    <mergeCell ref="C290:G290"/>
    <mergeCell ref="C293:G293"/>
    <mergeCell ref="C296:G296"/>
    <mergeCell ref="C302:G302"/>
    <mergeCell ref="C278:G278"/>
    <mergeCell ref="C279:G279"/>
    <mergeCell ref="C281:G281"/>
    <mergeCell ref="C282:G282"/>
    <mergeCell ref="C284:G284"/>
    <mergeCell ref="C285:G285"/>
    <mergeCell ref="C260:G260"/>
    <mergeCell ref="C263:G263"/>
    <mergeCell ref="C266:G266"/>
    <mergeCell ref="C269:G269"/>
    <mergeCell ref="C272:G272"/>
    <mergeCell ref="C275:G275"/>
    <mergeCell ref="C243:G243"/>
    <mergeCell ref="C245:G245"/>
    <mergeCell ref="C248:G248"/>
    <mergeCell ref="C251:G251"/>
    <mergeCell ref="C254:G254"/>
    <mergeCell ref="C257:G257"/>
    <mergeCell ref="C230:G230"/>
    <mergeCell ref="C233:G233"/>
    <mergeCell ref="C235:G235"/>
    <mergeCell ref="C237:G237"/>
    <mergeCell ref="C239:G239"/>
    <mergeCell ref="C241:G241"/>
    <mergeCell ref="C211:G211"/>
    <mergeCell ref="C212:G212"/>
    <mergeCell ref="C215:G215"/>
    <mergeCell ref="C221:G221"/>
    <mergeCell ref="C224:G224"/>
    <mergeCell ref="C227:G227"/>
    <mergeCell ref="C205:G205"/>
    <mergeCell ref="C206:G206"/>
    <mergeCell ref="C207:G207"/>
    <mergeCell ref="C208:G208"/>
    <mergeCell ref="C209:G209"/>
    <mergeCell ref="C210:G210"/>
    <mergeCell ref="C193:G193"/>
    <mergeCell ref="C194:G194"/>
    <mergeCell ref="C201:G201"/>
    <mergeCell ref="C202:G202"/>
    <mergeCell ref="C203:G203"/>
    <mergeCell ref="C204:G204"/>
    <mergeCell ref="C172:G172"/>
    <mergeCell ref="C174:G174"/>
    <mergeCell ref="C175:G175"/>
    <mergeCell ref="C177:G177"/>
    <mergeCell ref="C178:G178"/>
    <mergeCell ref="C186:G186"/>
    <mergeCell ref="C155:G155"/>
    <mergeCell ref="C156:G156"/>
    <mergeCell ref="C158:G158"/>
    <mergeCell ref="C159:G159"/>
    <mergeCell ref="C167:G167"/>
    <mergeCell ref="C171:G171"/>
    <mergeCell ref="C137:G137"/>
    <mergeCell ref="C139:G139"/>
    <mergeCell ref="C140:G140"/>
    <mergeCell ref="C148:G148"/>
    <mergeCell ref="C152:G152"/>
    <mergeCell ref="C153:G153"/>
    <mergeCell ref="C117:G117"/>
    <mergeCell ref="C118:G118"/>
    <mergeCell ref="C128:G128"/>
    <mergeCell ref="C132:G132"/>
    <mergeCell ref="C133:G133"/>
    <mergeCell ref="C136:G136"/>
    <mergeCell ref="C101:G101"/>
    <mergeCell ref="C103:G103"/>
    <mergeCell ref="C106:G106"/>
    <mergeCell ref="C109:G109"/>
    <mergeCell ref="C111:G111"/>
    <mergeCell ref="C113:G113"/>
    <mergeCell ref="C90:G90"/>
    <mergeCell ref="C91:G91"/>
    <mergeCell ref="C92:G92"/>
    <mergeCell ref="C93:G93"/>
    <mergeCell ref="C96:G96"/>
    <mergeCell ref="C99:G99"/>
    <mergeCell ref="C77:G77"/>
    <mergeCell ref="C80:G80"/>
    <mergeCell ref="C82:G82"/>
    <mergeCell ref="C84:G84"/>
    <mergeCell ref="C88:G88"/>
    <mergeCell ref="C89:G89"/>
    <mergeCell ref="C63:G63"/>
    <mergeCell ref="C64:G64"/>
    <mergeCell ref="C67:G67"/>
    <mergeCell ref="C70:G70"/>
    <mergeCell ref="C72:G72"/>
    <mergeCell ref="C74:G74"/>
    <mergeCell ref="C50:G50"/>
    <mergeCell ref="C52:G52"/>
    <mergeCell ref="C59:G59"/>
    <mergeCell ref="C60:G60"/>
    <mergeCell ref="C61:G61"/>
    <mergeCell ref="C62:G62"/>
    <mergeCell ref="C38:G38"/>
    <mergeCell ref="C41:G41"/>
    <mergeCell ref="C44:G44"/>
    <mergeCell ref="C45:G45"/>
    <mergeCell ref="C47:G47"/>
    <mergeCell ref="C48:G48"/>
    <mergeCell ref="C31:G31"/>
    <mergeCell ref="C33:G33"/>
    <mergeCell ref="C35:G35"/>
    <mergeCell ref="C12:G12"/>
    <mergeCell ref="C13:G13"/>
    <mergeCell ref="C14:G14"/>
    <mergeCell ref="C15:G15"/>
    <mergeCell ref="C18:G18"/>
    <mergeCell ref="C21:G21"/>
    <mergeCell ref="A1:G1"/>
    <mergeCell ref="C2:G2"/>
    <mergeCell ref="C3:G3"/>
    <mergeCell ref="C4:G4"/>
    <mergeCell ref="C10:G10"/>
    <mergeCell ref="C11:G11"/>
    <mergeCell ref="C24:G24"/>
    <mergeCell ref="C27:G27"/>
    <mergeCell ref="C29:G29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B6845-8587-4030-A750-9C0CCDB3D9A7}">
  <sheetPr>
    <outlinePr summaryBelow="0"/>
  </sheetPr>
  <dimension ref="A1:BH5000"/>
  <sheetViews>
    <sheetView workbookViewId="0">
      <pane ySplit="7" topLeftCell="A8" activePane="bottomLeft" state="frozen"/>
      <selection pane="bottomLeft" activeCell="AB44" sqref="AB44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5" t="s">
        <v>417</v>
      </c>
      <c r="B1" s="265"/>
      <c r="C1" s="265"/>
      <c r="D1" s="265"/>
      <c r="E1" s="265"/>
      <c r="F1" s="265"/>
      <c r="G1" s="265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66" t="s">
        <v>44</v>
      </c>
      <c r="D2" s="267"/>
      <c r="E2" s="267"/>
      <c r="F2" s="267"/>
      <c r="G2" s="268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66" t="s">
        <v>60</v>
      </c>
      <c r="D3" s="267"/>
      <c r="E3" s="267"/>
      <c r="F3" s="267"/>
      <c r="G3" s="268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67</v>
      </c>
      <c r="C4" s="269" t="s">
        <v>68</v>
      </c>
      <c r="D4" s="270"/>
      <c r="E4" s="270"/>
      <c r="F4" s="270"/>
      <c r="G4" s="271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151</v>
      </c>
      <c r="D8" s="166"/>
      <c r="E8" s="167"/>
      <c r="F8" s="168"/>
      <c r="G8" s="168">
        <f>SUMIF(AG9:AG87,"&lt;&gt;NOR",G9:G87)</f>
        <v>0</v>
      </c>
      <c r="H8" s="168"/>
      <c r="I8" s="168">
        <f>SUM(I9:I87)</f>
        <v>0</v>
      </c>
      <c r="J8" s="168"/>
      <c r="K8" s="168">
        <f>SUM(K9:K87)</f>
        <v>0</v>
      </c>
      <c r="L8" s="168"/>
      <c r="M8" s="168">
        <f>SUM(M9:M87)</f>
        <v>0</v>
      </c>
      <c r="N8" s="167"/>
      <c r="O8" s="167">
        <f>SUM(O9:O87)</f>
        <v>0.38</v>
      </c>
      <c r="P8" s="167"/>
      <c r="Q8" s="167">
        <f>SUM(Q9:Q87)</f>
        <v>0</v>
      </c>
      <c r="R8" s="168"/>
      <c r="S8" s="168"/>
      <c r="T8" s="169"/>
      <c r="U8" s="163"/>
      <c r="V8" s="163">
        <f>SUM(V9:V87)</f>
        <v>177.56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939</v>
      </c>
      <c r="C9" s="187" t="s">
        <v>940</v>
      </c>
      <c r="D9" s="173" t="s">
        <v>407</v>
      </c>
      <c r="E9" s="174">
        <v>57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2.0999999999999999E-3</v>
      </c>
      <c r="O9" s="174">
        <f>ROUND(E9*N9,2)</f>
        <v>0.12</v>
      </c>
      <c r="P9" s="174">
        <v>0</v>
      </c>
      <c r="Q9" s="174">
        <f>ROUND(E9*P9,2)</f>
        <v>0</v>
      </c>
      <c r="R9" s="176" t="s">
        <v>932</v>
      </c>
      <c r="S9" s="176" t="s">
        <v>331</v>
      </c>
      <c r="T9" s="177" t="s">
        <v>331</v>
      </c>
      <c r="U9" s="159">
        <v>0.8</v>
      </c>
      <c r="V9" s="159">
        <f>ROUND(E9*U9,2)</f>
        <v>45.6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933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1872</v>
      </c>
      <c r="D11" s="161"/>
      <c r="E11" s="162">
        <v>9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188" t="s">
        <v>1873</v>
      </c>
      <c r="D12" s="161"/>
      <c r="E12" s="162">
        <v>48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22.5" outlineLevel="1" x14ac:dyDescent="0.2">
      <c r="A13" s="171">
        <v>2</v>
      </c>
      <c r="B13" s="172" t="s">
        <v>944</v>
      </c>
      <c r="C13" s="187" t="s">
        <v>945</v>
      </c>
      <c r="D13" s="173" t="s">
        <v>407</v>
      </c>
      <c r="E13" s="174">
        <v>52</v>
      </c>
      <c r="F13" s="175"/>
      <c r="G13" s="176">
        <f>ROUND(E13*F13,2)</f>
        <v>0</v>
      </c>
      <c r="H13" s="175"/>
      <c r="I13" s="176">
        <f>ROUND(E13*H13,2)</f>
        <v>0</v>
      </c>
      <c r="J13" s="175"/>
      <c r="K13" s="176">
        <f>ROUND(E13*J13,2)</f>
        <v>0</v>
      </c>
      <c r="L13" s="176">
        <v>21</v>
      </c>
      <c r="M13" s="176">
        <f>G13*(1+L13/100)</f>
        <v>0</v>
      </c>
      <c r="N13" s="174">
        <v>2.5200000000000001E-3</v>
      </c>
      <c r="O13" s="174">
        <f>ROUND(E13*N13,2)</f>
        <v>0.13</v>
      </c>
      <c r="P13" s="174">
        <v>0</v>
      </c>
      <c r="Q13" s="174">
        <f>ROUND(E13*P13,2)</f>
        <v>0</v>
      </c>
      <c r="R13" s="176" t="s">
        <v>932</v>
      </c>
      <c r="S13" s="176" t="s">
        <v>331</v>
      </c>
      <c r="T13" s="177" t="s">
        <v>331</v>
      </c>
      <c r="U13" s="159">
        <v>0.8</v>
      </c>
      <c r="V13" s="159">
        <f>ROUND(E13*U13,2)</f>
        <v>41.6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423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274" t="s">
        <v>933</v>
      </c>
      <c r="D14" s="275"/>
      <c r="E14" s="275"/>
      <c r="F14" s="275"/>
      <c r="G14" s="275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430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1874</v>
      </c>
      <c r="D15" s="161"/>
      <c r="E15" s="162">
        <v>44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188" t="s">
        <v>1875</v>
      </c>
      <c r="D16" s="161"/>
      <c r="E16" s="162">
        <v>8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ht="22.5" outlineLevel="1" x14ac:dyDescent="0.2">
      <c r="A17" s="171">
        <v>3</v>
      </c>
      <c r="B17" s="172" t="s">
        <v>1876</v>
      </c>
      <c r="C17" s="187" t="s">
        <v>1877</v>
      </c>
      <c r="D17" s="173" t="s">
        <v>434</v>
      </c>
      <c r="E17" s="174">
        <v>12</v>
      </c>
      <c r="F17" s="175"/>
      <c r="G17" s="176">
        <f>ROUND(E17*F17,2)</f>
        <v>0</v>
      </c>
      <c r="H17" s="175"/>
      <c r="I17" s="176">
        <f>ROUND(E17*H17,2)</f>
        <v>0</v>
      </c>
      <c r="J17" s="175"/>
      <c r="K17" s="176">
        <f>ROUND(E17*J17,2)</f>
        <v>0</v>
      </c>
      <c r="L17" s="176">
        <v>21</v>
      </c>
      <c r="M17" s="176">
        <f>G17*(1+L17/100)</f>
        <v>0</v>
      </c>
      <c r="N17" s="174">
        <v>3.0000000000000001E-5</v>
      </c>
      <c r="O17" s="174">
        <f>ROUND(E17*N17,2)</f>
        <v>0</v>
      </c>
      <c r="P17" s="174">
        <v>0</v>
      </c>
      <c r="Q17" s="174">
        <f>ROUND(E17*P17,2)</f>
        <v>0</v>
      </c>
      <c r="R17" s="176" t="s">
        <v>558</v>
      </c>
      <c r="S17" s="176" t="s">
        <v>331</v>
      </c>
      <c r="T17" s="177" t="s">
        <v>331</v>
      </c>
      <c r="U17" s="159">
        <v>0.33</v>
      </c>
      <c r="V17" s="159">
        <f>ROUND(E17*U17,2)</f>
        <v>3.96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423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2" x14ac:dyDescent="0.2">
      <c r="A18" s="155"/>
      <c r="B18" s="156"/>
      <c r="C18" s="274" t="s">
        <v>559</v>
      </c>
      <c r="D18" s="275"/>
      <c r="E18" s="275"/>
      <c r="F18" s="275"/>
      <c r="G18" s="275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430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188" t="s">
        <v>1878</v>
      </c>
      <c r="D19" s="161"/>
      <c r="E19" s="162">
        <v>7</v>
      </c>
      <c r="F19" s="159"/>
      <c r="G19" s="159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344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3" x14ac:dyDescent="0.2">
      <c r="A20" s="155"/>
      <c r="B20" s="156"/>
      <c r="C20" s="188" t="s">
        <v>1879</v>
      </c>
      <c r="D20" s="161"/>
      <c r="E20" s="162">
        <v>5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71">
        <v>4</v>
      </c>
      <c r="B21" s="172" t="s">
        <v>1880</v>
      </c>
      <c r="C21" s="187" t="s">
        <v>1881</v>
      </c>
      <c r="D21" s="173" t="s">
        <v>434</v>
      </c>
      <c r="E21" s="174">
        <v>53</v>
      </c>
      <c r="F21" s="175"/>
      <c r="G21" s="176">
        <f>ROUND(E21*F21,2)</f>
        <v>0</v>
      </c>
      <c r="H21" s="175"/>
      <c r="I21" s="176">
        <f>ROUND(E21*H21,2)</f>
        <v>0</v>
      </c>
      <c r="J21" s="175"/>
      <c r="K21" s="176">
        <f>ROUND(E21*J21,2)</f>
        <v>0</v>
      </c>
      <c r="L21" s="176">
        <v>21</v>
      </c>
      <c r="M21" s="176">
        <f>G21*(1+L21/100)</f>
        <v>0</v>
      </c>
      <c r="N21" s="174">
        <v>1.0000000000000001E-5</v>
      </c>
      <c r="O21" s="174">
        <f>ROUND(E21*N21,2)</f>
        <v>0</v>
      </c>
      <c r="P21" s="174">
        <v>0</v>
      </c>
      <c r="Q21" s="174">
        <f>ROUND(E21*P21,2)</f>
        <v>0</v>
      </c>
      <c r="R21" s="176" t="s">
        <v>558</v>
      </c>
      <c r="S21" s="176" t="s">
        <v>331</v>
      </c>
      <c r="T21" s="177" t="s">
        <v>331</v>
      </c>
      <c r="U21" s="159">
        <v>0.17599999999999999</v>
      </c>
      <c r="V21" s="159">
        <f>ROUND(E21*U21,2)</f>
        <v>9.33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274" t="s">
        <v>559</v>
      </c>
      <c r="D22" s="275"/>
      <c r="E22" s="275"/>
      <c r="F22" s="275"/>
      <c r="G22" s="275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430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188" t="s">
        <v>1882</v>
      </c>
      <c r="D23" s="161"/>
      <c r="E23" s="162">
        <v>20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3" x14ac:dyDescent="0.2">
      <c r="A24" s="155"/>
      <c r="B24" s="156"/>
      <c r="C24" s="188" t="s">
        <v>1883</v>
      </c>
      <c r="D24" s="161"/>
      <c r="E24" s="162">
        <v>33</v>
      </c>
      <c r="F24" s="159"/>
      <c r="G24" s="159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344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22.5" outlineLevel="1" x14ac:dyDescent="0.2">
      <c r="A25" s="171">
        <v>5</v>
      </c>
      <c r="B25" s="172" t="s">
        <v>1884</v>
      </c>
      <c r="C25" s="187" t="s">
        <v>1885</v>
      </c>
      <c r="D25" s="173" t="s">
        <v>434</v>
      </c>
      <c r="E25" s="174">
        <v>20</v>
      </c>
      <c r="F25" s="175"/>
      <c r="G25" s="176">
        <f>ROUND(E25*F25,2)</f>
        <v>0</v>
      </c>
      <c r="H25" s="175"/>
      <c r="I25" s="176">
        <f>ROUND(E25*H25,2)</f>
        <v>0</v>
      </c>
      <c r="J25" s="175"/>
      <c r="K25" s="176">
        <f>ROUND(E25*J25,2)</f>
        <v>0</v>
      </c>
      <c r="L25" s="176">
        <v>21</v>
      </c>
      <c r="M25" s="176">
        <f>G25*(1+L25/100)</f>
        <v>0</v>
      </c>
      <c r="N25" s="174">
        <v>2.9E-4</v>
      </c>
      <c r="O25" s="174">
        <f>ROUND(E25*N25,2)</f>
        <v>0.01</v>
      </c>
      <c r="P25" s="174">
        <v>0</v>
      </c>
      <c r="Q25" s="174">
        <f>ROUND(E25*P25,2)</f>
        <v>0</v>
      </c>
      <c r="R25" s="176" t="s">
        <v>563</v>
      </c>
      <c r="S25" s="176" t="s">
        <v>331</v>
      </c>
      <c r="T25" s="177" t="s">
        <v>331</v>
      </c>
      <c r="U25" s="159">
        <v>0</v>
      </c>
      <c r="V25" s="159">
        <f>ROUND(E25*U25,2)</f>
        <v>0</v>
      </c>
      <c r="W25" s="159"/>
      <c r="X25" s="159" t="s">
        <v>564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565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188" t="s">
        <v>1886</v>
      </c>
      <c r="D26" s="161"/>
      <c r="E26" s="162">
        <v>2</v>
      </c>
      <c r="F26" s="159"/>
      <c r="G26" s="159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344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3" x14ac:dyDescent="0.2">
      <c r="A27" s="155"/>
      <c r="B27" s="156"/>
      <c r="C27" s="188" t="s">
        <v>1887</v>
      </c>
      <c r="D27" s="161"/>
      <c r="E27" s="162">
        <v>18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6</v>
      </c>
      <c r="B28" s="172" t="s">
        <v>1888</v>
      </c>
      <c r="C28" s="187" t="s">
        <v>1889</v>
      </c>
      <c r="D28" s="173" t="s">
        <v>434</v>
      </c>
      <c r="E28" s="174">
        <v>15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3.8000000000000002E-4</v>
      </c>
      <c r="O28" s="174">
        <f>ROUND(E28*N28,2)</f>
        <v>0.01</v>
      </c>
      <c r="P28" s="174">
        <v>0</v>
      </c>
      <c r="Q28" s="174">
        <f>ROUND(E28*P28,2)</f>
        <v>0</v>
      </c>
      <c r="R28" s="176" t="s">
        <v>563</v>
      </c>
      <c r="S28" s="176" t="s">
        <v>331</v>
      </c>
      <c r="T28" s="177" t="s">
        <v>331</v>
      </c>
      <c r="U28" s="159">
        <v>0</v>
      </c>
      <c r="V28" s="159">
        <f>ROUND(E28*U28,2)</f>
        <v>0</v>
      </c>
      <c r="W28" s="159"/>
      <c r="X28" s="159" t="s">
        <v>564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565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1890</v>
      </c>
      <c r="D29" s="161"/>
      <c r="E29" s="162">
        <v>12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3" x14ac:dyDescent="0.2">
      <c r="A30" s="155"/>
      <c r="B30" s="156"/>
      <c r="C30" s="188" t="s">
        <v>1891</v>
      </c>
      <c r="D30" s="161"/>
      <c r="E30" s="162">
        <v>3</v>
      </c>
      <c r="F30" s="159"/>
      <c r="G30" s="159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344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ht="33.75" outlineLevel="1" x14ac:dyDescent="0.2">
      <c r="A31" s="171">
        <v>7</v>
      </c>
      <c r="B31" s="172" t="s">
        <v>1892</v>
      </c>
      <c r="C31" s="187" t="s">
        <v>1893</v>
      </c>
      <c r="D31" s="173" t="s">
        <v>434</v>
      </c>
      <c r="E31" s="174">
        <v>2</v>
      </c>
      <c r="F31" s="175"/>
      <c r="G31" s="176">
        <f>ROUND(E31*F31,2)</f>
        <v>0</v>
      </c>
      <c r="H31" s="175"/>
      <c r="I31" s="176">
        <f>ROUND(E31*H31,2)</f>
        <v>0</v>
      </c>
      <c r="J31" s="175"/>
      <c r="K31" s="176">
        <f>ROUND(E31*J31,2)</f>
        <v>0</v>
      </c>
      <c r="L31" s="176">
        <v>21</v>
      </c>
      <c r="M31" s="176">
        <f>G31*(1+L31/100)</f>
        <v>0</v>
      </c>
      <c r="N31" s="174">
        <v>6.7000000000000002E-4</v>
      </c>
      <c r="O31" s="174">
        <f>ROUND(E31*N31,2)</f>
        <v>0</v>
      </c>
      <c r="P31" s="174">
        <v>0</v>
      </c>
      <c r="Q31" s="174">
        <f>ROUND(E31*P31,2)</f>
        <v>0</v>
      </c>
      <c r="R31" s="176" t="s">
        <v>563</v>
      </c>
      <c r="S31" s="176" t="s">
        <v>331</v>
      </c>
      <c r="T31" s="177" t="s">
        <v>331</v>
      </c>
      <c r="U31" s="159">
        <v>0</v>
      </c>
      <c r="V31" s="159">
        <f>ROUND(E31*U31,2)</f>
        <v>0</v>
      </c>
      <c r="W31" s="159"/>
      <c r="X31" s="159" t="s">
        <v>564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565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1894</v>
      </c>
      <c r="D32" s="161"/>
      <c r="E32" s="162">
        <v>2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33.75" outlineLevel="1" x14ac:dyDescent="0.2">
      <c r="A33" s="171">
        <v>8</v>
      </c>
      <c r="B33" s="172" t="s">
        <v>1895</v>
      </c>
      <c r="C33" s="187" t="s">
        <v>1896</v>
      </c>
      <c r="D33" s="173" t="s">
        <v>434</v>
      </c>
      <c r="E33" s="174">
        <v>3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7.6000000000000004E-4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563</v>
      </c>
      <c r="S33" s="176" t="s">
        <v>331</v>
      </c>
      <c r="T33" s="177" t="s">
        <v>331</v>
      </c>
      <c r="U33" s="159">
        <v>0</v>
      </c>
      <c r="V33" s="159">
        <f>ROUND(E33*U33,2)</f>
        <v>0</v>
      </c>
      <c r="W33" s="159"/>
      <c r="X33" s="159" t="s">
        <v>564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565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188" t="s">
        <v>1897</v>
      </c>
      <c r="D34" s="161"/>
      <c r="E34" s="162">
        <v>3</v>
      </c>
      <c r="F34" s="159"/>
      <c r="G34" s="159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344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ht="33.75" outlineLevel="1" x14ac:dyDescent="0.2">
      <c r="A35" s="171">
        <v>9</v>
      </c>
      <c r="B35" s="172" t="s">
        <v>1898</v>
      </c>
      <c r="C35" s="187" t="s">
        <v>1899</v>
      </c>
      <c r="D35" s="173" t="s">
        <v>434</v>
      </c>
      <c r="E35" s="174">
        <v>5</v>
      </c>
      <c r="F35" s="175"/>
      <c r="G35" s="176">
        <f>ROUND(E35*F35,2)</f>
        <v>0</v>
      </c>
      <c r="H35" s="175"/>
      <c r="I35" s="176">
        <f>ROUND(E35*H35,2)</f>
        <v>0</v>
      </c>
      <c r="J35" s="175"/>
      <c r="K35" s="176">
        <f>ROUND(E35*J35,2)</f>
        <v>0</v>
      </c>
      <c r="L35" s="176">
        <v>21</v>
      </c>
      <c r="M35" s="176">
        <f>G35*(1+L35/100)</f>
        <v>0</v>
      </c>
      <c r="N35" s="174">
        <v>2.7999999999999998E-4</v>
      </c>
      <c r="O35" s="174">
        <f>ROUND(E35*N35,2)</f>
        <v>0</v>
      </c>
      <c r="P35" s="174">
        <v>0</v>
      </c>
      <c r="Q35" s="174">
        <f>ROUND(E35*P35,2)</f>
        <v>0</v>
      </c>
      <c r="R35" s="176" t="s">
        <v>563</v>
      </c>
      <c r="S35" s="176" t="s">
        <v>331</v>
      </c>
      <c r="T35" s="177" t="s">
        <v>331</v>
      </c>
      <c r="U35" s="159">
        <v>0</v>
      </c>
      <c r="V35" s="159">
        <f>ROUND(E35*U35,2)</f>
        <v>0</v>
      </c>
      <c r="W35" s="159"/>
      <c r="X35" s="159" t="s">
        <v>564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565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2" x14ac:dyDescent="0.2">
      <c r="A36" s="155"/>
      <c r="B36" s="156"/>
      <c r="C36" s="188" t="s">
        <v>1900</v>
      </c>
      <c r="D36" s="161"/>
      <c r="E36" s="162">
        <v>5</v>
      </c>
      <c r="F36" s="159"/>
      <c r="G36" s="159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344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ht="33.75" outlineLevel="1" x14ac:dyDescent="0.2">
      <c r="A37" s="171">
        <v>10</v>
      </c>
      <c r="B37" s="172" t="s">
        <v>1901</v>
      </c>
      <c r="C37" s="187" t="s">
        <v>1902</v>
      </c>
      <c r="D37" s="173" t="s">
        <v>434</v>
      </c>
      <c r="E37" s="174">
        <v>4</v>
      </c>
      <c r="F37" s="175"/>
      <c r="G37" s="176">
        <f>ROUND(E37*F37,2)</f>
        <v>0</v>
      </c>
      <c r="H37" s="175"/>
      <c r="I37" s="176">
        <f>ROUND(E37*H37,2)</f>
        <v>0</v>
      </c>
      <c r="J37" s="175"/>
      <c r="K37" s="176">
        <f>ROUND(E37*J37,2)</f>
        <v>0</v>
      </c>
      <c r="L37" s="176">
        <v>21</v>
      </c>
      <c r="M37" s="176">
        <f>G37*(1+L37/100)</f>
        <v>0</v>
      </c>
      <c r="N37" s="174">
        <v>8.4999999999999995E-4</v>
      </c>
      <c r="O37" s="174">
        <f>ROUND(E37*N37,2)</f>
        <v>0</v>
      </c>
      <c r="P37" s="174">
        <v>0</v>
      </c>
      <c r="Q37" s="174">
        <f>ROUND(E37*P37,2)</f>
        <v>0</v>
      </c>
      <c r="R37" s="176" t="s">
        <v>563</v>
      </c>
      <c r="S37" s="176" t="s">
        <v>331</v>
      </c>
      <c r="T37" s="177" t="s">
        <v>331</v>
      </c>
      <c r="U37" s="159">
        <v>0</v>
      </c>
      <c r="V37" s="159">
        <f>ROUND(E37*U37,2)</f>
        <v>0</v>
      </c>
      <c r="W37" s="159"/>
      <c r="X37" s="159" t="s">
        <v>564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565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188" t="s">
        <v>1903</v>
      </c>
      <c r="D38" s="161"/>
      <c r="E38" s="162">
        <v>4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33.75" outlineLevel="1" x14ac:dyDescent="0.2">
      <c r="A39" s="171">
        <v>11</v>
      </c>
      <c r="B39" s="172" t="s">
        <v>1895</v>
      </c>
      <c r="C39" s="187" t="s">
        <v>1896</v>
      </c>
      <c r="D39" s="173" t="s">
        <v>434</v>
      </c>
      <c r="E39" s="174">
        <v>3</v>
      </c>
      <c r="F39" s="175"/>
      <c r="G39" s="176">
        <f>ROUND(E39*F39,2)</f>
        <v>0</v>
      </c>
      <c r="H39" s="175"/>
      <c r="I39" s="176">
        <f>ROUND(E39*H39,2)</f>
        <v>0</v>
      </c>
      <c r="J39" s="175"/>
      <c r="K39" s="176">
        <f>ROUND(E39*J39,2)</f>
        <v>0</v>
      </c>
      <c r="L39" s="176">
        <v>21</v>
      </c>
      <c r="M39" s="176">
        <f>G39*(1+L39/100)</f>
        <v>0</v>
      </c>
      <c r="N39" s="174">
        <v>7.6000000000000004E-4</v>
      </c>
      <c r="O39" s="174">
        <f>ROUND(E39*N39,2)</f>
        <v>0</v>
      </c>
      <c r="P39" s="174">
        <v>0</v>
      </c>
      <c r="Q39" s="174">
        <f>ROUND(E39*P39,2)</f>
        <v>0</v>
      </c>
      <c r="R39" s="176" t="s">
        <v>563</v>
      </c>
      <c r="S39" s="176" t="s">
        <v>331</v>
      </c>
      <c r="T39" s="177" t="s">
        <v>331</v>
      </c>
      <c r="U39" s="159">
        <v>0</v>
      </c>
      <c r="V39" s="159">
        <f>ROUND(E39*U39,2)</f>
        <v>0</v>
      </c>
      <c r="W39" s="159"/>
      <c r="X39" s="159" t="s">
        <v>564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565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2" x14ac:dyDescent="0.2">
      <c r="A40" s="155"/>
      <c r="B40" s="156"/>
      <c r="C40" s="188" t="s">
        <v>1891</v>
      </c>
      <c r="D40" s="161"/>
      <c r="E40" s="162">
        <v>3</v>
      </c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ht="22.5" outlineLevel="1" x14ac:dyDescent="0.2">
      <c r="A41" s="171">
        <v>12</v>
      </c>
      <c r="B41" s="172" t="s">
        <v>1904</v>
      </c>
      <c r="C41" s="187" t="s">
        <v>1905</v>
      </c>
      <c r="D41" s="173" t="s">
        <v>434</v>
      </c>
      <c r="E41" s="174">
        <v>9</v>
      </c>
      <c r="F41" s="175"/>
      <c r="G41" s="176">
        <f>ROUND(E41*F41,2)</f>
        <v>0</v>
      </c>
      <c r="H41" s="175"/>
      <c r="I41" s="176">
        <f>ROUND(E41*H41,2)</f>
        <v>0</v>
      </c>
      <c r="J41" s="175"/>
      <c r="K41" s="176">
        <f>ROUND(E41*J41,2)</f>
        <v>0</v>
      </c>
      <c r="L41" s="176">
        <v>21</v>
      </c>
      <c r="M41" s="176">
        <f>G41*(1+L41/100)</f>
        <v>0</v>
      </c>
      <c r="N41" s="174">
        <v>1.2E-4</v>
      </c>
      <c r="O41" s="174">
        <f>ROUND(E41*N41,2)</f>
        <v>0</v>
      </c>
      <c r="P41" s="174">
        <v>0</v>
      </c>
      <c r="Q41" s="174">
        <f>ROUND(E41*P41,2)</f>
        <v>0</v>
      </c>
      <c r="R41" s="176" t="s">
        <v>563</v>
      </c>
      <c r="S41" s="176" t="s">
        <v>331</v>
      </c>
      <c r="T41" s="177" t="s">
        <v>331</v>
      </c>
      <c r="U41" s="159">
        <v>0</v>
      </c>
      <c r="V41" s="159">
        <f>ROUND(E41*U41,2)</f>
        <v>0</v>
      </c>
      <c r="W41" s="159"/>
      <c r="X41" s="159" t="s">
        <v>564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565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1906</v>
      </c>
      <c r="D42" s="161"/>
      <c r="E42" s="162">
        <v>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3" x14ac:dyDescent="0.2">
      <c r="A43" s="155"/>
      <c r="B43" s="156"/>
      <c r="C43" s="188" t="s">
        <v>1875</v>
      </c>
      <c r="D43" s="161"/>
      <c r="E43" s="162">
        <v>8</v>
      </c>
      <c r="F43" s="159"/>
      <c r="G43" s="159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344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ht="33.75" outlineLevel="1" x14ac:dyDescent="0.2">
      <c r="A44" s="171">
        <v>13</v>
      </c>
      <c r="B44" s="172" t="s">
        <v>1898</v>
      </c>
      <c r="C44" s="187" t="s">
        <v>1899</v>
      </c>
      <c r="D44" s="173" t="s">
        <v>434</v>
      </c>
      <c r="E44" s="174">
        <v>2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2.7999999999999998E-4</v>
      </c>
      <c r="O44" s="174">
        <f>ROUND(E44*N44,2)</f>
        <v>0</v>
      </c>
      <c r="P44" s="174">
        <v>0</v>
      </c>
      <c r="Q44" s="174">
        <f>ROUND(E44*P44,2)</f>
        <v>0</v>
      </c>
      <c r="R44" s="176" t="s">
        <v>563</v>
      </c>
      <c r="S44" s="176" t="s">
        <v>331</v>
      </c>
      <c r="T44" s="177" t="s">
        <v>331</v>
      </c>
      <c r="U44" s="159">
        <v>0</v>
      </c>
      <c r="V44" s="159">
        <f>ROUND(E44*U44,2)</f>
        <v>0</v>
      </c>
      <c r="W44" s="159"/>
      <c r="X44" s="159" t="s">
        <v>564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565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188" t="s">
        <v>1907</v>
      </c>
      <c r="D45" s="161"/>
      <c r="E45" s="162">
        <v>2</v>
      </c>
      <c r="F45" s="159"/>
      <c r="G45" s="159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344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ht="33.75" outlineLevel="1" x14ac:dyDescent="0.2">
      <c r="A46" s="171">
        <v>14</v>
      </c>
      <c r="B46" s="172" t="s">
        <v>1908</v>
      </c>
      <c r="C46" s="187" t="s">
        <v>1909</v>
      </c>
      <c r="D46" s="173" t="s">
        <v>434</v>
      </c>
      <c r="E46" s="174">
        <v>2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4.2000000000000002E-4</v>
      </c>
      <c r="O46" s="174">
        <f>ROUND(E46*N46,2)</f>
        <v>0</v>
      </c>
      <c r="P46" s="174">
        <v>0</v>
      </c>
      <c r="Q46" s="174">
        <f>ROUND(E46*P46,2)</f>
        <v>0</v>
      </c>
      <c r="R46" s="176" t="s">
        <v>563</v>
      </c>
      <c r="S46" s="176" t="s">
        <v>331</v>
      </c>
      <c r="T46" s="177" t="s">
        <v>331</v>
      </c>
      <c r="U46" s="159">
        <v>0</v>
      </c>
      <c r="V46" s="159">
        <f>ROUND(E46*U46,2)</f>
        <v>0</v>
      </c>
      <c r="W46" s="159"/>
      <c r="X46" s="159" t="s">
        <v>564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565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188" t="s">
        <v>1907</v>
      </c>
      <c r="D47" s="161"/>
      <c r="E47" s="162">
        <v>2</v>
      </c>
      <c r="F47" s="159"/>
      <c r="G47" s="159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344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ht="33.75" outlineLevel="1" x14ac:dyDescent="0.2">
      <c r="A48" s="171">
        <v>15</v>
      </c>
      <c r="B48" s="172" t="s">
        <v>1910</v>
      </c>
      <c r="C48" s="187" t="s">
        <v>1911</v>
      </c>
      <c r="D48" s="173" t="s">
        <v>434</v>
      </c>
      <c r="E48" s="174">
        <v>1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4.1099999999999998E-2</v>
      </c>
      <c r="O48" s="174">
        <f>ROUND(E48*N48,2)</f>
        <v>0.04</v>
      </c>
      <c r="P48" s="174">
        <v>0</v>
      </c>
      <c r="Q48" s="174">
        <f>ROUND(E48*P48,2)</f>
        <v>0</v>
      </c>
      <c r="R48" s="176" t="s">
        <v>1912</v>
      </c>
      <c r="S48" s="176" t="s">
        <v>331</v>
      </c>
      <c r="T48" s="177" t="s">
        <v>331</v>
      </c>
      <c r="U48" s="159">
        <v>1.9886999999999999</v>
      </c>
      <c r="V48" s="159">
        <f>ROUND(E48*U48,2)</f>
        <v>1.99</v>
      </c>
      <c r="W48" s="159"/>
      <c r="X48" s="159" t="s">
        <v>1913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1914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188" t="s">
        <v>1915</v>
      </c>
      <c r="D49" s="161"/>
      <c r="E49" s="162">
        <v>1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1">
        <v>16</v>
      </c>
      <c r="B50" s="172" t="s">
        <v>1916</v>
      </c>
      <c r="C50" s="187" t="s">
        <v>1917</v>
      </c>
      <c r="D50" s="173" t="s">
        <v>407</v>
      </c>
      <c r="E50" s="174">
        <v>21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4.6999999999999999E-4</v>
      </c>
      <c r="O50" s="174">
        <f>ROUND(E50*N50,2)</f>
        <v>0.01</v>
      </c>
      <c r="P50" s="174">
        <v>0</v>
      </c>
      <c r="Q50" s="174">
        <f>ROUND(E50*P50,2)</f>
        <v>0</v>
      </c>
      <c r="R50" s="176" t="s">
        <v>932</v>
      </c>
      <c r="S50" s="176" t="s">
        <v>331</v>
      </c>
      <c r="T50" s="177" t="s">
        <v>331</v>
      </c>
      <c r="U50" s="159">
        <v>0.35899999999999999</v>
      </c>
      <c r="V50" s="159">
        <f>ROUND(E50*U50,2)</f>
        <v>7.54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1377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74" t="s">
        <v>933</v>
      </c>
      <c r="D51" s="275"/>
      <c r="E51" s="275"/>
      <c r="F51" s="275"/>
      <c r="G51" s="275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430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71">
        <v>17</v>
      </c>
      <c r="B52" s="172" t="s">
        <v>1918</v>
      </c>
      <c r="C52" s="187" t="s">
        <v>1919</v>
      </c>
      <c r="D52" s="173" t="s">
        <v>407</v>
      </c>
      <c r="E52" s="174">
        <v>25</v>
      </c>
      <c r="F52" s="175"/>
      <c r="G52" s="176">
        <f>ROUND(E52*F52,2)</f>
        <v>0</v>
      </c>
      <c r="H52" s="175"/>
      <c r="I52" s="176">
        <f>ROUND(E52*H52,2)</f>
        <v>0</v>
      </c>
      <c r="J52" s="175"/>
      <c r="K52" s="176">
        <f>ROUND(E52*J52,2)</f>
        <v>0</v>
      </c>
      <c r="L52" s="176">
        <v>21</v>
      </c>
      <c r="M52" s="176">
        <f>G52*(1+L52/100)</f>
        <v>0</v>
      </c>
      <c r="N52" s="174">
        <v>3.4000000000000002E-4</v>
      </c>
      <c r="O52" s="174">
        <f>ROUND(E52*N52,2)</f>
        <v>0.01</v>
      </c>
      <c r="P52" s="174">
        <v>0</v>
      </c>
      <c r="Q52" s="174">
        <f>ROUND(E52*P52,2)</f>
        <v>0</v>
      </c>
      <c r="R52" s="176" t="s">
        <v>932</v>
      </c>
      <c r="S52" s="176" t="s">
        <v>331</v>
      </c>
      <c r="T52" s="177" t="s">
        <v>331</v>
      </c>
      <c r="U52" s="159">
        <v>0.32</v>
      </c>
      <c r="V52" s="159">
        <f>ROUND(E52*U52,2)</f>
        <v>8</v>
      </c>
      <c r="W52" s="159"/>
      <c r="X52" s="159" t="s">
        <v>422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1377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2" x14ac:dyDescent="0.2">
      <c r="A53" s="155"/>
      <c r="B53" s="156"/>
      <c r="C53" s="274" t="s">
        <v>933</v>
      </c>
      <c r="D53" s="275"/>
      <c r="E53" s="275"/>
      <c r="F53" s="275"/>
      <c r="G53" s="275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430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1">
        <v>18</v>
      </c>
      <c r="B54" s="172" t="s">
        <v>1920</v>
      </c>
      <c r="C54" s="187" t="s">
        <v>1921</v>
      </c>
      <c r="D54" s="173" t="s">
        <v>407</v>
      </c>
      <c r="E54" s="174">
        <v>9</v>
      </c>
      <c r="F54" s="175"/>
      <c r="G54" s="176">
        <f>ROUND(E54*F54,2)</f>
        <v>0</v>
      </c>
      <c r="H54" s="175"/>
      <c r="I54" s="176">
        <f>ROUND(E54*H54,2)</f>
        <v>0</v>
      </c>
      <c r="J54" s="175"/>
      <c r="K54" s="176">
        <f>ROUND(E54*J54,2)</f>
        <v>0</v>
      </c>
      <c r="L54" s="176">
        <v>21</v>
      </c>
      <c r="M54" s="176">
        <f>G54*(1+L54/100)</f>
        <v>0</v>
      </c>
      <c r="N54" s="174">
        <v>6.9999999999999999E-4</v>
      </c>
      <c r="O54" s="174">
        <f>ROUND(E54*N54,2)</f>
        <v>0.01</v>
      </c>
      <c r="P54" s="174">
        <v>0</v>
      </c>
      <c r="Q54" s="174">
        <f>ROUND(E54*P54,2)</f>
        <v>0</v>
      </c>
      <c r="R54" s="176" t="s">
        <v>932</v>
      </c>
      <c r="S54" s="176" t="s">
        <v>331</v>
      </c>
      <c r="T54" s="177" t="s">
        <v>331</v>
      </c>
      <c r="U54" s="159">
        <v>0.45200000000000001</v>
      </c>
      <c r="V54" s="159">
        <f>ROUND(E54*U54,2)</f>
        <v>4.07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1377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2" x14ac:dyDescent="0.2">
      <c r="A55" s="155"/>
      <c r="B55" s="156"/>
      <c r="C55" s="274" t="s">
        <v>933</v>
      </c>
      <c r="D55" s="275"/>
      <c r="E55" s="275"/>
      <c r="F55" s="275"/>
      <c r="G55" s="275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430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1">
        <v>19</v>
      </c>
      <c r="B56" s="172" t="s">
        <v>1922</v>
      </c>
      <c r="C56" s="187" t="s">
        <v>1923</v>
      </c>
      <c r="D56" s="173" t="s">
        <v>407</v>
      </c>
      <c r="E56" s="174">
        <v>29</v>
      </c>
      <c r="F56" s="175"/>
      <c r="G56" s="176">
        <f>ROUND(E56*F56,2)</f>
        <v>0</v>
      </c>
      <c r="H56" s="175"/>
      <c r="I56" s="176">
        <f>ROUND(E56*H56,2)</f>
        <v>0</v>
      </c>
      <c r="J56" s="175"/>
      <c r="K56" s="176">
        <f>ROUND(E56*J56,2)</f>
        <v>0</v>
      </c>
      <c r="L56" s="176">
        <v>21</v>
      </c>
      <c r="M56" s="176">
        <f>G56*(1+L56/100)</f>
        <v>0</v>
      </c>
      <c r="N56" s="174">
        <v>1.5200000000000001E-3</v>
      </c>
      <c r="O56" s="174">
        <f>ROUND(E56*N56,2)</f>
        <v>0.04</v>
      </c>
      <c r="P56" s="174">
        <v>0</v>
      </c>
      <c r="Q56" s="174">
        <f>ROUND(E56*P56,2)</f>
        <v>0</v>
      </c>
      <c r="R56" s="176" t="s">
        <v>932</v>
      </c>
      <c r="S56" s="176" t="s">
        <v>331</v>
      </c>
      <c r="T56" s="177" t="s">
        <v>331</v>
      </c>
      <c r="U56" s="159">
        <v>1.173</v>
      </c>
      <c r="V56" s="159">
        <f>ROUND(E56*U56,2)</f>
        <v>34.020000000000003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1377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2" x14ac:dyDescent="0.2">
      <c r="A57" s="155"/>
      <c r="B57" s="156"/>
      <c r="C57" s="274" t="s">
        <v>933</v>
      </c>
      <c r="D57" s="275"/>
      <c r="E57" s="275"/>
      <c r="F57" s="275"/>
      <c r="G57" s="275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430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1">
        <v>20</v>
      </c>
      <c r="B58" s="172" t="s">
        <v>1924</v>
      </c>
      <c r="C58" s="187" t="s">
        <v>1925</v>
      </c>
      <c r="D58" s="173" t="s">
        <v>434</v>
      </c>
      <c r="E58" s="174">
        <v>2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5.5000000000000003E-4</v>
      </c>
      <c r="O58" s="174">
        <f>ROUND(E58*N58,2)</f>
        <v>0</v>
      </c>
      <c r="P58" s="174">
        <v>0</v>
      </c>
      <c r="Q58" s="174">
        <f>ROUND(E58*P58,2)</f>
        <v>0</v>
      </c>
      <c r="R58" s="176" t="s">
        <v>932</v>
      </c>
      <c r="S58" s="176" t="s">
        <v>331</v>
      </c>
      <c r="T58" s="177" t="s">
        <v>331</v>
      </c>
      <c r="U58" s="159">
        <v>0.36670000000000003</v>
      </c>
      <c r="V58" s="159">
        <f>ROUND(E58*U58,2)</f>
        <v>0.73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423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274" t="s">
        <v>1926</v>
      </c>
      <c r="D59" s="275"/>
      <c r="E59" s="275"/>
      <c r="F59" s="275"/>
      <c r="G59" s="275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430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ht="22.5" outlineLevel="1" x14ac:dyDescent="0.2">
      <c r="A60" s="171">
        <v>21</v>
      </c>
      <c r="B60" s="172" t="s">
        <v>1880</v>
      </c>
      <c r="C60" s="187" t="s">
        <v>1881</v>
      </c>
      <c r="D60" s="173" t="s">
        <v>434</v>
      </c>
      <c r="E60" s="174">
        <v>24</v>
      </c>
      <c r="F60" s="175"/>
      <c r="G60" s="176">
        <f>ROUND(E60*F60,2)</f>
        <v>0</v>
      </c>
      <c r="H60" s="175"/>
      <c r="I60" s="176">
        <f>ROUND(E60*H60,2)</f>
        <v>0</v>
      </c>
      <c r="J60" s="175"/>
      <c r="K60" s="176">
        <f>ROUND(E60*J60,2)</f>
        <v>0</v>
      </c>
      <c r="L60" s="176">
        <v>21</v>
      </c>
      <c r="M60" s="176">
        <f>G60*(1+L60/100)</f>
        <v>0</v>
      </c>
      <c r="N60" s="174">
        <v>1.0000000000000001E-5</v>
      </c>
      <c r="O60" s="174">
        <f>ROUND(E60*N60,2)</f>
        <v>0</v>
      </c>
      <c r="P60" s="174">
        <v>0</v>
      </c>
      <c r="Q60" s="174">
        <f>ROUND(E60*P60,2)</f>
        <v>0</v>
      </c>
      <c r="R60" s="176" t="s">
        <v>558</v>
      </c>
      <c r="S60" s="176" t="s">
        <v>331</v>
      </c>
      <c r="T60" s="177" t="s">
        <v>331</v>
      </c>
      <c r="U60" s="159">
        <v>0.17599999999999999</v>
      </c>
      <c r="V60" s="159">
        <f>ROUND(E60*U60,2)</f>
        <v>4.22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423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2" x14ac:dyDescent="0.2">
      <c r="A61" s="155"/>
      <c r="B61" s="156"/>
      <c r="C61" s="274" t="s">
        <v>559</v>
      </c>
      <c r="D61" s="275"/>
      <c r="E61" s="275"/>
      <c r="F61" s="275"/>
      <c r="G61" s="275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430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188" t="s">
        <v>1927</v>
      </c>
      <c r="D62" s="161"/>
      <c r="E62" s="162">
        <v>24</v>
      </c>
      <c r="F62" s="159"/>
      <c r="G62" s="159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344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ht="33.75" outlineLevel="1" x14ac:dyDescent="0.2">
      <c r="A63" s="179">
        <v>22</v>
      </c>
      <c r="B63" s="180" t="s">
        <v>1928</v>
      </c>
      <c r="C63" s="189" t="s">
        <v>1929</v>
      </c>
      <c r="D63" s="181" t="s">
        <v>434</v>
      </c>
      <c r="E63" s="182">
        <v>2</v>
      </c>
      <c r="F63" s="183"/>
      <c r="G63" s="184">
        <f t="shared" ref="G63:G73" si="0">ROUND(E63*F63,2)</f>
        <v>0</v>
      </c>
      <c r="H63" s="183"/>
      <c r="I63" s="184">
        <f t="shared" ref="I63:I73" si="1">ROUND(E63*H63,2)</f>
        <v>0</v>
      </c>
      <c r="J63" s="183"/>
      <c r="K63" s="184">
        <f t="shared" ref="K63:K73" si="2">ROUND(E63*J63,2)</f>
        <v>0</v>
      </c>
      <c r="L63" s="184">
        <v>21</v>
      </c>
      <c r="M63" s="184">
        <f t="shared" ref="M63:M73" si="3">G63*(1+L63/100)</f>
        <v>0</v>
      </c>
      <c r="N63" s="182">
        <v>1.2E-4</v>
      </c>
      <c r="O63" s="182">
        <f t="shared" ref="O63:O73" si="4">ROUND(E63*N63,2)</f>
        <v>0</v>
      </c>
      <c r="P63" s="182">
        <v>0</v>
      </c>
      <c r="Q63" s="182">
        <f t="shared" ref="Q63:Q73" si="5">ROUND(E63*P63,2)</f>
        <v>0</v>
      </c>
      <c r="R63" s="184" t="s">
        <v>563</v>
      </c>
      <c r="S63" s="184" t="s">
        <v>331</v>
      </c>
      <c r="T63" s="185" t="s">
        <v>331</v>
      </c>
      <c r="U63" s="159">
        <v>0</v>
      </c>
      <c r="V63" s="159">
        <f t="shared" ref="V63:V73" si="6">ROUND(E63*U63,2)</f>
        <v>0</v>
      </c>
      <c r="W63" s="159"/>
      <c r="X63" s="159" t="s">
        <v>564</v>
      </c>
      <c r="Y63" s="159" t="s">
        <v>334</v>
      </c>
      <c r="Z63" s="148"/>
      <c r="AA63" s="148"/>
      <c r="AB63" s="148"/>
      <c r="AC63" s="148"/>
      <c r="AD63" s="148"/>
      <c r="AE63" s="148"/>
      <c r="AF63" s="148"/>
      <c r="AG63" s="148" t="s">
        <v>565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ht="33.75" outlineLevel="1" x14ac:dyDescent="0.2">
      <c r="A64" s="179">
        <v>23</v>
      </c>
      <c r="B64" s="180" t="s">
        <v>1930</v>
      </c>
      <c r="C64" s="189" t="s">
        <v>1931</v>
      </c>
      <c r="D64" s="181" t="s">
        <v>434</v>
      </c>
      <c r="E64" s="182">
        <v>2</v>
      </c>
      <c r="F64" s="183"/>
      <c r="G64" s="184">
        <f t="shared" si="0"/>
        <v>0</v>
      </c>
      <c r="H64" s="183"/>
      <c r="I64" s="184">
        <f t="shared" si="1"/>
        <v>0</v>
      </c>
      <c r="J64" s="183"/>
      <c r="K64" s="184">
        <f t="shared" si="2"/>
        <v>0</v>
      </c>
      <c r="L64" s="184">
        <v>21</v>
      </c>
      <c r="M64" s="184">
        <f t="shared" si="3"/>
        <v>0</v>
      </c>
      <c r="N64" s="182">
        <v>1.1E-4</v>
      </c>
      <c r="O64" s="182">
        <f t="shared" si="4"/>
        <v>0</v>
      </c>
      <c r="P64" s="182">
        <v>0</v>
      </c>
      <c r="Q64" s="182">
        <f t="shared" si="5"/>
        <v>0</v>
      </c>
      <c r="R64" s="184" t="s">
        <v>563</v>
      </c>
      <c r="S64" s="184" t="s">
        <v>331</v>
      </c>
      <c r="T64" s="185" t="s">
        <v>331</v>
      </c>
      <c r="U64" s="159">
        <v>0</v>
      </c>
      <c r="V64" s="159">
        <f t="shared" si="6"/>
        <v>0</v>
      </c>
      <c r="W64" s="159"/>
      <c r="X64" s="159" t="s">
        <v>564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565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ht="22.5" outlineLevel="1" x14ac:dyDescent="0.2">
      <c r="A65" s="179">
        <v>24</v>
      </c>
      <c r="B65" s="180" t="s">
        <v>1932</v>
      </c>
      <c r="C65" s="189" t="s">
        <v>1933</v>
      </c>
      <c r="D65" s="181" t="s">
        <v>434</v>
      </c>
      <c r="E65" s="182">
        <v>2</v>
      </c>
      <c r="F65" s="183"/>
      <c r="G65" s="184">
        <f t="shared" si="0"/>
        <v>0</v>
      </c>
      <c r="H65" s="183"/>
      <c r="I65" s="184">
        <f t="shared" si="1"/>
        <v>0</v>
      </c>
      <c r="J65" s="183"/>
      <c r="K65" s="184">
        <f t="shared" si="2"/>
        <v>0</v>
      </c>
      <c r="L65" s="184">
        <v>21</v>
      </c>
      <c r="M65" s="184">
        <f t="shared" si="3"/>
        <v>0</v>
      </c>
      <c r="N65" s="182">
        <v>1.2999999999999999E-4</v>
      </c>
      <c r="O65" s="182">
        <f t="shared" si="4"/>
        <v>0</v>
      </c>
      <c r="P65" s="182">
        <v>0</v>
      </c>
      <c r="Q65" s="182">
        <f t="shared" si="5"/>
        <v>0</v>
      </c>
      <c r="R65" s="184" t="s">
        <v>563</v>
      </c>
      <c r="S65" s="184" t="s">
        <v>331</v>
      </c>
      <c r="T65" s="185" t="s">
        <v>331</v>
      </c>
      <c r="U65" s="159">
        <v>0</v>
      </c>
      <c r="V65" s="159">
        <f t="shared" si="6"/>
        <v>0</v>
      </c>
      <c r="W65" s="159"/>
      <c r="X65" s="159" t="s">
        <v>564</v>
      </c>
      <c r="Y65" s="159" t="s">
        <v>334</v>
      </c>
      <c r="Z65" s="148"/>
      <c r="AA65" s="148"/>
      <c r="AB65" s="148"/>
      <c r="AC65" s="148"/>
      <c r="AD65" s="148"/>
      <c r="AE65" s="148"/>
      <c r="AF65" s="148"/>
      <c r="AG65" s="148" t="s">
        <v>565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ht="22.5" outlineLevel="1" x14ac:dyDescent="0.2">
      <c r="A66" s="179">
        <v>25</v>
      </c>
      <c r="B66" s="180" t="s">
        <v>1934</v>
      </c>
      <c r="C66" s="189" t="s">
        <v>1935</v>
      </c>
      <c r="D66" s="181" t="s">
        <v>434</v>
      </c>
      <c r="E66" s="182">
        <v>4</v>
      </c>
      <c r="F66" s="183"/>
      <c r="G66" s="184">
        <f t="shared" si="0"/>
        <v>0</v>
      </c>
      <c r="H66" s="183"/>
      <c r="I66" s="184">
        <f t="shared" si="1"/>
        <v>0</v>
      </c>
      <c r="J66" s="183"/>
      <c r="K66" s="184">
        <f t="shared" si="2"/>
        <v>0</v>
      </c>
      <c r="L66" s="184">
        <v>21</v>
      </c>
      <c r="M66" s="184">
        <f t="shared" si="3"/>
        <v>0</v>
      </c>
      <c r="N66" s="182">
        <v>3.8999999999999999E-4</v>
      </c>
      <c r="O66" s="182">
        <f t="shared" si="4"/>
        <v>0</v>
      </c>
      <c r="P66" s="182">
        <v>0</v>
      </c>
      <c r="Q66" s="182">
        <f t="shared" si="5"/>
        <v>0</v>
      </c>
      <c r="R66" s="184" t="s">
        <v>563</v>
      </c>
      <c r="S66" s="184" t="s">
        <v>331</v>
      </c>
      <c r="T66" s="185" t="s">
        <v>331</v>
      </c>
      <c r="U66" s="159">
        <v>0</v>
      </c>
      <c r="V66" s="159">
        <f t="shared" si="6"/>
        <v>0</v>
      </c>
      <c r="W66" s="159"/>
      <c r="X66" s="159" t="s">
        <v>564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565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ht="22.5" outlineLevel="1" x14ac:dyDescent="0.2">
      <c r="A67" s="179">
        <v>26</v>
      </c>
      <c r="B67" s="180" t="s">
        <v>1936</v>
      </c>
      <c r="C67" s="189" t="s">
        <v>1937</v>
      </c>
      <c r="D67" s="181" t="s">
        <v>434</v>
      </c>
      <c r="E67" s="182">
        <v>4</v>
      </c>
      <c r="F67" s="183"/>
      <c r="G67" s="184">
        <f t="shared" si="0"/>
        <v>0</v>
      </c>
      <c r="H67" s="183"/>
      <c r="I67" s="184">
        <f t="shared" si="1"/>
        <v>0</v>
      </c>
      <c r="J67" s="183"/>
      <c r="K67" s="184">
        <f t="shared" si="2"/>
        <v>0</v>
      </c>
      <c r="L67" s="184">
        <v>21</v>
      </c>
      <c r="M67" s="184">
        <f t="shared" si="3"/>
        <v>0</v>
      </c>
      <c r="N67" s="182">
        <v>3.2000000000000003E-4</v>
      </c>
      <c r="O67" s="182">
        <f t="shared" si="4"/>
        <v>0</v>
      </c>
      <c r="P67" s="182">
        <v>0</v>
      </c>
      <c r="Q67" s="182">
        <f t="shared" si="5"/>
        <v>0</v>
      </c>
      <c r="R67" s="184" t="s">
        <v>563</v>
      </c>
      <c r="S67" s="184" t="s">
        <v>331</v>
      </c>
      <c r="T67" s="185" t="s">
        <v>331</v>
      </c>
      <c r="U67" s="159">
        <v>0</v>
      </c>
      <c r="V67" s="159">
        <f t="shared" si="6"/>
        <v>0</v>
      </c>
      <c r="W67" s="159"/>
      <c r="X67" s="159" t="s">
        <v>564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565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ht="33.75" outlineLevel="1" x14ac:dyDescent="0.2">
      <c r="A68" s="179">
        <v>27</v>
      </c>
      <c r="B68" s="180" t="s">
        <v>1938</v>
      </c>
      <c r="C68" s="189" t="s">
        <v>1939</v>
      </c>
      <c r="D68" s="181" t="s">
        <v>434</v>
      </c>
      <c r="E68" s="182">
        <v>3</v>
      </c>
      <c r="F68" s="183"/>
      <c r="G68" s="184">
        <f t="shared" si="0"/>
        <v>0</v>
      </c>
      <c r="H68" s="183"/>
      <c r="I68" s="184">
        <f t="shared" si="1"/>
        <v>0</v>
      </c>
      <c r="J68" s="183"/>
      <c r="K68" s="184">
        <f t="shared" si="2"/>
        <v>0</v>
      </c>
      <c r="L68" s="184">
        <v>21</v>
      </c>
      <c r="M68" s="184">
        <f t="shared" si="3"/>
        <v>0</v>
      </c>
      <c r="N68" s="182">
        <v>2.4000000000000001E-4</v>
      </c>
      <c r="O68" s="182">
        <f t="shared" si="4"/>
        <v>0</v>
      </c>
      <c r="P68" s="182">
        <v>0</v>
      </c>
      <c r="Q68" s="182">
        <f t="shared" si="5"/>
        <v>0</v>
      </c>
      <c r="R68" s="184" t="s">
        <v>563</v>
      </c>
      <c r="S68" s="184" t="s">
        <v>331</v>
      </c>
      <c r="T68" s="185" t="s">
        <v>331</v>
      </c>
      <c r="U68" s="159">
        <v>0</v>
      </c>
      <c r="V68" s="159">
        <f t="shared" si="6"/>
        <v>0</v>
      </c>
      <c r="W68" s="159"/>
      <c r="X68" s="159" t="s">
        <v>564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565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ht="33.75" outlineLevel="1" x14ac:dyDescent="0.2">
      <c r="A69" s="179">
        <v>28</v>
      </c>
      <c r="B69" s="180" t="s">
        <v>1940</v>
      </c>
      <c r="C69" s="189" t="s">
        <v>1941</v>
      </c>
      <c r="D69" s="181" t="s">
        <v>434</v>
      </c>
      <c r="E69" s="182">
        <v>1</v>
      </c>
      <c r="F69" s="183"/>
      <c r="G69" s="184">
        <f t="shared" si="0"/>
        <v>0</v>
      </c>
      <c r="H69" s="183"/>
      <c r="I69" s="184">
        <f t="shared" si="1"/>
        <v>0</v>
      </c>
      <c r="J69" s="183"/>
      <c r="K69" s="184">
        <f t="shared" si="2"/>
        <v>0</v>
      </c>
      <c r="L69" s="184">
        <v>21</v>
      </c>
      <c r="M69" s="184">
        <f t="shared" si="3"/>
        <v>0</v>
      </c>
      <c r="N69" s="182">
        <v>2.5000000000000001E-4</v>
      </c>
      <c r="O69" s="182">
        <f t="shared" si="4"/>
        <v>0</v>
      </c>
      <c r="P69" s="182">
        <v>0</v>
      </c>
      <c r="Q69" s="182">
        <f t="shared" si="5"/>
        <v>0</v>
      </c>
      <c r="R69" s="184" t="s">
        <v>563</v>
      </c>
      <c r="S69" s="184" t="s">
        <v>331</v>
      </c>
      <c r="T69" s="185" t="s">
        <v>331</v>
      </c>
      <c r="U69" s="159">
        <v>0</v>
      </c>
      <c r="V69" s="159">
        <f t="shared" si="6"/>
        <v>0</v>
      </c>
      <c r="W69" s="159"/>
      <c r="X69" s="159" t="s">
        <v>564</v>
      </c>
      <c r="Y69" s="159" t="s">
        <v>334</v>
      </c>
      <c r="Z69" s="148"/>
      <c r="AA69" s="148"/>
      <c r="AB69" s="148"/>
      <c r="AC69" s="148"/>
      <c r="AD69" s="148"/>
      <c r="AE69" s="148"/>
      <c r="AF69" s="148"/>
      <c r="AG69" s="148" t="s">
        <v>565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ht="22.5" outlineLevel="1" x14ac:dyDescent="0.2">
      <c r="A70" s="179">
        <v>29</v>
      </c>
      <c r="B70" s="180" t="s">
        <v>1942</v>
      </c>
      <c r="C70" s="189" t="s">
        <v>1943</v>
      </c>
      <c r="D70" s="181" t="s">
        <v>434</v>
      </c>
      <c r="E70" s="182">
        <v>6</v>
      </c>
      <c r="F70" s="183"/>
      <c r="G70" s="184">
        <f t="shared" si="0"/>
        <v>0</v>
      </c>
      <c r="H70" s="183"/>
      <c r="I70" s="184">
        <f t="shared" si="1"/>
        <v>0</v>
      </c>
      <c r="J70" s="183"/>
      <c r="K70" s="184">
        <f t="shared" si="2"/>
        <v>0</v>
      </c>
      <c r="L70" s="184">
        <v>21</v>
      </c>
      <c r="M70" s="184">
        <f t="shared" si="3"/>
        <v>0</v>
      </c>
      <c r="N70" s="182">
        <v>8.0000000000000007E-5</v>
      </c>
      <c r="O70" s="182">
        <f t="shared" si="4"/>
        <v>0</v>
      </c>
      <c r="P70" s="182">
        <v>0</v>
      </c>
      <c r="Q70" s="182">
        <f t="shared" si="5"/>
        <v>0</v>
      </c>
      <c r="R70" s="184" t="s">
        <v>563</v>
      </c>
      <c r="S70" s="184" t="s">
        <v>331</v>
      </c>
      <c r="T70" s="185" t="s">
        <v>331</v>
      </c>
      <c r="U70" s="159">
        <v>0</v>
      </c>
      <c r="V70" s="159">
        <f t="shared" si="6"/>
        <v>0</v>
      </c>
      <c r="W70" s="159"/>
      <c r="X70" s="159" t="s">
        <v>564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565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22.5" outlineLevel="1" x14ac:dyDescent="0.2">
      <c r="A71" s="179">
        <v>30</v>
      </c>
      <c r="B71" s="180" t="s">
        <v>1944</v>
      </c>
      <c r="C71" s="189" t="s">
        <v>1945</v>
      </c>
      <c r="D71" s="181" t="s">
        <v>434</v>
      </c>
      <c r="E71" s="182">
        <v>3</v>
      </c>
      <c r="F71" s="183"/>
      <c r="G71" s="184">
        <f t="shared" si="0"/>
        <v>0</v>
      </c>
      <c r="H71" s="183"/>
      <c r="I71" s="184">
        <f t="shared" si="1"/>
        <v>0</v>
      </c>
      <c r="J71" s="183"/>
      <c r="K71" s="184">
        <f t="shared" si="2"/>
        <v>0</v>
      </c>
      <c r="L71" s="184">
        <v>21</v>
      </c>
      <c r="M71" s="184">
        <f t="shared" si="3"/>
        <v>0</v>
      </c>
      <c r="N71" s="182">
        <v>6.0000000000000002E-5</v>
      </c>
      <c r="O71" s="182">
        <f t="shared" si="4"/>
        <v>0</v>
      </c>
      <c r="P71" s="182">
        <v>0</v>
      </c>
      <c r="Q71" s="182">
        <f t="shared" si="5"/>
        <v>0</v>
      </c>
      <c r="R71" s="184" t="s">
        <v>563</v>
      </c>
      <c r="S71" s="184" t="s">
        <v>331</v>
      </c>
      <c r="T71" s="185" t="s">
        <v>331</v>
      </c>
      <c r="U71" s="159">
        <v>0</v>
      </c>
      <c r="V71" s="159">
        <f t="shared" si="6"/>
        <v>0</v>
      </c>
      <c r="W71" s="159"/>
      <c r="X71" s="159" t="s">
        <v>564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565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22.5" outlineLevel="1" x14ac:dyDescent="0.2">
      <c r="A72" s="179">
        <v>31</v>
      </c>
      <c r="B72" s="180" t="s">
        <v>1946</v>
      </c>
      <c r="C72" s="189" t="s">
        <v>1947</v>
      </c>
      <c r="D72" s="181" t="s">
        <v>434</v>
      </c>
      <c r="E72" s="182">
        <v>1</v>
      </c>
      <c r="F72" s="183"/>
      <c r="G72" s="184">
        <f t="shared" si="0"/>
        <v>0</v>
      </c>
      <c r="H72" s="183"/>
      <c r="I72" s="184">
        <f t="shared" si="1"/>
        <v>0</v>
      </c>
      <c r="J72" s="183"/>
      <c r="K72" s="184">
        <f t="shared" si="2"/>
        <v>0</v>
      </c>
      <c r="L72" s="184">
        <v>21</v>
      </c>
      <c r="M72" s="184">
        <f t="shared" si="3"/>
        <v>0</v>
      </c>
      <c r="N72" s="182">
        <v>1.2E-4</v>
      </c>
      <c r="O72" s="182">
        <f t="shared" si="4"/>
        <v>0</v>
      </c>
      <c r="P72" s="182">
        <v>0</v>
      </c>
      <c r="Q72" s="182">
        <f t="shared" si="5"/>
        <v>0</v>
      </c>
      <c r="R72" s="184" t="s">
        <v>563</v>
      </c>
      <c r="S72" s="184" t="s">
        <v>331</v>
      </c>
      <c r="T72" s="185" t="s">
        <v>331</v>
      </c>
      <c r="U72" s="159">
        <v>0</v>
      </c>
      <c r="V72" s="159">
        <f t="shared" si="6"/>
        <v>0</v>
      </c>
      <c r="W72" s="159"/>
      <c r="X72" s="159" t="s">
        <v>564</v>
      </c>
      <c r="Y72" s="159" t="s">
        <v>334</v>
      </c>
      <c r="Z72" s="148"/>
      <c r="AA72" s="148"/>
      <c r="AB72" s="148"/>
      <c r="AC72" s="148"/>
      <c r="AD72" s="148"/>
      <c r="AE72" s="148"/>
      <c r="AF72" s="148"/>
      <c r="AG72" s="148" t="s">
        <v>565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71">
        <v>32</v>
      </c>
      <c r="B73" s="172" t="s">
        <v>1948</v>
      </c>
      <c r="C73" s="187" t="s">
        <v>1949</v>
      </c>
      <c r="D73" s="173" t="s">
        <v>434</v>
      </c>
      <c r="E73" s="174">
        <v>14</v>
      </c>
      <c r="F73" s="175"/>
      <c r="G73" s="176">
        <f t="shared" si="0"/>
        <v>0</v>
      </c>
      <c r="H73" s="175"/>
      <c r="I73" s="176">
        <f t="shared" si="1"/>
        <v>0</v>
      </c>
      <c r="J73" s="175"/>
      <c r="K73" s="176">
        <f t="shared" si="2"/>
        <v>0</v>
      </c>
      <c r="L73" s="176">
        <v>21</v>
      </c>
      <c r="M73" s="176">
        <f t="shared" si="3"/>
        <v>0</v>
      </c>
      <c r="N73" s="174">
        <v>0</v>
      </c>
      <c r="O73" s="174">
        <f t="shared" si="4"/>
        <v>0</v>
      </c>
      <c r="P73" s="174">
        <v>0</v>
      </c>
      <c r="Q73" s="174">
        <f t="shared" si="5"/>
        <v>0</v>
      </c>
      <c r="R73" s="176" t="s">
        <v>932</v>
      </c>
      <c r="S73" s="176" t="s">
        <v>331</v>
      </c>
      <c r="T73" s="177" t="s">
        <v>331</v>
      </c>
      <c r="U73" s="159">
        <v>0.17399999999999999</v>
      </c>
      <c r="V73" s="159">
        <f t="shared" si="6"/>
        <v>2.44</v>
      </c>
      <c r="W73" s="159"/>
      <c r="X73" s="159" t="s">
        <v>422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1377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2" x14ac:dyDescent="0.2">
      <c r="A74" s="155"/>
      <c r="B74" s="156"/>
      <c r="C74" s="274" t="s">
        <v>950</v>
      </c>
      <c r="D74" s="275"/>
      <c r="E74" s="275"/>
      <c r="F74" s="275"/>
      <c r="G74" s="275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430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1">
        <v>33</v>
      </c>
      <c r="B75" s="172" t="s">
        <v>948</v>
      </c>
      <c r="C75" s="187" t="s">
        <v>949</v>
      </c>
      <c r="D75" s="173" t="s">
        <v>434</v>
      </c>
      <c r="E75" s="174">
        <v>10</v>
      </c>
      <c r="F75" s="175"/>
      <c r="G75" s="176">
        <f>ROUND(E75*F75,2)</f>
        <v>0</v>
      </c>
      <c r="H75" s="175"/>
      <c r="I75" s="176">
        <f>ROUND(E75*H75,2)</f>
        <v>0</v>
      </c>
      <c r="J75" s="175"/>
      <c r="K75" s="176">
        <f>ROUND(E75*J75,2)</f>
        <v>0</v>
      </c>
      <c r="L75" s="176">
        <v>21</v>
      </c>
      <c r="M75" s="176">
        <f>G75*(1+L75/100)</f>
        <v>0</v>
      </c>
      <c r="N75" s="174">
        <v>0</v>
      </c>
      <c r="O75" s="174">
        <f>ROUND(E75*N75,2)</f>
        <v>0</v>
      </c>
      <c r="P75" s="174">
        <v>0</v>
      </c>
      <c r="Q75" s="174">
        <f>ROUND(E75*P75,2)</f>
        <v>0</v>
      </c>
      <c r="R75" s="176" t="s">
        <v>932</v>
      </c>
      <c r="S75" s="176" t="s">
        <v>331</v>
      </c>
      <c r="T75" s="177" t="s">
        <v>331</v>
      </c>
      <c r="U75" s="159">
        <v>0.25900000000000001</v>
      </c>
      <c r="V75" s="159">
        <f>ROUND(E75*U75,2)</f>
        <v>2.59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1377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2" x14ac:dyDescent="0.2">
      <c r="A76" s="155"/>
      <c r="B76" s="156"/>
      <c r="C76" s="274" t="s">
        <v>950</v>
      </c>
      <c r="D76" s="275"/>
      <c r="E76" s="275"/>
      <c r="F76" s="275"/>
      <c r="G76" s="275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430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ht="22.5" outlineLevel="1" x14ac:dyDescent="0.2">
      <c r="A77" s="179">
        <v>34</v>
      </c>
      <c r="B77" s="180" t="s">
        <v>1950</v>
      </c>
      <c r="C77" s="189" t="s">
        <v>1951</v>
      </c>
      <c r="D77" s="181" t="s">
        <v>434</v>
      </c>
      <c r="E77" s="182">
        <v>1</v>
      </c>
      <c r="F77" s="183"/>
      <c r="G77" s="184">
        <f t="shared" ref="G77:G84" si="7">ROUND(E77*F77,2)</f>
        <v>0</v>
      </c>
      <c r="H77" s="183"/>
      <c r="I77" s="184">
        <f t="shared" ref="I77:I84" si="8">ROUND(E77*H77,2)</f>
        <v>0</v>
      </c>
      <c r="J77" s="183"/>
      <c r="K77" s="184">
        <f t="shared" ref="K77:K84" si="9">ROUND(E77*J77,2)</f>
        <v>0</v>
      </c>
      <c r="L77" s="184">
        <v>21</v>
      </c>
      <c r="M77" s="184">
        <f t="shared" ref="M77:M84" si="10">G77*(1+L77/100)</f>
        <v>0</v>
      </c>
      <c r="N77" s="182">
        <v>2.7999999999999998E-4</v>
      </c>
      <c r="O77" s="182">
        <f t="shared" ref="O77:O84" si="11">ROUND(E77*N77,2)</f>
        <v>0</v>
      </c>
      <c r="P77" s="182">
        <v>0</v>
      </c>
      <c r="Q77" s="182">
        <f t="shared" ref="Q77:Q84" si="12">ROUND(E77*P77,2)</f>
        <v>0</v>
      </c>
      <c r="R77" s="184" t="s">
        <v>563</v>
      </c>
      <c r="S77" s="184" t="s">
        <v>331</v>
      </c>
      <c r="T77" s="185" t="s">
        <v>331</v>
      </c>
      <c r="U77" s="159">
        <v>0</v>
      </c>
      <c r="V77" s="159">
        <f t="shared" ref="V77:V84" si="13">ROUND(E77*U77,2)</f>
        <v>0</v>
      </c>
      <c r="W77" s="159"/>
      <c r="X77" s="159" t="s">
        <v>564</v>
      </c>
      <c r="Y77" s="159" t="s">
        <v>334</v>
      </c>
      <c r="Z77" s="148"/>
      <c r="AA77" s="148"/>
      <c r="AB77" s="148"/>
      <c r="AC77" s="148"/>
      <c r="AD77" s="148"/>
      <c r="AE77" s="148"/>
      <c r="AF77" s="148"/>
      <c r="AG77" s="148" t="s">
        <v>565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9">
        <v>35</v>
      </c>
      <c r="B78" s="180" t="s">
        <v>1952</v>
      </c>
      <c r="C78" s="189" t="s">
        <v>1953</v>
      </c>
      <c r="D78" s="181" t="s">
        <v>434</v>
      </c>
      <c r="E78" s="182">
        <v>4</v>
      </c>
      <c r="F78" s="183"/>
      <c r="G78" s="184">
        <f t="shared" si="7"/>
        <v>0</v>
      </c>
      <c r="H78" s="183"/>
      <c r="I78" s="184">
        <f t="shared" si="8"/>
        <v>0</v>
      </c>
      <c r="J78" s="183"/>
      <c r="K78" s="184">
        <f t="shared" si="9"/>
        <v>0</v>
      </c>
      <c r="L78" s="184">
        <v>21</v>
      </c>
      <c r="M78" s="184">
        <f t="shared" si="10"/>
        <v>0</v>
      </c>
      <c r="N78" s="182">
        <v>1.3999999999999999E-4</v>
      </c>
      <c r="O78" s="182">
        <f t="shared" si="11"/>
        <v>0</v>
      </c>
      <c r="P78" s="182">
        <v>0</v>
      </c>
      <c r="Q78" s="182">
        <f t="shared" si="12"/>
        <v>0</v>
      </c>
      <c r="R78" s="184" t="s">
        <v>932</v>
      </c>
      <c r="S78" s="184" t="s">
        <v>331</v>
      </c>
      <c r="T78" s="185" t="s">
        <v>331</v>
      </c>
      <c r="U78" s="159">
        <v>0.246</v>
      </c>
      <c r="V78" s="159">
        <f t="shared" si="13"/>
        <v>0.98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423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22.5" outlineLevel="1" x14ac:dyDescent="0.2">
      <c r="A79" s="179">
        <v>36</v>
      </c>
      <c r="B79" s="180" t="s">
        <v>1954</v>
      </c>
      <c r="C79" s="189" t="s">
        <v>1955</v>
      </c>
      <c r="D79" s="181" t="s">
        <v>434</v>
      </c>
      <c r="E79" s="182">
        <v>4</v>
      </c>
      <c r="F79" s="183"/>
      <c r="G79" s="184">
        <f t="shared" si="7"/>
        <v>0</v>
      </c>
      <c r="H79" s="183"/>
      <c r="I79" s="184">
        <f t="shared" si="8"/>
        <v>0</v>
      </c>
      <c r="J79" s="183"/>
      <c r="K79" s="184">
        <f t="shared" si="9"/>
        <v>0</v>
      </c>
      <c r="L79" s="184">
        <v>21</v>
      </c>
      <c r="M79" s="184">
        <f t="shared" si="10"/>
        <v>0</v>
      </c>
      <c r="N79" s="182">
        <v>2.7999999999999998E-4</v>
      </c>
      <c r="O79" s="182">
        <f t="shared" si="11"/>
        <v>0</v>
      </c>
      <c r="P79" s="182">
        <v>0</v>
      </c>
      <c r="Q79" s="182">
        <f t="shared" si="12"/>
        <v>0</v>
      </c>
      <c r="R79" s="184" t="s">
        <v>563</v>
      </c>
      <c r="S79" s="184" t="s">
        <v>331</v>
      </c>
      <c r="T79" s="185" t="s">
        <v>331</v>
      </c>
      <c r="U79" s="159">
        <v>0</v>
      </c>
      <c r="V79" s="159">
        <f t="shared" si="13"/>
        <v>0</v>
      </c>
      <c r="W79" s="159"/>
      <c r="X79" s="159" t="s">
        <v>564</v>
      </c>
      <c r="Y79" s="159" t="s">
        <v>334</v>
      </c>
      <c r="Z79" s="148"/>
      <c r="AA79" s="148"/>
      <c r="AB79" s="148"/>
      <c r="AC79" s="148"/>
      <c r="AD79" s="148"/>
      <c r="AE79" s="148"/>
      <c r="AF79" s="148"/>
      <c r="AG79" s="148" t="s">
        <v>565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ht="22.5" outlineLevel="1" x14ac:dyDescent="0.2">
      <c r="A80" s="179">
        <v>37</v>
      </c>
      <c r="B80" s="180" t="s">
        <v>1956</v>
      </c>
      <c r="C80" s="189" t="s">
        <v>1957</v>
      </c>
      <c r="D80" s="181" t="s">
        <v>434</v>
      </c>
      <c r="E80" s="182">
        <v>1</v>
      </c>
      <c r="F80" s="183"/>
      <c r="G80" s="184">
        <f t="shared" si="7"/>
        <v>0</v>
      </c>
      <c r="H80" s="183"/>
      <c r="I80" s="184">
        <f t="shared" si="8"/>
        <v>0</v>
      </c>
      <c r="J80" s="183"/>
      <c r="K80" s="184">
        <f t="shared" si="9"/>
        <v>0</v>
      </c>
      <c r="L80" s="184">
        <v>21</v>
      </c>
      <c r="M80" s="184">
        <f t="shared" si="10"/>
        <v>0</v>
      </c>
      <c r="N80" s="182">
        <v>2.0000000000000001E-4</v>
      </c>
      <c r="O80" s="182">
        <f t="shared" si="11"/>
        <v>0</v>
      </c>
      <c r="P80" s="182">
        <v>0</v>
      </c>
      <c r="Q80" s="182">
        <f t="shared" si="12"/>
        <v>0</v>
      </c>
      <c r="R80" s="184" t="s">
        <v>932</v>
      </c>
      <c r="S80" s="184" t="s">
        <v>331</v>
      </c>
      <c r="T80" s="185" t="s">
        <v>331</v>
      </c>
      <c r="U80" s="159">
        <v>0.246</v>
      </c>
      <c r="V80" s="159">
        <f t="shared" si="13"/>
        <v>0.25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1377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ht="22.5" outlineLevel="1" x14ac:dyDescent="0.2">
      <c r="A81" s="179">
        <v>38</v>
      </c>
      <c r="B81" s="180" t="s">
        <v>1958</v>
      </c>
      <c r="C81" s="189" t="s">
        <v>1959</v>
      </c>
      <c r="D81" s="181" t="s">
        <v>434</v>
      </c>
      <c r="E81" s="182">
        <v>1</v>
      </c>
      <c r="F81" s="183"/>
      <c r="G81" s="184">
        <f t="shared" si="7"/>
        <v>0</v>
      </c>
      <c r="H81" s="183"/>
      <c r="I81" s="184">
        <f t="shared" si="8"/>
        <v>0</v>
      </c>
      <c r="J81" s="183"/>
      <c r="K81" s="184">
        <f t="shared" si="9"/>
        <v>0</v>
      </c>
      <c r="L81" s="184">
        <v>21</v>
      </c>
      <c r="M81" s="184">
        <f t="shared" si="10"/>
        <v>0</v>
      </c>
      <c r="N81" s="182">
        <v>3.8000000000000002E-4</v>
      </c>
      <c r="O81" s="182">
        <f t="shared" si="11"/>
        <v>0</v>
      </c>
      <c r="P81" s="182">
        <v>0</v>
      </c>
      <c r="Q81" s="182">
        <f t="shared" si="12"/>
        <v>0</v>
      </c>
      <c r="R81" s="184" t="s">
        <v>932</v>
      </c>
      <c r="S81" s="184" t="s">
        <v>331</v>
      </c>
      <c r="T81" s="185" t="s">
        <v>331</v>
      </c>
      <c r="U81" s="159">
        <v>0.13300000000000001</v>
      </c>
      <c r="V81" s="159">
        <f t="shared" si="13"/>
        <v>0.13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423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79">
        <v>39</v>
      </c>
      <c r="B82" s="180" t="s">
        <v>1960</v>
      </c>
      <c r="C82" s="189" t="s">
        <v>1961</v>
      </c>
      <c r="D82" s="181" t="s">
        <v>434</v>
      </c>
      <c r="E82" s="182">
        <v>1</v>
      </c>
      <c r="F82" s="183"/>
      <c r="G82" s="184">
        <f t="shared" si="7"/>
        <v>0</v>
      </c>
      <c r="H82" s="183"/>
      <c r="I82" s="184">
        <f t="shared" si="8"/>
        <v>0</v>
      </c>
      <c r="J82" s="183"/>
      <c r="K82" s="184">
        <f t="shared" si="9"/>
        <v>0</v>
      </c>
      <c r="L82" s="184">
        <v>21</v>
      </c>
      <c r="M82" s="184">
        <f t="shared" si="10"/>
        <v>0</v>
      </c>
      <c r="N82" s="182">
        <v>1.2999999999999999E-4</v>
      </c>
      <c r="O82" s="182">
        <f t="shared" si="11"/>
        <v>0</v>
      </c>
      <c r="P82" s="182">
        <v>0</v>
      </c>
      <c r="Q82" s="182">
        <f t="shared" si="12"/>
        <v>0</v>
      </c>
      <c r="R82" s="184" t="s">
        <v>932</v>
      </c>
      <c r="S82" s="184" t="s">
        <v>331</v>
      </c>
      <c r="T82" s="185" t="s">
        <v>331</v>
      </c>
      <c r="U82" s="159">
        <v>0.33300000000000002</v>
      </c>
      <c r="V82" s="159">
        <f t="shared" si="13"/>
        <v>0.33</v>
      </c>
      <c r="W82" s="159"/>
      <c r="X82" s="159" t="s">
        <v>422</v>
      </c>
      <c r="Y82" s="159" t="s">
        <v>334</v>
      </c>
      <c r="Z82" s="148"/>
      <c r="AA82" s="148"/>
      <c r="AB82" s="148"/>
      <c r="AC82" s="148"/>
      <c r="AD82" s="148"/>
      <c r="AE82" s="148"/>
      <c r="AF82" s="148"/>
      <c r="AG82" s="148" t="s">
        <v>423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79">
        <v>40</v>
      </c>
      <c r="B83" s="180" t="s">
        <v>1962</v>
      </c>
      <c r="C83" s="189" t="s">
        <v>1963</v>
      </c>
      <c r="D83" s="181" t="s">
        <v>434</v>
      </c>
      <c r="E83" s="182">
        <v>3</v>
      </c>
      <c r="F83" s="183"/>
      <c r="G83" s="184">
        <f t="shared" si="7"/>
        <v>0</v>
      </c>
      <c r="H83" s="183"/>
      <c r="I83" s="184">
        <f t="shared" si="8"/>
        <v>0</v>
      </c>
      <c r="J83" s="183"/>
      <c r="K83" s="184">
        <f t="shared" si="9"/>
        <v>0</v>
      </c>
      <c r="L83" s="184">
        <v>21</v>
      </c>
      <c r="M83" s="184">
        <f t="shared" si="10"/>
        <v>0</v>
      </c>
      <c r="N83" s="182">
        <v>2.7E-4</v>
      </c>
      <c r="O83" s="182">
        <f t="shared" si="11"/>
        <v>0</v>
      </c>
      <c r="P83" s="182">
        <v>0</v>
      </c>
      <c r="Q83" s="182">
        <f t="shared" si="12"/>
        <v>0</v>
      </c>
      <c r="R83" s="184" t="s">
        <v>932</v>
      </c>
      <c r="S83" s="184" t="s">
        <v>331</v>
      </c>
      <c r="T83" s="185" t="s">
        <v>331</v>
      </c>
      <c r="U83" s="159">
        <v>0.33300000000000002</v>
      </c>
      <c r="V83" s="159">
        <f t="shared" si="13"/>
        <v>1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423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ht="22.5" outlineLevel="1" x14ac:dyDescent="0.2">
      <c r="A84" s="171">
        <v>41</v>
      </c>
      <c r="B84" s="172" t="s">
        <v>1964</v>
      </c>
      <c r="C84" s="187" t="s">
        <v>1965</v>
      </c>
      <c r="D84" s="173" t="s">
        <v>407</v>
      </c>
      <c r="E84" s="174">
        <v>183</v>
      </c>
      <c r="F84" s="175"/>
      <c r="G84" s="176">
        <f t="shared" si="7"/>
        <v>0</v>
      </c>
      <c r="H84" s="175"/>
      <c r="I84" s="176">
        <f t="shared" si="8"/>
        <v>0</v>
      </c>
      <c r="J84" s="175"/>
      <c r="K84" s="176">
        <f t="shared" si="9"/>
        <v>0</v>
      </c>
      <c r="L84" s="176">
        <v>21</v>
      </c>
      <c r="M84" s="176">
        <f t="shared" si="10"/>
        <v>0</v>
      </c>
      <c r="N84" s="174">
        <v>0</v>
      </c>
      <c r="O84" s="174">
        <f t="shared" si="11"/>
        <v>0</v>
      </c>
      <c r="P84" s="174">
        <v>0</v>
      </c>
      <c r="Q84" s="174">
        <f t="shared" si="12"/>
        <v>0</v>
      </c>
      <c r="R84" s="176" t="s">
        <v>558</v>
      </c>
      <c r="S84" s="176" t="s">
        <v>331</v>
      </c>
      <c r="T84" s="177" t="s">
        <v>331</v>
      </c>
      <c r="U84" s="159">
        <v>4.8000000000000001E-2</v>
      </c>
      <c r="V84" s="159">
        <f t="shared" si="13"/>
        <v>8.7799999999999994</v>
      </c>
      <c r="W84" s="159"/>
      <c r="X84" s="159" t="s">
        <v>422</v>
      </c>
      <c r="Y84" s="159" t="s">
        <v>334</v>
      </c>
      <c r="Z84" s="148"/>
      <c r="AA84" s="148"/>
      <c r="AB84" s="148"/>
      <c r="AC84" s="148"/>
      <c r="AD84" s="148"/>
      <c r="AE84" s="148"/>
      <c r="AF84" s="148"/>
      <c r="AG84" s="148" t="s">
        <v>1377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2" x14ac:dyDescent="0.2">
      <c r="A85" s="155"/>
      <c r="B85" s="156"/>
      <c r="C85" s="274" t="s">
        <v>1966</v>
      </c>
      <c r="D85" s="275"/>
      <c r="E85" s="275"/>
      <c r="F85" s="275"/>
      <c r="G85" s="275"/>
      <c r="H85" s="159"/>
      <c r="I85" s="159"/>
      <c r="J85" s="159"/>
      <c r="K85" s="159"/>
      <c r="L85" s="159"/>
      <c r="M85" s="159"/>
      <c r="N85" s="158"/>
      <c r="O85" s="158"/>
      <c r="P85" s="158"/>
      <c r="Q85" s="158"/>
      <c r="R85" s="159"/>
      <c r="S85" s="159"/>
      <c r="T85" s="159"/>
      <c r="U85" s="159"/>
      <c r="V85" s="159"/>
      <c r="W85" s="159"/>
      <c r="X85" s="159"/>
      <c r="Y85" s="159"/>
      <c r="Z85" s="148"/>
      <c r="AA85" s="148"/>
      <c r="AB85" s="148"/>
      <c r="AC85" s="148"/>
      <c r="AD85" s="148"/>
      <c r="AE85" s="148"/>
      <c r="AF85" s="148"/>
      <c r="AG85" s="148" t="s">
        <v>430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55">
        <v>42</v>
      </c>
      <c r="B86" s="156" t="s">
        <v>1967</v>
      </c>
      <c r="C86" s="199" t="s">
        <v>1968</v>
      </c>
      <c r="D86" s="157" t="s">
        <v>0</v>
      </c>
      <c r="E86" s="197"/>
      <c r="F86" s="160"/>
      <c r="G86" s="159">
        <f>ROUND(E86*F86,2)</f>
        <v>0</v>
      </c>
      <c r="H86" s="160"/>
      <c r="I86" s="159">
        <f>ROUND(E86*H86,2)</f>
        <v>0</v>
      </c>
      <c r="J86" s="160"/>
      <c r="K86" s="159">
        <f>ROUND(E86*J86,2)</f>
        <v>0</v>
      </c>
      <c r="L86" s="159">
        <v>21</v>
      </c>
      <c r="M86" s="159">
        <f>G86*(1+L86/100)</f>
        <v>0</v>
      </c>
      <c r="N86" s="158">
        <v>0</v>
      </c>
      <c r="O86" s="158">
        <f>ROUND(E86*N86,2)</f>
        <v>0</v>
      </c>
      <c r="P86" s="158">
        <v>0</v>
      </c>
      <c r="Q86" s="158">
        <f>ROUND(E86*P86,2)</f>
        <v>0</v>
      </c>
      <c r="R86" s="159" t="s">
        <v>932</v>
      </c>
      <c r="S86" s="159" t="s">
        <v>331</v>
      </c>
      <c r="T86" s="159" t="s">
        <v>331</v>
      </c>
      <c r="U86" s="159">
        <v>0</v>
      </c>
      <c r="V86" s="159">
        <f>ROUND(E86*U86,2)</f>
        <v>0</v>
      </c>
      <c r="W86" s="159"/>
      <c r="X86" s="159" t="s">
        <v>767</v>
      </c>
      <c r="Y86" s="159" t="s">
        <v>334</v>
      </c>
      <c r="Z86" s="148"/>
      <c r="AA86" s="148"/>
      <c r="AB86" s="148"/>
      <c r="AC86" s="148"/>
      <c r="AD86" s="148"/>
      <c r="AE86" s="148"/>
      <c r="AF86" s="148"/>
      <c r="AG86" s="148" t="s">
        <v>768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2" x14ac:dyDescent="0.2">
      <c r="A87" s="155"/>
      <c r="B87" s="156"/>
      <c r="C87" s="276" t="s">
        <v>963</v>
      </c>
      <c r="D87" s="277"/>
      <c r="E87" s="277"/>
      <c r="F87" s="277"/>
      <c r="G87" s="277"/>
      <c r="H87" s="159"/>
      <c r="I87" s="159"/>
      <c r="J87" s="159"/>
      <c r="K87" s="159"/>
      <c r="L87" s="159"/>
      <c r="M87" s="159"/>
      <c r="N87" s="158"/>
      <c r="O87" s="158"/>
      <c r="P87" s="158"/>
      <c r="Q87" s="158"/>
      <c r="R87" s="159"/>
      <c r="S87" s="159"/>
      <c r="T87" s="159"/>
      <c r="U87" s="159"/>
      <c r="V87" s="159"/>
      <c r="W87" s="159"/>
      <c r="X87" s="159"/>
      <c r="Y87" s="159"/>
      <c r="Z87" s="148"/>
      <c r="AA87" s="148"/>
      <c r="AB87" s="148"/>
      <c r="AC87" s="148"/>
      <c r="AD87" s="148"/>
      <c r="AE87" s="148"/>
      <c r="AF87" s="148"/>
      <c r="AG87" s="148" t="s">
        <v>430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x14ac:dyDescent="0.2">
      <c r="A88" s="164" t="s">
        <v>326</v>
      </c>
      <c r="B88" s="165" t="s">
        <v>157</v>
      </c>
      <c r="C88" s="186" t="s">
        <v>158</v>
      </c>
      <c r="D88" s="166"/>
      <c r="E88" s="167"/>
      <c r="F88" s="168"/>
      <c r="G88" s="168">
        <f>SUMIF(AG89:AG123,"&lt;&gt;NOR",G89:G123)</f>
        <v>0</v>
      </c>
      <c r="H88" s="168"/>
      <c r="I88" s="168">
        <f>SUM(I89:I123)</f>
        <v>0</v>
      </c>
      <c r="J88" s="168"/>
      <c r="K88" s="168">
        <f>SUM(K89:K123)</f>
        <v>0</v>
      </c>
      <c r="L88" s="168"/>
      <c r="M88" s="168">
        <f>SUM(M89:M123)</f>
        <v>0</v>
      </c>
      <c r="N88" s="167"/>
      <c r="O88" s="167">
        <f>SUM(O89:O123)</f>
        <v>1.07</v>
      </c>
      <c r="P88" s="167"/>
      <c r="Q88" s="167">
        <f>SUM(Q89:Q123)</f>
        <v>0</v>
      </c>
      <c r="R88" s="168"/>
      <c r="S88" s="168"/>
      <c r="T88" s="169"/>
      <c r="U88" s="163"/>
      <c r="V88" s="163">
        <f>SUM(V89:V123)</f>
        <v>179.42999999999998</v>
      </c>
      <c r="W88" s="163"/>
      <c r="X88" s="163"/>
      <c r="Y88" s="163"/>
      <c r="AG88" t="s">
        <v>327</v>
      </c>
    </row>
    <row r="89" spans="1:60" ht="22.5" outlineLevel="1" x14ac:dyDescent="0.2">
      <c r="A89" s="171">
        <v>43</v>
      </c>
      <c r="B89" s="172" t="s">
        <v>1969</v>
      </c>
      <c r="C89" s="187" t="s">
        <v>1970</v>
      </c>
      <c r="D89" s="173" t="s">
        <v>407</v>
      </c>
      <c r="E89" s="174">
        <v>133</v>
      </c>
      <c r="F89" s="175"/>
      <c r="G89" s="176">
        <f>ROUND(E89*F89,2)</f>
        <v>0</v>
      </c>
      <c r="H89" s="175"/>
      <c r="I89" s="176">
        <f>ROUND(E89*H89,2)</f>
        <v>0</v>
      </c>
      <c r="J89" s="175"/>
      <c r="K89" s="176">
        <f>ROUND(E89*J89,2)</f>
        <v>0</v>
      </c>
      <c r="L89" s="176">
        <v>21</v>
      </c>
      <c r="M89" s="176">
        <f>G89*(1+L89/100)</f>
        <v>0</v>
      </c>
      <c r="N89" s="174">
        <v>4.0099999999999997E-3</v>
      </c>
      <c r="O89" s="174">
        <f>ROUND(E89*N89,2)</f>
        <v>0.53</v>
      </c>
      <c r="P89" s="174">
        <v>0</v>
      </c>
      <c r="Q89" s="174">
        <f>ROUND(E89*P89,2)</f>
        <v>0</v>
      </c>
      <c r="R89" s="176" t="s">
        <v>932</v>
      </c>
      <c r="S89" s="176" t="s">
        <v>331</v>
      </c>
      <c r="T89" s="177" t="s">
        <v>331</v>
      </c>
      <c r="U89" s="159">
        <v>0.54290000000000005</v>
      </c>
      <c r="V89" s="159">
        <f>ROUND(E89*U89,2)</f>
        <v>72.209999999999994</v>
      </c>
      <c r="W89" s="159"/>
      <c r="X89" s="159" t="s">
        <v>422</v>
      </c>
      <c r="Y89" s="159" t="s">
        <v>334</v>
      </c>
      <c r="Z89" s="148"/>
      <c r="AA89" s="148"/>
      <c r="AB89" s="148"/>
      <c r="AC89" s="148"/>
      <c r="AD89" s="148"/>
      <c r="AE89" s="148"/>
      <c r="AF89" s="148"/>
      <c r="AG89" s="148" t="s">
        <v>1377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2" x14ac:dyDescent="0.2">
      <c r="A90" s="155"/>
      <c r="B90" s="156"/>
      <c r="C90" s="274" t="s">
        <v>1971</v>
      </c>
      <c r="D90" s="275"/>
      <c r="E90" s="275"/>
      <c r="F90" s="275"/>
      <c r="G90" s="275"/>
      <c r="H90" s="159"/>
      <c r="I90" s="159"/>
      <c r="J90" s="159"/>
      <c r="K90" s="159"/>
      <c r="L90" s="159"/>
      <c r="M90" s="159"/>
      <c r="N90" s="158"/>
      <c r="O90" s="158"/>
      <c r="P90" s="158"/>
      <c r="Q90" s="158"/>
      <c r="R90" s="159"/>
      <c r="S90" s="159"/>
      <c r="T90" s="159"/>
      <c r="U90" s="159"/>
      <c r="V90" s="159"/>
      <c r="W90" s="159"/>
      <c r="X90" s="159"/>
      <c r="Y90" s="159"/>
      <c r="Z90" s="148"/>
      <c r="AA90" s="148"/>
      <c r="AB90" s="148"/>
      <c r="AC90" s="148"/>
      <c r="AD90" s="148"/>
      <c r="AE90" s="148"/>
      <c r="AF90" s="148"/>
      <c r="AG90" s="148" t="s">
        <v>430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272" t="s">
        <v>1471</v>
      </c>
      <c r="D91" s="273"/>
      <c r="E91" s="273"/>
      <c r="F91" s="273"/>
      <c r="G91" s="273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336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3" x14ac:dyDescent="0.2">
      <c r="A92" s="155"/>
      <c r="B92" s="156"/>
      <c r="C92" s="272" t="s">
        <v>875</v>
      </c>
      <c r="D92" s="273"/>
      <c r="E92" s="273"/>
      <c r="F92" s="273"/>
      <c r="G92" s="273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336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ht="22.5" outlineLevel="1" x14ac:dyDescent="0.2">
      <c r="A93" s="171">
        <v>44</v>
      </c>
      <c r="B93" s="172" t="s">
        <v>1972</v>
      </c>
      <c r="C93" s="187" t="s">
        <v>1973</v>
      </c>
      <c r="D93" s="173" t="s">
        <v>407</v>
      </c>
      <c r="E93" s="174">
        <v>74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5.2199999999999998E-3</v>
      </c>
      <c r="O93" s="174">
        <f>ROUND(E93*N93,2)</f>
        <v>0.39</v>
      </c>
      <c r="P93" s="174">
        <v>0</v>
      </c>
      <c r="Q93" s="174">
        <f>ROUND(E93*P93,2)</f>
        <v>0</v>
      </c>
      <c r="R93" s="176" t="s">
        <v>932</v>
      </c>
      <c r="S93" s="176" t="s">
        <v>331</v>
      </c>
      <c r="T93" s="177" t="s">
        <v>331</v>
      </c>
      <c r="U93" s="159">
        <v>0.63429999999999997</v>
      </c>
      <c r="V93" s="159">
        <f>ROUND(E93*U93,2)</f>
        <v>46.94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1377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2" x14ac:dyDescent="0.2">
      <c r="A94" s="155"/>
      <c r="B94" s="156"/>
      <c r="C94" s="274" t="s">
        <v>1971</v>
      </c>
      <c r="D94" s="275"/>
      <c r="E94" s="275"/>
      <c r="F94" s="275"/>
      <c r="G94" s="275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430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2" x14ac:dyDescent="0.2">
      <c r="A95" s="155"/>
      <c r="B95" s="156"/>
      <c r="C95" s="272" t="s">
        <v>1471</v>
      </c>
      <c r="D95" s="273"/>
      <c r="E95" s="273"/>
      <c r="F95" s="273"/>
      <c r="G95" s="273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336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3" x14ac:dyDescent="0.2">
      <c r="A96" s="155"/>
      <c r="B96" s="156"/>
      <c r="C96" s="272" t="s">
        <v>875</v>
      </c>
      <c r="D96" s="273"/>
      <c r="E96" s="273"/>
      <c r="F96" s="273"/>
      <c r="G96" s="273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336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ht="22.5" outlineLevel="1" x14ac:dyDescent="0.2">
      <c r="A97" s="171">
        <v>45</v>
      </c>
      <c r="B97" s="172" t="s">
        <v>1974</v>
      </c>
      <c r="C97" s="187" t="s">
        <v>1975</v>
      </c>
      <c r="D97" s="173" t="s">
        <v>407</v>
      </c>
      <c r="E97" s="174">
        <v>27</v>
      </c>
      <c r="F97" s="175"/>
      <c r="G97" s="176">
        <f>ROUND(E97*F97,2)</f>
        <v>0</v>
      </c>
      <c r="H97" s="175"/>
      <c r="I97" s="176">
        <f>ROUND(E97*H97,2)</f>
        <v>0</v>
      </c>
      <c r="J97" s="175"/>
      <c r="K97" s="176">
        <f>ROUND(E97*J97,2)</f>
        <v>0</v>
      </c>
      <c r="L97" s="176">
        <v>21</v>
      </c>
      <c r="M97" s="176">
        <f>G97*(1+L97/100)</f>
        <v>0</v>
      </c>
      <c r="N97" s="174">
        <v>5.4299999999999999E-3</v>
      </c>
      <c r="O97" s="174">
        <f>ROUND(E97*N97,2)</f>
        <v>0.15</v>
      </c>
      <c r="P97" s="174">
        <v>0</v>
      </c>
      <c r="Q97" s="174">
        <f>ROUND(E97*P97,2)</f>
        <v>0</v>
      </c>
      <c r="R97" s="176" t="s">
        <v>932</v>
      </c>
      <c r="S97" s="176" t="s">
        <v>331</v>
      </c>
      <c r="T97" s="177" t="s">
        <v>331</v>
      </c>
      <c r="U97" s="159">
        <v>0.68279999999999996</v>
      </c>
      <c r="V97" s="159">
        <f>ROUND(E97*U97,2)</f>
        <v>18.440000000000001</v>
      </c>
      <c r="W97" s="159"/>
      <c r="X97" s="159" t="s">
        <v>422</v>
      </c>
      <c r="Y97" s="159" t="s">
        <v>334</v>
      </c>
      <c r="Z97" s="148"/>
      <c r="AA97" s="148"/>
      <c r="AB97" s="148"/>
      <c r="AC97" s="148"/>
      <c r="AD97" s="148"/>
      <c r="AE97" s="148"/>
      <c r="AF97" s="148"/>
      <c r="AG97" s="148" t="s">
        <v>1377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2" x14ac:dyDescent="0.2">
      <c r="A98" s="155"/>
      <c r="B98" s="156"/>
      <c r="C98" s="274" t="s">
        <v>1971</v>
      </c>
      <c r="D98" s="275"/>
      <c r="E98" s="275"/>
      <c r="F98" s="275"/>
      <c r="G98" s="275"/>
      <c r="H98" s="159"/>
      <c r="I98" s="159"/>
      <c r="J98" s="159"/>
      <c r="K98" s="159"/>
      <c r="L98" s="159"/>
      <c r="M98" s="159"/>
      <c r="N98" s="158"/>
      <c r="O98" s="158"/>
      <c r="P98" s="158"/>
      <c r="Q98" s="158"/>
      <c r="R98" s="159"/>
      <c r="S98" s="159"/>
      <c r="T98" s="159"/>
      <c r="U98" s="159"/>
      <c r="V98" s="159"/>
      <c r="W98" s="159"/>
      <c r="X98" s="159"/>
      <c r="Y98" s="159"/>
      <c r="Z98" s="148"/>
      <c r="AA98" s="148"/>
      <c r="AB98" s="148"/>
      <c r="AC98" s="148"/>
      <c r="AD98" s="148"/>
      <c r="AE98" s="148"/>
      <c r="AF98" s="148"/>
      <c r="AG98" s="148" t="s">
        <v>430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2" x14ac:dyDescent="0.2">
      <c r="A99" s="155"/>
      <c r="B99" s="156"/>
      <c r="C99" s="272" t="s">
        <v>1471</v>
      </c>
      <c r="D99" s="273"/>
      <c r="E99" s="273"/>
      <c r="F99" s="273"/>
      <c r="G99" s="273"/>
      <c r="H99" s="159"/>
      <c r="I99" s="159"/>
      <c r="J99" s="159"/>
      <c r="K99" s="159"/>
      <c r="L99" s="159"/>
      <c r="M99" s="159"/>
      <c r="N99" s="158"/>
      <c r="O99" s="158"/>
      <c r="P99" s="158"/>
      <c r="Q99" s="158"/>
      <c r="R99" s="159"/>
      <c r="S99" s="159"/>
      <c r="T99" s="159"/>
      <c r="U99" s="159"/>
      <c r="V99" s="159"/>
      <c r="W99" s="159"/>
      <c r="X99" s="159"/>
      <c r="Y99" s="159"/>
      <c r="Z99" s="148"/>
      <c r="AA99" s="148"/>
      <c r="AB99" s="148"/>
      <c r="AC99" s="148"/>
      <c r="AD99" s="148"/>
      <c r="AE99" s="148"/>
      <c r="AF99" s="148"/>
      <c r="AG99" s="148" t="s">
        <v>336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3" x14ac:dyDescent="0.2">
      <c r="A100" s="155"/>
      <c r="B100" s="156"/>
      <c r="C100" s="272" t="s">
        <v>875</v>
      </c>
      <c r="D100" s="273"/>
      <c r="E100" s="273"/>
      <c r="F100" s="273"/>
      <c r="G100" s="273"/>
      <c r="H100" s="159"/>
      <c r="I100" s="159"/>
      <c r="J100" s="159"/>
      <c r="K100" s="159"/>
      <c r="L100" s="159"/>
      <c r="M100" s="159"/>
      <c r="N100" s="158"/>
      <c r="O100" s="158"/>
      <c r="P100" s="158"/>
      <c r="Q100" s="158"/>
      <c r="R100" s="159"/>
      <c r="S100" s="159"/>
      <c r="T100" s="159"/>
      <c r="U100" s="159"/>
      <c r="V100" s="159"/>
      <c r="W100" s="159"/>
      <c r="X100" s="159"/>
      <c r="Y100" s="159"/>
      <c r="Z100" s="148"/>
      <c r="AA100" s="148"/>
      <c r="AB100" s="148"/>
      <c r="AC100" s="148"/>
      <c r="AD100" s="148"/>
      <c r="AE100" s="148"/>
      <c r="AF100" s="148"/>
      <c r="AG100" s="148" t="s">
        <v>336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ht="22.5" outlineLevel="1" x14ac:dyDescent="0.2">
      <c r="A101" s="179">
        <v>46</v>
      </c>
      <c r="B101" s="180" t="s">
        <v>1976</v>
      </c>
      <c r="C101" s="189" t="s">
        <v>1977</v>
      </c>
      <c r="D101" s="181" t="s">
        <v>434</v>
      </c>
      <c r="E101" s="182">
        <v>1</v>
      </c>
      <c r="F101" s="183"/>
      <c r="G101" s="184">
        <f t="shared" ref="G101:G118" si="14">ROUND(E101*F101,2)</f>
        <v>0</v>
      </c>
      <c r="H101" s="183"/>
      <c r="I101" s="184">
        <f t="shared" ref="I101:I118" si="15">ROUND(E101*H101,2)</f>
        <v>0</v>
      </c>
      <c r="J101" s="183"/>
      <c r="K101" s="184">
        <f t="shared" ref="K101:K118" si="16">ROUND(E101*J101,2)</f>
        <v>0</v>
      </c>
      <c r="L101" s="184">
        <v>21</v>
      </c>
      <c r="M101" s="184">
        <f t="shared" ref="M101:M118" si="17">G101*(1+L101/100)</f>
        <v>0</v>
      </c>
      <c r="N101" s="182">
        <v>0</v>
      </c>
      <c r="O101" s="182">
        <f t="shared" ref="O101:O118" si="18">ROUND(E101*N101,2)</f>
        <v>0</v>
      </c>
      <c r="P101" s="182">
        <v>0</v>
      </c>
      <c r="Q101" s="182">
        <f t="shared" ref="Q101:Q118" si="19">ROUND(E101*P101,2)</f>
        <v>0</v>
      </c>
      <c r="R101" s="184" t="s">
        <v>563</v>
      </c>
      <c r="S101" s="184" t="s">
        <v>331</v>
      </c>
      <c r="T101" s="185" t="s">
        <v>331</v>
      </c>
      <c r="U101" s="159">
        <v>0</v>
      </c>
      <c r="V101" s="159">
        <f t="shared" ref="V101:V118" si="20">ROUND(E101*U101,2)</f>
        <v>0</v>
      </c>
      <c r="W101" s="159"/>
      <c r="X101" s="159" t="s">
        <v>564</v>
      </c>
      <c r="Y101" s="159" t="s">
        <v>334</v>
      </c>
      <c r="Z101" s="148"/>
      <c r="AA101" s="148"/>
      <c r="AB101" s="148"/>
      <c r="AC101" s="148"/>
      <c r="AD101" s="148"/>
      <c r="AE101" s="148"/>
      <c r="AF101" s="148"/>
      <c r="AG101" s="148" t="s">
        <v>565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79">
        <v>47</v>
      </c>
      <c r="B102" s="180" t="s">
        <v>1978</v>
      </c>
      <c r="C102" s="189" t="s">
        <v>1979</v>
      </c>
      <c r="D102" s="181" t="s">
        <v>434</v>
      </c>
      <c r="E102" s="182">
        <v>32</v>
      </c>
      <c r="F102" s="183"/>
      <c r="G102" s="184">
        <f t="shared" si="14"/>
        <v>0</v>
      </c>
      <c r="H102" s="183"/>
      <c r="I102" s="184">
        <f t="shared" si="15"/>
        <v>0</v>
      </c>
      <c r="J102" s="183"/>
      <c r="K102" s="184">
        <f t="shared" si="16"/>
        <v>0</v>
      </c>
      <c r="L102" s="184">
        <v>21</v>
      </c>
      <c r="M102" s="184">
        <f t="shared" si="17"/>
        <v>0</v>
      </c>
      <c r="N102" s="182">
        <v>0</v>
      </c>
      <c r="O102" s="182">
        <f t="shared" si="18"/>
        <v>0</v>
      </c>
      <c r="P102" s="182">
        <v>0</v>
      </c>
      <c r="Q102" s="182">
        <f t="shared" si="19"/>
        <v>0</v>
      </c>
      <c r="R102" s="184" t="s">
        <v>932</v>
      </c>
      <c r="S102" s="184" t="s">
        <v>331</v>
      </c>
      <c r="T102" s="185" t="s">
        <v>331</v>
      </c>
      <c r="U102" s="159">
        <v>0.42499999999999999</v>
      </c>
      <c r="V102" s="159">
        <f t="shared" si="20"/>
        <v>13.6</v>
      </c>
      <c r="W102" s="159"/>
      <c r="X102" s="159" t="s">
        <v>422</v>
      </c>
      <c r="Y102" s="159" t="s">
        <v>334</v>
      </c>
      <c r="Z102" s="148"/>
      <c r="AA102" s="148"/>
      <c r="AB102" s="148"/>
      <c r="AC102" s="148"/>
      <c r="AD102" s="148"/>
      <c r="AE102" s="148"/>
      <c r="AF102" s="148"/>
      <c r="AG102" s="148" t="s">
        <v>1377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79">
        <v>48</v>
      </c>
      <c r="B103" s="180" t="s">
        <v>1980</v>
      </c>
      <c r="C103" s="189" t="s">
        <v>1981</v>
      </c>
      <c r="D103" s="181" t="s">
        <v>434</v>
      </c>
      <c r="E103" s="182">
        <v>12</v>
      </c>
      <c r="F103" s="183"/>
      <c r="G103" s="184">
        <f t="shared" si="14"/>
        <v>0</v>
      </c>
      <c r="H103" s="183"/>
      <c r="I103" s="184">
        <f t="shared" si="15"/>
        <v>0</v>
      </c>
      <c r="J103" s="183"/>
      <c r="K103" s="184">
        <f t="shared" si="16"/>
        <v>0</v>
      </c>
      <c r="L103" s="184">
        <v>21</v>
      </c>
      <c r="M103" s="184">
        <f t="shared" si="17"/>
        <v>0</v>
      </c>
      <c r="N103" s="182">
        <v>4.0000000000000003E-5</v>
      </c>
      <c r="O103" s="182">
        <f t="shared" si="18"/>
        <v>0</v>
      </c>
      <c r="P103" s="182">
        <v>0</v>
      </c>
      <c r="Q103" s="182">
        <f t="shared" si="19"/>
        <v>0</v>
      </c>
      <c r="R103" s="184" t="s">
        <v>932</v>
      </c>
      <c r="S103" s="184" t="s">
        <v>331</v>
      </c>
      <c r="T103" s="185" t="s">
        <v>331</v>
      </c>
      <c r="U103" s="159">
        <v>0.14499999999999999</v>
      </c>
      <c r="V103" s="159">
        <f t="shared" si="20"/>
        <v>1.74</v>
      </c>
      <c r="W103" s="159"/>
      <c r="X103" s="159" t="s">
        <v>422</v>
      </c>
      <c r="Y103" s="159" t="s">
        <v>334</v>
      </c>
      <c r="Z103" s="148"/>
      <c r="AA103" s="148"/>
      <c r="AB103" s="148"/>
      <c r="AC103" s="148"/>
      <c r="AD103" s="148"/>
      <c r="AE103" s="148"/>
      <c r="AF103" s="148"/>
      <c r="AG103" s="148" t="s">
        <v>1377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9">
        <v>49</v>
      </c>
      <c r="B104" s="180" t="s">
        <v>1982</v>
      </c>
      <c r="C104" s="189" t="s">
        <v>1983</v>
      </c>
      <c r="D104" s="181" t="s">
        <v>434</v>
      </c>
      <c r="E104" s="182">
        <v>5</v>
      </c>
      <c r="F104" s="183"/>
      <c r="G104" s="184">
        <f t="shared" si="14"/>
        <v>0</v>
      </c>
      <c r="H104" s="183"/>
      <c r="I104" s="184">
        <f t="shared" si="15"/>
        <v>0</v>
      </c>
      <c r="J104" s="183"/>
      <c r="K104" s="184">
        <f t="shared" si="16"/>
        <v>0</v>
      </c>
      <c r="L104" s="184">
        <v>21</v>
      </c>
      <c r="M104" s="184">
        <f t="shared" si="17"/>
        <v>0</v>
      </c>
      <c r="N104" s="182">
        <v>6.0000000000000002E-5</v>
      </c>
      <c r="O104" s="182">
        <f t="shared" si="18"/>
        <v>0</v>
      </c>
      <c r="P104" s="182">
        <v>0</v>
      </c>
      <c r="Q104" s="182">
        <f t="shared" si="19"/>
        <v>0</v>
      </c>
      <c r="R104" s="184" t="s">
        <v>932</v>
      </c>
      <c r="S104" s="184" t="s">
        <v>331</v>
      </c>
      <c r="T104" s="185" t="s">
        <v>331</v>
      </c>
      <c r="U104" s="159">
        <v>0.20699999999999999</v>
      </c>
      <c r="V104" s="159">
        <f t="shared" si="20"/>
        <v>1.04</v>
      </c>
      <c r="W104" s="159"/>
      <c r="X104" s="159" t="s">
        <v>422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1377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9">
        <v>50</v>
      </c>
      <c r="B105" s="180" t="s">
        <v>1984</v>
      </c>
      <c r="C105" s="189" t="s">
        <v>1985</v>
      </c>
      <c r="D105" s="181" t="s">
        <v>434</v>
      </c>
      <c r="E105" s="182">
        <v>3</v>
      </c>
      <c r="F105" s="183"/>
      <c r="G105" s="184">
        <f t="shared" si="14"/>
        <v>0</v>
      </c>
      <c r="H105" s="183"/>
      <c r="I105" s="184">
        <f t="shared" si="15"/>
        <v>0</v>
      </c>
      <c r="J105" s="183"/>
      <c r="K105" s="184">
        <f t="shared" si="16"/>
        <v>0</v>
      </c>
      <c r="L105" s="184">
        <v>21</v>
      </c>
      <c r="M105" s="184">
        <f t="shared" si="17"/>
        <v>0</v>
      </c>
      <c r="N105" s="182">
        <v>0</v>
      </c>
      <c r="O105" s="182">
        <f t="shared" si="18"/>
        <v>0</v>
      </c>
      <c r="P105" s="182">
        <v>0</v>
      </c>
      <c r="Q105" s="182">
        <f t="shared" si="19"/>
        <v>0</v>
      </c>
      <c r="R105" s="184" t="s">
        <v>932</v>
      </c>
      <c r="S105" s="184" t="s">
        <v>331</v>
      </c>
      <c r="T105" s="185" t="s">
        <v>331</v>
      </c>
      <c r="U105" s="159">
        <v>0.124</v>
      </c>
      <c r="V105" s="159">
        <f t="shared" si="20"/>
        <v>0.37</v>
      </c>
      <c r="W105" s="159"/>
      <c r="X105" s="159" t="s">
        <v>422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1377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ht="22.5" outlineLevel="1" x14ac:dyDescent="0.2">
      <c r="A106" s="179">
        <v>51</v>
      </c>
      <c r="B106" s="180" t="s">
        <v>1986</v>
      </c>
      <c r="C106" s="189" t="s">
        <v>1987</v>
      </c>
      <c r="D106" s="181" t="s">
        <v>434</v>
      </c>
      <c r="E106" s="182">
        <v>32</v>
      </c>
      <c r="F106" s="183"/>
      <c r="G106" s="184">
        <f t="shared" si="14"/>
        <v>0</v>
      </c>
      <c r="H106" s="183"/>
      <c r="I106" s="184">
        <f t="shared" si="15"/>
        <v>0</v>
      </c>
      <c r="J106" s="183"/>
      <c r="K106" s="184">
        <f t="shared" si="16"/>
        <v>0</v>
      </c>
      <c r="L106" s="184">
        <v>21</v>
      </c>
      <c r="M106" s="184">
        <f t="shared" si="17"/>
        <v>0</v>
      </c>
      <c r="N106" s="182">
        <v>6.9999999999999994E-5</v>
      </c>
      <c r="O106" s="182">
        <f t="shared" si="18"/>
        <v>0</v>
      </c>
      <c r="P106" s="182">
        <v>0</v>
      </c>
      <c r="Q106" s="182">
        <f t="shared" si="19"/>
        <v>0</v>
      </c>
      <c r="R106" s="184" t="s">
        <v>563</v>
      </c>
      <c r="S106" s="184" t="s">
        <v>331</v>
      </c>
      <c r="T106" s="185" t="s">
        <v>331</v>
      </c>
      <c r="U106" s="159">
        <v>0</v>
      </c>
      <c r="V106" s="159">
        <f t="shared" si="20"/>
        <v>0</v>
      </c>
      <c r="W106" s="159"/>
      <c r="X106" s="159" t="s">
        <v>564</v>
      </c>
      <c r="Y106" s="159" t="s">
        <v>334</v>
      </c>
      <c r="Z106" s="148"/>
      <c r="AA106" s="148"/>
      <c r="AB106" s="148"/>
      <c r="AC106" s="148"/>
      <c r="AD106" s="148"/>
      <c r="AE106" s="148"/>
      <c r="AF106" s="148"/>
      <c r="AG106" s="148" t="s">
        <v>565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79">
        <v>52</v>
      </c>
      <c r="B107" s="180" t="s">
        <v>1988</v>
      </c>
      <c r="C107" s="189" t="s">
        <v>1989</v>
      </c>
      <c r="D107" s="181" t="s">
        <v>434</v>
      </c>
      <c r="E107" s="182">
        <v>5</v>
      </c>
      <c r="F107" s="183"/>
      <c r="G107" s="184">
        <f t="shared" si="14"/>
        <v>0</v>
      </c>
      <c r="H107" s="183"/>
      <c r="I107" s="184">
        <f t="shared" si="15"/>
        <v>0</v>
      </c>
      <c r="J107" s="183"/>
      <c r="K107" s="184">
        <f t="shared" si="16"/>
        <v>0</v>
      </c>
      <c r="L107" s="184">
        <v>21</v>
      </c>
      <c r="M107" s="184">
        <f t="shared" si="17"/>
        <v>0</v>
      </c>
      <c r="N107" s="182">
        <v>2.9999999999999997E-4</v>
      </c>
      <c r="O107" s="182">
        <f t="shared" si="18"/>
        <v>0</v>
      </c>
      <c r="P107" s="182">
        <v>0</v>
      </c>
      <c r="Q107" s="182">
        <f t="shared" si="19"/>
        <v>0</v>
      </c>
      <c r="R107" s="184" t="s">
        <v>563</v>
      </c>
      <c r="S107" s="184" t="s">
        <v>331</v>
      </c>
      <c r="T107" s="185" t="s">
        <v>331</v>
      </c>
      <c r="U107" s="159">
        <v>0</v>
      </c>
      <c r="V107" s="159">
        <f t="shared" si="20"/>
        <v>0</v>
      </c>
      <c r="W107" s="159"/>
      <c r="X107" s="159" t="s">
        <v>564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565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79">
        <v>53</v>
      </c>
      <c r="B108" s="180" t="s">
        <v>1990</v>
      </c>
      <c r="C108" s="189" t="s">
        <v>1991</v>
      </c>
      <c r="D108" s="181" t="s">
        <v>434</v>
      </c>
      <c r="E108" s="182">
        <v>2</v>
      </c>
      <c r="F108" s="183"/>
      <c r="G108" s="184">
        <f t="shared" si="14"/>
        <v>0</v>
      </c>
      <c r="H108" s="183"/>
      <c r="I108" s="184">
        <f t="shared" si="15"/>
        <v>0</v>
      </c>
      <c r="J108" s="183"/>
      <c r="K108" s="184">
        <f t="shared" si="16"/>
        <v>0</v>
      </c>
      <c r="L108" s="184">
        <v>21</v>
      </c>
      <c r="M108" s="184">
        <f t="shared" si="17"/>
        <v>0</v>
      </c>
      <c r="N108" s="182">
        <v>1.3999999999999999E-4</v>
      </c>
      <c r="O108" s="182">
        <f t="shared" si="18"/>
        <v>0</v>
      </c>
      <c r="P108" s="182">
        <v>0</v>
      </c>
      <c r="Q108" s="182">
        <f t="shared" si="19"/>
        <v>0</v>
      </c>
      <c r="R108" s="184" t="s">
        <v>563</v>
      </c>
      <c r="S108" s="184" t="s">
        <v>331</v>
      </c>
      <c r="T108" s="185" t="s">
        <v>331</v>
      </c>
      <c r="U108" s="159">
        <v>0</v>
      </c>
      <c r="V108" s="159">
        <f t="shared" si="20"/>
        <v>0</v>
      </c>
      <c r="W108" s="159"/>
      <c r="X108" s="159" t="s">
        <v>564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565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79">
        <v>54</v>
      </c>
      <c r="B109" s="180" t="s">
        <v>1992</v>
      </c>
      <c r="C109" s="189" t="s">
        <v>1993</v>
      </c>
      <c r="D109" s="181" t="s">
        <v>434</v>
      </c>
      <c r="E109" s="182">
        <v>2</v>
      </c>
      <c r="F109" s="183"/>
      <c r="G109" s="184">
        <f t="shared" si="14"/>
        <v>0</v>
      </c>
      <c r="H109" s="183"/>
      <c r="I109" s="184">
        <f t="shared" si="15"/>
        <v>0</v>
      </c>
      <c r="J109" s="183"/>
      <c r="K109" s="184">
        <f t="shared" si="16"/>
        <v>0</v>
      </c>
      <c r="L109" s="184">
        <v>21</v>
      </c>
      <c r="M109" s="184">
        <f t="shared" si="17"/>
        <v>0</v>
      </c>
      <c r="N109" s="182">
        <v>2.0000000000000001E-4</v>
      </c>
      <c r="O109" s="182">
        <f t="shared" si="18"/>
        <v>0</v>
      </c>
      <c r="P109" s="182">
        <v>0</v>
      </c>
      <c r="Q109" s="182">
        <f t="shared" si="19"/>
        <v>0</v>
      </c>
      <c r="R109" s="184" t="s">
        <v>563</v>
      </c>
      <c r="S109" s="184" t="s">
        <v>331</v>
      </c>
      <c r="T109" s="185" t="s">
        <v>331</v>
      </c>
      <c r="U109" s="159">
        <v>0</v>
      </c>
      <c r="V109" s="159">
        <f t="shared" si="20"/>
        <v>0</v>
      </c>
      <c r="W109" s="159"/>
      <c r="X109" s="159" t="s">
        <v>564</v>
      </c>
      <c r="Y109" s="159" t="s">
        <v>334</v>
      </c>
      <c r="Z109" s="148"/>
      <c r="AA109" s="148"/>
      <c r="AB109" s="148"/>
      <c r="AC109" s="148"/>
      <c r="AD109" s="148"/>
      <c r="AE109" s="148"/>
      <c r="AF109" s="148"/>
      <c r="AG109" s="148" t="s">
        <v>565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79">
        <v>55</v>
      </c>
      <c r="B110" s="180" t="s">
        <v>1994</v>
      </c>
      <c r="C110" s="189" t="s">
        <v>1995</v>
      </c>
      <c r="D110" s="181" t="s">
        <v>434</v>
      </c>
      <c r="E110" s="182">
        <v>2</v>
      </c>
      <c r="F110" s="183"/>
      <c r="G110" s="184">
        <f t="shared" si="14"/>
        <v>0</v>
      </c>
      <c r="H110" s="183"/>
      <c r="I110" s="184">
        <f t="shared" si="15"/>
        <v>0</v>
      </c>
      <c r="J110" s="183"/>
      <c r="K110" s="184">
        <f t="shared" si="16"/>
        <v>0</v>
      </c>
      <c r="L110" s="184">
        <v>21</v>
      </c>
      <c r="M110" s="184">
        <f t="shared" si="17"/>
        <v>0</v>
      </c>
      <c r="N110" s="182">
        <v>3.2000000000000003E-4</v>
      </c>
      <c r="O110" s="182">
        <f t="shared" si="18"/>
        <v>0</v>
      </c>
      <c r="P110" s="182">
        <v>0</v>
      </c>
      <c r="Q110" s="182">
        <f t="shared" si="19"/>
        <v>0</v>
      </c>
      <c r="R110" s="184" t="s">
        <v>563</v>
      </c>
      <c r="S110" s="184" t="s">
        <v>331</v>
      </c>
      <c r="T110" s="185" t="s">
        <v>331</v>
      </c>
      <c r="U110" s="159">
        <v>0</v>
      </c>
      <c r="V110" s="159">
        <f t="shared" si="20"/>
        <v>0</v>
      </c>
      <c r="W110" s="159"/>
      <c r="X110" s="159" t="s">
        <v>564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1996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79">
        <v>56</v>
      </c>
      <c r="B111" s="180" t="s">
        <v>1997</v>
      </c>
      <c r="C111" s="189" t="s">
        <v>1998</v>
      </c>
      <c r="D111" s="181" t="s">
        <v>434</v>
      </c>
      <c r="E111" s="182">
        <v>1</v>
      </c>
      <c r="F111" s="183"/>
      <c r="G111" s="184">
        <f t="shared" si="14"/>
        <v>0</v>
      </c>
      <c r="H111" s="183"/>
      <c r="I111" s="184">
        <f t="shared" si="15"/>
        <v>0</v>
      </c>
      <c r="J111" s="183"/>
      <c r="K111" s="184">
        <f t="shared" si="16"/>
        <v>0</v>
      </c>
      <c r="L111" s="184">
        <v>21</v>
      </c>
      <c r="M111" s="184">
        <f t="shared" si="17"/>
        <v>0</v>
      </c>
      <c r="N111" s="182">
        <v>0</v>
      </c>
      <c r="O111" s="182">
        <f t="shared" si="18"/>
        <v>0</v>
      </c>
      <c r="P111" s="182">
        <v>0</v>
      </c>
      <c r="Q111" s="182">
        <f t="shared" si="19"/>
        <v>0</v>
      </c>
      <c r="R111" s="184" t="s">
        <v>1341</v>
      </c>
      <c r="S111" s="184" t="s">
        <v>331</v>
      </c>
      <c r="T111" s="185" t="s">
        <v>331</v>
      </c>
      <c r="U111" s="159">
        <v>0.16500000000000001</v>
      </c>
      <c r="V111" s="159">
        <f t="shared" si="20"/>
        <v>0.17</v>
      </c>
      <c r="W111" s="159"/>
      <c r="X111" s="159" t="s">
        <v>422</v>
      </c>
      <c r="Y111" s="159" t="s">
        <v>334</v>
      </c>
      <c r="Z111" s="148"/>
      <c r="AA111" s="148"/>
      <c r="AB111" s="148"/>
      <c r="AC111" s="148"/>
      <c r="AD111" s="148"/>
      <c r="AE111" s="148"/>
      <c r="AF111" s="148"/>
      <c r="AG111" s="148" t="s">
        <v>1377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79">
        <v>57</v>
      </c>
      <c r="B112" s="180" t="s">
        <v>1999</v>
      </c>
      <c r="C112" s="189" t="s">
        <v>2000</v>
      </c>
      <c r="D112" s="181" t="s">
        <v>434</v>
      </c>
      <c r="E112" s="182">
        <v>2</v>
      </c>
      <c r="F112" s="183"/>
      <c r="G112" s="184">
        <f t="shared" si="14"/>
        <v>0</v>
      </c>
      <c r="H112" s="183"/>
      <c r="I112" s="184">
        <f t="shared" si="15"/>
        <v>0</v>
      </c>
      <c r="J112" s="183"/>
      <c r="K112" s="184">
        <f t="shared" si="16"/>
        <v>0</v>
      </c>
      <c r="L112" s="184">
        <v>21</v>
      </c>
      <c r="M112" s="184">
        <f t="shared" si="17"/>
        <v>0</v>
      </c>
      <c r="N112" s="182">
        <v>0</v>
      </c>
      <c r="O112" s="182">
        <f t="shared" si="18"/>
        <v>0</v>
      </c>
      <c r="P112" s="182">
        <v>0</v>
      </c>
      <c r="Q112" s="182">
        <f t="shared" si="19"/>
        <v>0</v>
      </c>
      <c r="R112" s="184" t="s">
        <v>1341</v>
      </c>
      <c r="S112" s="184" t="s">
        <v>331</v>
      </c>
      <c r="T112" s="185" t="s">
        <v>331</v>
      </c>
      <c r="U112" s="159">
        <v>0.20599999999999999</v>
      </c>
      <c r="V112" s="159">
        <f t="shared" si="20"/>
        <v>0.41</v>
      </c>
      <c r="W112" s="159"/>
      <c r="X112" s="159" t="s">
        <v>422</v>
      </c>
      <c r="Y112" s="159" t="s">
        <v>334</v>
      </c>
      <c r="Z112" s="148"/>
      <c r="AA112" s="148"/>
      <c r="AB112" s="148"/>
      <c r="AC112" s="148"/>
      <c r="AD112" s="148"/>
      <c r="AE112" s="148"/>
      <c r="AF112" s="148"/>
      <c r="AG112" s="148" t="s">
        <v>1377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79">
        <v>58</v>
      </c>
      <c r="B113" s="180" t="s">
        <v>2001</v>
      </c>
      <c r="C113" s="189" t="s">
        <v>2002</v>
      </c>
      <c r="D113" s="181" t="s">
        <v>434</v>
      </c>
      <c r="E113" s="182">
        <v>1</v>
      </c>
      <c r="F113" s="183"/>
      <c r="G113" s="184">
        <f t="shared" si="14"/>
        <v>0</v>
      </c>
      <c r="H113" s="183"/>
      <c r="I113" s="184">
        <f t="shared" si="15"/>
        <v>0</v>
      </c>
      <c r="J113" s="183"/>
      <c r="K113" s="184">
        <f t="shared" si="16"/>
        <v>0</v>
      </c>
      <c r="L113" s="184">
        <v>21</v>
      </c>
      <c r="M113" s="184">
        <f t="shared" si="17"/>
        <v>0</v>
      </c>
      <c r="N113" s="182">
        <v>1.6000000000000001E-4</v>
      </c>
      <c r="O113" s="182">
        <f t="shared" si="18"/>
        <v>0</v>
      </c>
      <c r="P113" s="182">
        <v>0</v>
      </c>
      <c r="Q113" s="182">
        <f t="shared" si="19"/>
        <v>0</v>
      </c>
      <c r="R113" s="184" t="s">
        <v>563</v>
      </c>
      <c r="S113" s="184" t="s">
        <v>331</v>
      </c>
      <c r="T113" s="185" t="s">
        <v>331</v>
      </c>
      <c r="U113" s="159">
        <v>0</v>
      </c>
      <c r="V113" s="159">
        <f t="shared" si="20"/>
        <v>0</v>
      </c>
      <c r="W113" s="159"/>
      <c r="X113" s="159" t="s">
        <v>564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565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9">
        <v>59</v>
      </c>
      <c r="B114" s="180" t="s">
        <v>1430</v>
      </c>
      <c r="C114" s="189" t="s">
        <v>1431</v>
      </c>
      <c r="D114" s="181" t="s">
        <v>434</v>
      </c>
      <c r="E114" s="182">
        <v>1</v>
      </c>
      <c r="F114" s="183"/>
      <c r="G114" s="184">
        <f t="shared" si="14"/>
        <v>0</v>
      </c>
      <c r="H114" s="183"/>
      <c r="I114" s="184">
        <f t="shared" si="15"/>
        <v>0</v>
      </c>
      <c r="J114" s="183"/>
      <c r="K114" s="184">
        <f t="shared" si="16"/>
        <v>0</v>
      </c>
      <c r="L114" s="184">
        <v>21</v>
      </c>
      <c r="M114" s="184">
        <f t="shared" si="17"/>
        <v>0</v>
      </c>
      <c r="N114" s="182">
        <v>4.6000000000000001E-4</v>
      </c>
      <c r="O114" s="182">
        <f t="shared" si="18"/>
        <v>0</v>
      </c>
      <c r="P114" s="182">
        <v>0</v>
      </c>
      <c r="Q114" s="182">
        <f t="shared" si="19"/>
        <v>0</v>
      </c>
      <c r="R114" s="184" t="s">
        <v>563</v>
      </c>
      <c r="S114" s="184" t="s">
        <v>331</v>
      </c>
      <c r="T114" s="185" t="s">
        <v>331</v>
      </c>
      <c r="U114" s="159">
        <v>0</v>
      </c>
      <c r="V114" s="159">
        <f t="shared" si="20"/>
        <v>0</v>
      </c>
      <c r="W114" s="159"/>
      <c r="X114" s="159" t="s">
        <v>564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565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9">
        <v>60</v>
      </c>
      <c r="B115" s="180" t="s">
        <v>2003</v>
      </c>
      <c r="C115" s="189" t="s">
        <v>2004</v>
      </c>
      <c r="D115" s="181" t="s">
        <v>434</v>
      </c>
      <c r="E115" s="182">
        <v>1</v>
      </c>
      <c r="F115" s="183"/>
      <c r="G115" s="184">
        <f t="shared" si="14"/>
        <v>0</v>
      </c>
      <c r="H115" s="183"/>
      <c r="I115" s="184">
        <f t="shared" si="15"/>
        <v>0</v>
      </c>
      <c r="J115" s="183"/>
      <c r="K115" s="184">
        <f t="shared" si="16"/>
        <v>0</v>
      </c>
      <c r="L115" s="184">
        <v>21</v>
      </c>
      <c r="M115" s="184">
        <f t="shared" si="17"/>
        <v>0</v>
      </c>
      <c r="N115" s="182">
        <v>0</v>
      </c>
      <c r="O115" s="182">
        <f t="shared" si="18"/>
        <v>0</v>
      </c>
      <c r="P115" s="182">
        <v>0</v>
      </c>
      <c r="Q115" s="182">
        <f t="shared" si="19"/>
        <v>0</v>
      </c>
      <c r="R115" s="184" t="s">
        <v>563</v>
      </c>
      <c r="S115" s="184" t="s">
        <v>331</v>
      </c>
      <c r="T115" s="185" t="s">
        <v>331</v>
      </c>
      <c r="U115" s="159">
        <v>0</v>
      </c>
      <c r="V115" s="159">
        <f t="shared" si="20"/>
        <v>0</v>
      </c>
      <c r="W115" s="159"/>
      <c r="X115" s="159" t="s">
        <v>564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565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ht="22.5" outlineLevel="1" x14ac:dyDescent="0.2">
      <c r="A116" s="179">
        <v>61</v>
      </c>
      <c r="B116" s="180" t="s">
        <v>2005</v>
      </c>
      <c r="C116" s="189" t="s">
        <v>2006</v>
      </c>
      <c r="D116" s="181" t="s">
        <v>434</v>
      </c>
      <c r="E116" s="182">
        <v>1</v>
      </c>
      <c r="F116" s="183"/>
      <c r="G116" s="184">
        <f t="shared" si="14"/>
        <v>0</v>
      </c>
      <c r="H116" s="183"/>
      <c r="I116" s="184">
        <f t="shared" si="15"/>
        <v>0</v>
      </c>
      <c r="J116" s="183"/>
      <c r="K116" s="184">
        <f t="shared" si="16"/>
        <v>0</v>
      </c>
      <c r="L116" s="184">
        <v>21</v>
      </c>
      <c r="M116" s="184">
        <f t="shared" si="17"/>
        <v>0</v>
      </c>
      <c r="N116" s="182">
        <v>1.1100000000000001E-3</v>
      </c>
      <c r="O116" s="182">
        <f t="shared" si="18"/>
        <v>0</v>
      </c>
      <c r="P116" s="182">
        <v>0</v>
      </c>
      <c r="Q116" s="182">
        <f t="shared" si="19"/>
        <v>0</v>
      </c>
      <c r="R116" s="184" t="s">
        <v>1341</v>
      </c>
      <c r="S116" s="184" t="s">
        <v>331</v>
      </c>
      <c r="T116" s="185" t="s">
        <v>331</v>
      </c>
      <c r="U116" s="159">
        <v>0.22800000000000001</v>
      </c>
      <c r="V116" s="159">
        <f t="shared" si="20"/>
        <v>0.23</v>
      </c>
      <c r="W116" s="159"/>
      <c r="X116" s="159" t="s">
        <v>422</v>
      </c>
      <c r="Y116" s="159" t="s">
        <v>334</v>
      </c>
      <c r="Z116" s="148"/>
      <c r="AA116" s="148"/>
      <c r="AB116" s="148"/>
      <c r="AC116" s="148"/>
      <c r="AD116" s="148"/>
      <c r="AE116" s="148"/>
      <c r="AF116" s="148"/>
      <c r="AG116" s="148" t="s">
        <v>1377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79">
        <v>62</v>
      </c>
      <c r="B117" s="180" t="s">
        <v>2007</v>
      </c>
      <c r="C117" s="189" t="s">
        <v>2008</v>
      </c>
      <c r="D117" s="181" t="s">
        <v>434</v>
      </c>
      <c r="E117" s="182">
        <v>1</v>
      </c>
      <c r="F117" s="183"/>
      <c r="G117" s="184">
        <f t="shared" si="14"/>
        <v>0</v>
      </c>
      <c r="H117" s="183"/>
      <c r="I117" s="184">
        <f t="shared" si="15"/>
        <v>0</v>
      </c>
      <c r="J117" s="183"/>
      <c r="K117" s="184">
        <f t="shared" si="16"/>
        <v>0</v>
      </c>
      <c r="L117" s="184">
        <v>21</v>
      </c>
      <c r="M117" s="184">
        <f t="shared" si="17"/>
        <v>0</v>
      </c>
      <c r="N117" s="182">
        <v>1.25E-3</v>
      </c>
      <c r="O117" s="182">
        <f t="shared" si="18"/>
        <v>0</v>
      </c>
      <c r="P117" s="182">
        <v>0</v>
      </c>
      <c r="Q117" s="182">
        <f t="shared" si="19"/>
        <v>0</v>
      </c>
      <c r="R117" s="184" t="s">
        <v>563</v>
      </c>
      <c r="S117" s="184" t="s">
        <v>331</v>
      </c>
      <c r="T117" s="185" t="s">
        <v>331</v>
      </c>
      <c r="U117" s="159">
        <v>0</v>
      </c>
      <c r="V117" s="159">
        <f t="shared" si="20"/>
        <v>0</v>
      </c>
      <c r="W117" s="159"/>
      <c r="X117" s="159" t="s">
        <v>564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565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71">
        <v>63</v>
      </c>
      <c r="B118" s="172" t="s">
        <v>2009</v>
      </c>
      <c r="C118" s="187" t="s">
        <v>2010</v>
      </c>
      <c r="D118" s="173" t="s">
        <v>407</v>
      </c>
      <c r="E118" s="174">
        <v>229</v>
      </c>
      <c r="F118" s="175"/>
      <c r="G118" s="176">
        <f t="shared" si="14"/>
        <v>0</v>
      </c>
      <c r="H118" s="175"/>
      <c r="I118" s="176">
        <f t="shared" si="15"/>
        <v>0</v>
      </c>
      <c r="J118" s="175"/>
      <c r="K118" s="176">
        <f t="shared" si="16"/>
        <v>0</v>
      </c>
      <c r="L118" s="176">
        <v>21</v>
      </c>
      <c r="M118" s="176">
        <f t="shared" si="17"/>
        <v>0</v>
      </c>
      <c r="N118" s="174">
        <v>0</v>
      </c>
      <c r="O118" s="174">
        <f t="shared" si="18"/>
        <v>0</v>
      </c>
      <c r="P118" s="174">
        <v>0</v>
      </c>
      <c r="Q118" s="174">
        <f t="shared" si="19"/>
        <v>0</v>
      </c>
      <c r="R118" s="176" t="s">
        <v>558</v>
      </c>
      <c r="S118" s="176" t="s">
        <v>331</v>
      </c>
      <c r="T118" s="177" t="s">
        <v>331</v>
      </c>
      <c r="U118" s="159">
        <v>4.3999999999999997E-2</v>
      </c>
      <c r="V118" s="159">
        <f t="shared" si="20"/>
        <v>10.08</v>
      </c>
      <c r="W118" s="159"/>
      <c r="X118" s="159" t="s">
        <v>422</v>
      </c>
      <c r="Y118" s="159" t="s">
        <v>334</v>
      </c>
      <c r="Z118" s="148"/>
      <c r="AA118" s="148"/>
      <c r="AB118" s="148"/>
      <c r="AC118" s="148"/>
      <c r="AD118" s="148"/>
      <c r="AE118" s="148"/>
      <c r="AF118" s="148"/>
      <c r="AG118" s="148" t="s">
        <v>1377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2" x14ac:dyDescent="0.2">
      <c r="A119" s="155"/>
      <c r="B119" s="156"/>
      <c r="C119" s="274" t="s">
        <v>2011</v>
      </c>
      <c r="D119" s="275"/>
      <c r="E119" s="275"/>
      <c r="F119" s="275"/>
      <c r="G119" s="275"/>
      <c r="H119" s="159"/>
      <c r="I119" s="159"/>
      <c r="J119" s="159"/>
      <c r="K119" s="159"/>
      <c r="L119" s="159"/>
      <c r="M119" s="159"/>
      <c r="N119" s="158"/>
      <c r="O119" s="158"/>
      <c r="P119" s="158"/>
      <c r="Q119" s="158"/>
      <c r="R119" s="159"/>
      <c r="S119" s="159"/>
      <c r="T119" s="159"/>
      <c r="U119" s="159"/>
      <c r="V119" s="159"/>
      <c r="W119" s="159"/>
      <c r="X119" s="159"/>
      <c r="Y119" s="159"/>
      <c r="Z119" s="148"/>
      <c r="AA119" s="148"/>
      <c r="AB119" s="148"/>
      <c r="AC119" s="148"/>
      <c r="AD119" s="148"/>
      <c r="AE119" s="148"/>
      <c r="AF119" s="148"/>
      <c r="AG119" s="148" t="s">
        <v>430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78" t="str">
        <f>C119</f>
        <v>přísun, montáže, demontáže a odsunu zkoušecího čerpadla, napuštění tlakovou vodou a dodání vody pro tlakovou zkoušku,</v>
      </c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71">
        <v>64</v>
      </c>
      <c r="B120" s="172" t="s">
        <v>2012</v>
      </c>
      <c r="C120" s="187" t="s">
        <v>2013</v>
      </c>
      <c r="D120" s="173" t="s">
        <v>407</v>
      </c>
      <c r="E120" s="174">
        <v>229</v>
      </c>
      <c r="F120" s="175"/>
      <c r="G120" s="176">
        <f>ROUND(E120*F120,2)</f>
        <v>0</v>
      </c>
      <c r="H120" s="175"/>
      <c r="I120" s="176">
        <f>ROUND(E120*H120,2)</f>
        <v>0</v>
      </c>
      <c r="J120" s="175"/>
      <c r="K120" s="176">
        <f>ROUND(E120*J120,2)</f>
        <v>0</v>
      </c>
      <c r="L120" s="176">
        <v>21</v>
      </c>
      <c r="M120" s="176">
        <f>G120*(1+L120/100)</f>
        <v>0</v>
      </c>
      <c r="N120" s="174">
        <v>1.0000000000000001E-5</v>
      </c>
      <c r="O120" s="174">
        <f>ROUND(E120*N120,2)</f>
        <v>0</v>
      </c>
      <c r="P120" s="174">
        <v>0</v>
      </c>
      <c r="Q120" s="174">
        <f>ROUND(E120*P120,2)</f>
        <v>0</v>
      </c>
      <c r="R120" s="176" t="s">
        <v>932</v>
      </c>
      <c r="S120" s="176" t="s">
        <v>331</v>
      </c>
      <c r="T120" s="177" t="s">
        <v>331</v>
      </c>
      <c r="U120" s="159">
        <v>6.2E-2</v>
      </c>
      <c r="V120" s="159">
        <f>ROUND(E120*U120,2)</f>
        <v>14.2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1377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2" x14ac:dyDescent="0.2">
      <c r="A121" s="155"/>
      <c r="B121" s="156"/>
      <c r="C121" s="263" t="s">
        <v>2014</v>
      </c>
      <c r="D121" s="264"/>
      <c r="E121" s="264"/>
      <c r="F121" s="264"/>
      <c r="G121" s="264"/>
      <c r="H121" s="159"/>
      <c r="I121" s="159"/>
      <c r="J121" s="159"/>
      <c r="K121" s="159"/>
      <c r="L121" s="159"/>
      <c r="M121" s="159"/>
      <c r="N121" s="158"/>
      <c r="O121" s="158"/>
      <c r="P121" s="158"/>
      <c r="Q121" s="158"/>
      <c r="R121" s="159"/>
      <c r="S121" s="159"/>
      <c r="T121" s="159"/>
      <c r="U121" s="159"/>
      <c r="V121" s="159"/>
      <c r="W121" s="159"/>
      <c r="X121" s="159"/>
      <c r="Y121" s="159"/>
      <c r="Z121" s="148"/>
      <c r="AA121" s="148"/>
      <c r="AB121" s="148"/>
      <c r="AC121" s="148"/>
      <c r="AD121" s="148"/>
      <c r="AE121" s="148"/>
      <c r="AF121" s="148"/>
      <c r="AG121" s="148" t="s">
        <v>336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>
        <v>65</v>
      </c>
      <c r="B122" s="156" t="s">
        <v>2015</v>
      </c>
      <c r="C122" s="199" t="s">
        <v>2016</v>
      </c>
      <c r="D122" s="157" t="s">
        <v>0</v>
      </c>
      <c r="E122" s="197"/>
      <c r="F122" s="160"/>
      <c r="G122" s="159">
        <f>ROUND(E122*F122,2)</f>
        <v>0</v>
      </c>
      <c r="H122" s="160"/>
      <c r="I122" s="159">
        <f>ROUND(E122*H122,2)</f>
        <v>0</v>
      </c>
      <c r="J122" s="160"/>
      <c r="K122" s="159">
        <f>ROUND(E122*J122,2)</f>
        <v>0</v>
      </c>
      <c r="L122" s="159">
        <v>21</v>
      </c>
      <c r="M122" s="159">
        <f>G122*(1+L122/100)</f>
        <v>0</v>
      </c>
      <c r="N122" s="158">
        <v>0</v>
      </c>
      <c r="O122" s="158">
        <f>ROUND(E122*N122,2)</f>
        <v>0</v>
      </c>
      <c r="P122" s="158">
        <v>0</v>
      </c>
      <c r="Q122" s="158">
        <f>ROUND(E122*P122,2)</f>
        <v>0</v>
      </c>
      <c r="R122" s="159" t="s">
        <v>932</v>
      </c>
      <c r="S122" s="159" t="s">
        <v>331</v>
      </c>
      <c r="T122" s="159" t="s">
        <v>331</v>
      </c>
      <c r="U122" s="159">
        <v>0</v>
      </c>
      <c r="V122" s="159">
        <f>ROUND(E122*U122,2)</f>
        <v>0</v>
      </c>
      <c r="W122" s="159"/>
      <c r="X122" s="159" t="s">
        <v>767</v>
      </c>
      <c r="Y122" s="159" t="s">
        <v>334</v>
      </c>
      <c r="Z122" s="148"/>
      <c r="AA122" s="148"/>
      <c r="AB122" s="148"/>
      <c r="AC122" s="148"/>
      <c r="AD122" s="148"/>
      <c r="AE122" s="148"/>
      <c r="AF122" s="148"/>
      <c r="AG122" s="148" t="s">
        <v>768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2" x14ac:dyDescent="0.2">
      <c r="A123" s="155"/>
      <c r="B123" s="156"/>
      <c r="C123" s="276" t="s">
        <v>1273</v>
      </c>
      <c r="D123" s="277"/>
      <c r="E123" s="277"/>
      <c r="F123" s="277"/>
      <c r="G123" s="277"/>
      <c r="H123" s="159"/>
      <c r="I123" s="159"/>
      <c r="J123" s="159"/>
      <c r="K123" s="159"/>
      <c r="L123" s="159"/>
      <c r="M123" s="159"/>
      <c r="N123" s="158"/>
      <c r="O123" s="158"/>
      <c r="P123" s="158"/>
      <c r="Q123" s="158"/>
      <c r="R123" s="159"/>
      <c r="S123" s="159"/>
      <c r="T123" s="159"/>
      <c r="U123" s="159"/>
      <c r="V123" s="159"/>
      <c r="W123" s="159"/>
      <c r="X123" s="159"/>
      <c r="Y123" s="159"/>
      <c r="Z123" s="148"/>
      <c r="AA123" s="148"/>
      <c r="AB123" s="148"/>
      <c r="AC123" s="148"/>
      <c r="AD123" s="148"/>
      <c r="AE123" s="148"/>
      <c r="AF123" s="148"/>
      <c r="AG123" s="148" t="s">
        <v>430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x14ac:dyDescent="0.2">
      <c r="A124" s="164" t="s">
        <v>326</v>
      </c>
      <c r="B124" s="165" t="s">
        <v>164</v>
      </c>
      <c r="C124" s="186" t="s">
        <v>165</v>
      </c>
      <c r="D124" s="166"/>
      <c r="E124" s="167"/>
      <c r="F124" s="168"/>
      <c r="G124" s="168">
        <f>SUMIF(AG125:AG137,"&lt;&gt;NOR",G125:G137)</f>
        <v>0</v>
      </c>
      <c r="H124" s="168"/>
      <c r="I124" s="168">
        <f>SUM(I125:I137)</f>
        <v>0</v>
      </c>
      <c r="J124" s="168"/>
      <c r="K124" s="168">
        <f>SUM(K125:K137)</f>
        <v>0</v>
      </c>
      <c r="L124" s="168"/>
      <c r="M124" s="168">
        <f>SUM(M125:M137)</f>
        <v>0</v>
      </c>
      <c r="N124" s="167"/>
      <c r="O124" s="167">
        <f>SUM(O125:O137)</f>
        <v>0.04</v>
      </c>
      <c r="P124" s="167"/>
      <c r="Q124" s="167">
        <f>SUM(Q125:Q137)</f>
        <v>0</v>
      </c>
      <c r="R124" s="168"/>
      <c r="S124" s="168"/>
      <c r="T124" s="169"/>
      <c r="U124" s="163"/>
      <c r="V124" s="163">
        <f>SUM(V125:V137)</f>
        <v>6.9600000000000009</v>
      </c>
      <c r="W124" s="163"/>
      <c r="X124" s="163"/>
      <c r="Y124" s="163"/>
      <c r="AG124" t="s">
        <v>327</v>
      </c>
    </row>
    <row r="125" spans="1:60" outlineLevel="1" x14ac:dyDescent="0.2">
      <c r="A125" s="179">
        <v>66</v>
      </c>
      <c r="B125" s="180" t="s">
        <v>2017</v>
      </c>
      <c r="C125" s="189" t="s">
        <v>2018</v>
      </c>
      <c r="D125" s="181" t="s">
        <v>434</v>
      </c>
      <c r="E125" s="182">
        <v>1</v>
      </c>
      <c r="F125" s="183"/>
      <c r="G125" s="184">
        <f>ROUND(E125*F125,2)</f>
        <v>0</v>
      </c>
      <c r="H125" s="183"/>
      <c r="I125" s="184">
        <f>ROUND(E125*H125,2)</f>
        <v>0</v>
      </c>
      <c r="J125" s="183"/>
      <c r="K125" s="184">
        <f>ROUND(E125*J125,2)</f>
        <v>0</v>
      </c>
      <c r="L125" s="184">
        <v>21</v>
      </c>
      <c r="M125" s="184">
        <f>G125*(1+L125/100)</f>
        <v>0</v>
      </c>
      <c r="N125" s="182">
        <v>2.4000000000000001E-4</v>
      </c>
      <c r="O125" s="182">
        <f>ROUND(E125*N125,2)</f>
        <v>0</v>
      </c>
      <c r="P125" s="182">
        <v>0</v>
      </c>
      <c r="Q125" s="182">
        <f>ROUND(E125*P125,2)</f>
        <v>0</v>
      </c>
      <c r="R125" s="184" t="s">
        <v>563</v>
      </c>
      <c r="S125" s="184" t="s">
        <v>331</v>
      </c>
      <c r="T125" s="185" t="s">
        <v>331</v>
      </c>
      <c r="U125" s="159">
        <v>0</v>
      </c>
      <c r="V125" s="159">
        <f>ROUND(E125*U125,2)</f>
        <v>0</v>
      </c>
      <c r="W125" s="159"/>
      <c r="X125" s="159" t="s">
        <v>564</v>
      </c>
      <c r="Y125" s="159" t="s">
        <v>334</v>
      </c>
      <c r="Z125" s="148"/>
      <c r="AA125" s="148"/>
      <c r="AB125" s="148"/>
      <c r="AC125" s="148"/>
      <c r="AD125" s="148"/>
      <c r="AE125" s="148"/>
      <c r="AF125" s="148"/>
      <c r="AG125" s="148" t="s">
        <v>565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ht="22.5" outlineLevel="1" x14ac:dyDescent="0.2">
      <c r="A126" s="179">
        <v>67</v>
      </c>
      <c r="B126" s="180" t="s">
        <v>2019</v>
      </c>
      <c r="C126" s="189" t="s">
        <v>2020</v>
      </c>
      <c r="D126" s="181" t="s">
        <v>434</v>
      </c>
      <c r="E126" s="182">
        <v>1</v>
      </c>
      <c r="F126" s="183"/>
      <c r="G126" s="184">
        <f>ROUND(E126*F126,2)</f>
        <v>0</v>
      </c>
      <c r="H126" s="183"/>
      <c r="I126" s="184">
        <f>ROUND(E126*H126,2)</f>
        <v>0</v>
      </c>
      <c r="J126" s="183"/>
      <c r="K126" s="184">
        <f>ROUND(E126*J126,2)</f>
        <v>0</v>
      </c>
      <c r="L126" s="184">
        <v>21</v>
      </c>
      <c r="M126" s="184">
        <f>G126*(1+L126/100)</f>
        <v>0</v>
      </c>
      <c r="N126" s="182">
        <v>5.0600000000000003E-3</v>
      </c>
      <c r="O126" s="182">
        <f>ROUND(E126*N126,2)</f>
        <v>0.01</v>
      </c>
      <c r="P126" s="182">
        <v>0</v>
      </c>
      <c r="Q126" s="182">
        <f>ROUND(E126*P126,2)</f>
        <v>0</v>
      </c>
      <c r="R126" s="184" t="s">
        <v>563</v>
      </c>
      <c r="S126" s="184" t="s">
        <v>331</v>
      </c>
      <c r="T126" s="185" t="s">
        <v>331</v>
      </c>
      <c r="U126" s="159">
        <v>0</v>
      </c>
      <c r="V126" s="159">
        <f>ROUND(E126*U126,2)</f>
        <v>0</v>
      </c>
      <c r="W126" s="159"/>
      <c r="X126" s="159" t="s">
        <v>564</v>
      </c>
      <c r="Y126" s="159" t="s">
        <v>334</v>
      </c>
      <c r="Z126" s="148"/>
      <c r="AA126" s="148"/>
      <c r="AB126" s="148"/>
      <c r="AC126" s="148"/>
      <c r="AD126" s="148"/>
      <c r="AE126" s="148"/>
      <c r="AF126" s="148"/>
      <c r="AG126" s="148" t="s">
        <v>565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ht="22.5" outlineLevel="1" x14ac:dyDescent="0.2">
      <c r="A127" s="171">
        <v>68</v>
      </c>
      <c r="B127" s="172" t="s">
        <v>2021</v>
      </c>
      <c r="C127" s="187" t="s">
        <v>2022</v>
      </c>
      <c r="D127" s="173" t="s">
        <v>434</v>
      </c>
      <c r="E127" s="174">
        <v>1</v>
      </c>
      <c r="F127" s="175"/>
      <c r="G127" s="176">
        <f>ROUND(E127*F127,2)</f>
        <v>0</v>
      </c>
      <c r="H127" s="175"/>
      <c r="I127" s="176">
        <f>ROUND(E127*H127,2)</f>
        <v>0</v>
      </c>
      <c r="J127" s="175"/>
      <c r="K127" s="176">
        <f>ROUND(E127*J127,2)</f>
        <v>0</v>
      </c>
      <c r="L127" s="176">
        <v>21</v>
      </c>
      <c r="M127" s="176">
        <f>G127*(1+L127/100)</f>
        <v>0</v>
      </c>
      <c r="N127" s="174">
        <v>1.42E-3</v>
      </c>
      <c r="O127" s="174">
        <f>ROUND(E127*N127,2)</f>
        <v>0</v>
      </c>
      <c r="P127" s="174">
        <v>0</v>
      </c>
      <c r="Q127" s="174">
        <f>ROUND(E127*P127,2)</f>
        <v>0</v>
      </c>
      <c r="R127" s="176" t="s">
        <v>932</v>
      </c>
      <c r="S127" s="176" t="s">
        <v>331</v>
      </c>
      <c r="T127" s="177" t="s">
        <v>331</v>
      </c>
      <c r="U127" s="159">
        <v>1.1100000000000001</v>
      </c>
      <c r="V127" s="159">
        <f>ROUND(E127*U127,2)</f>
        <v>1.1100000000000001</v>
      </c>
      <c r="W127" s="159"/>
      <c r="X127" s="159" t="s">
        <v>422</v>
      </c>
      <c r="Y127" s="159" t="s">
        <v>334</v>
      </c>
      <c r="Z127" s="148"/>
      <c r="AA127" s="148"/>
      <c r="AB127" s="148"/>
      <c r="AC127" s="148"/>
      <c r="AD127" s="148"/>
      <c r="AE127" s="148"/>
      <c r="AF127" s="148"/>
      <c r="AG127" s="148" t="s">
        <v>423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ht="22.5" outlineLevel="2" x14ac:dyDescent="0.2">
      <c r="A128" s="155"/>
      <c r="B128" s="156"/>
      <c r="C128" s="274" t="s">
        <v>2023</v>
      </c>
      <c r="D128" s="275"/>
      <c r="E128" s="275"/>
      <c r="F128" s="275"/>
      <c r="G128" s="275"/>
      <c r="H128" s="159"/>
      <c r="I128" s="159"/>
      <c r="J128" s="159"/>
      <c r="K128" s="159"/>
      <c r="L128" s="159"/>
      <c r="M128" s="159"/>
      <c r="N128" s="158"/>
      <c r="O128" s="158"/>
      <c r="P128" s="158"/>
      <c r="Q128" s="158"/>
      <c r="R128" s="159"/>
      <c r="S128" s="159"/>
      <c r="T128" s="159"/>
      <c r="U128" s="159"/>
      <c r="V128" s="159"/>
      <c r="W128" s="159"/>
      <c r="X128" s="159"/>
      <c r="Y128" s="159"/>
      <c r="Z128" s="148"/>
      <c r="AA128" s="148"/>
      <c r="AB128" s="148"/>
      <c r="AC128" s="148"/>
      <c r="AD128" s="148"/>
      <c r="AE128" s="148"/>
      <c r="AF128" s="148"/>
      <c r="AG128" s="148" t="s">
        <v>430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78" t="str">
        <f>C128</f>
        <v>osazení nádoby do potrubního rozvodu, s ukotvením do zdi nebo do podlahy, bez dodávky nádoby, kotvícího materiálu, armatur a přípojného šroubení</v>
      </c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79">
        <v>69</v>
      </c>
      <c r="B129" s="180" t="s">
        <v>2024</v>
      </c>
      <c r="C129" s="189" t="s">
        <v>2025</v>
      </c>
      <c r="D129" s="181" t="s">
        <v>434</v>
      </c>
      <c r="E129" s="182">
        <v>1</v>
      </c>
      <c r="F129" s="183"/>
      <c r="G129" s="184">
        <f>ROUND(E129*F129,2)</f>
        <v>0</v>
      </c>
      <c r="H129" s="183"/>
      <c r="I129" s="184">
        <f>ROUND(E129*H129,2)</f>
        <v>0</v>
      </c>
      <c r="J129" s="183"/>
      <c r="K129" s="184">
        <f>ROUND(E129*J129,2)</f>
        <v>0</v>
      </c>
      <c r="L129" s="184">
        <v>21</v>
      </c>
      <c r="M129" s="184">
        <f>G129*(1+L129/100)</f>
        <v>0</v>
      </c>
      <c r="N129" s="182">
        <v>0</v>
      </c>
      <c r="O129" s="182">
        <f>ROUND(E129*N129,2)</f>
        <v>0</v>
      </c>
      <c r="P129" s="182">
        <v>0</v>
      </c>
      <c r="Q129" s="182">
        <f>ROUND(E129*P129,2)</f>
        <v>0</v>
      </c>
      <c r="R129" s="184" t="s">
        <v>1341</v>
      </c>
      <c r="S129" s="184" t="s">
        <v>331</v>
      </c>
      <c r="T129" s="185" t="s">
        <v>331</v>
      </c>
      <c r="U129" s="159">
        <v>2.0129999999999999</v>
      </c>
      <c r="V129" s="159">
        <f>ROUND(E129*U129,2)</f>
        <v>2.0099999999999998</v>
      </c>
      <c r="W129" s="159"/>
      <c r="X129" s="159" t="s">
        <v>422</v>
      </c>
      <c r="Y129" s="159" t="s">
        <v>334</v>
      </c>
      <c r="Z129" s="148"/>
      <c r="AA129" s="148"/>
      <c r="AB129" s="148"/>
      <c r="AC129" s="148"/>
      <c r="AD129" s="148"/>
      <c r="AE129" s="148"/>
      <c r="AF129" s="148"/>
      <c r="AG129" s="148" t="s">
        <v>1377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71">
        <v>70</v>
      </c>
      <c r="B130" s="172" t="s">
        <v>2026</v>
      </c>
      <c r="C130" s="187" t="s">
        <v>2027</v>
      </c>
      <c r="D130" s="173" t="s">
        <v>434</v>
      </c>
      <c r="E130" s="174">
        <v>1</v>
      </c>
      <c r="F130" s="175"/>
      <c r="G130" s="176">
        <f>ROUND(E130*F130,2)</f>
        <v>0</v>
      </c>
      <c r="H130" s="175"/>
      <c r="I130" s="176">
        <f>ROUND(E130*H130,2)</f>
        <v>0</v>
      </c>
      <c r="J130" s="175"/>
      <c r="K130" s="176">
        <f>ROUND(E130*J130,2)</f>
        <v>0</v>
      </c>
      <c r="L130" s="176">
        <v>21</v>
      </c>
      <c r="M130" s="176">
        <f>G130*(1+L130/100)</f>
        <v>0</v>
      </c>
      <c r="N130" s="174">
        <v>2.4099999999999998E-3</v>
      </c>
      <c r="O130" s="174">
        <f>ROUND(E130*N130,2)</f>
        <v>0</v>
      </c>
      <c r="P130" s="174">
        <v>0</v>
      </c>
      <c r="Q130" s="174">
        <f>ROUND(E130*P130,2)</f>
        <v>0</v>
      </c>
      <c r="R130" s="176" t="s">
        <v>1341</v>
      </c>
      <c r="S130" s="176" t="s">
        <v>331</v>
      </c>
      <c r="T130" s="177" t="s">
        <v>331</v>
      </c>
      <c r="U130" s="159">
        <v>0.7</v>
      </c>
      <c r="V130" s="159">
        <f>ROUND(E130*U130,2)</f>
        <v>0.7</v>
      </c>
      <c r="W130" s="159"/>
      <c r="X130" s="159" t="s">
        <v>422</v>
      </c>
      <c r="Y130" s="159" t="s">
        <v>334</v>
      </c>
      <c r="Z130" s="148"/>
      <c r="AA130" s="148"/>
      <c r="AB130" s="148"/>
      <c r="AC130" s="148"/>
      <c r="AD130" s="148"/>
      <c r="AE130" s="148"/>
      <c r="AF130" s="148"/>
      <c r="AG130" s="148" t="s">
        <v>423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ht="22.5" outlineLevel="2" x14ac:dyDescent="0.2">
      <c r="A131" s="155"/>
      <c r="B131" s="156"/>
      <c r="C131" s="274" t="s">
        <v>2028</v>
      </c>
      <c r="D131" s="275"/>
      <c r="E131" s="275"/>
      <c r="F131" s="275"/>
      <c r="G131" s="275"/>
      <c r="H131" s="159"/>
      <c r="I131" s="159"/>
      <c r="J131" s="159"/>
      <c r="K131" s="159"/>
      <c r="L131" s="159"/>
      <c r="M131" s="159"/>
      <c r="N131" s="158"/>
      <c r="O131" s="158"/>
      <c r="P131" s="158"/>
      <c r="Q131" s="158"/>
      <c r="R131" s="159"/>
      <c r="S131" s="159"/>
      <c r="T131" s="159"/>
      <c r="U131" s="159"/>
      <c r="V131" s="159"/>
      <c r="W131" s="159"/>
      <c r="X131" s="159"/>
      <c r="Y131" s="159"/>
      <c r="Z131" s="148"/>
      <c r="AA131" s="148"/>
      <c r="AB131" s="148"/>
      <c r="AC131" s="148"/>
      <c r="AD131" s="148"/>
      <c r="AE131" s="148"/>
      <c r="AF131" s="148"/>
      <c r="AG131" s="148" t="s">
        <v>430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78" t="str">
        <f>C131</f>
        <v>montáž čerpadla, dodávka a montáž šroubení nebo přírubového spoje, bez dodávky čerpadla, bez napojení čerpadla na zdroj elektrické energie a na systém měření a regulace</v>
      </c>
      <c r="BB131" s="148"/>
      <c r="BC131" s="148"/>
      <c r="BD131" s="148"/>
      <c r="BE131" s="148"/>
      <c r="BF131" s="148"/>
      <c r="BG131" s="148"/>
      <c r="BH131" s="148"/>
    </row>
    <row r="132" spans="1:60" ht="33.75" outlineLevel="1" x14ac:dyDescent="0.2">
      <c r="A132" s="179">
        <v>71</v>
      </c>
      <c r="B132" s="180" t="s">
        <v>2029</v>
      </c>
      <c r="C132" s="189" t="s">
        <v>2030</v>
      </c>
      <c r="D132" s="181" t="s">
        <v>434</v>
      </c>
      <c r="E132" s="182">
        <v>1</v>
      </c>
      <c r="F132" s="183"/>
      <c r="G132" s="184">
        <f>ROUND(E132*F132,2)</f>
        <v>0</v>
      </c>
      <c r="H132" s="183"/>
      <c r="I132" s="184">
        <f>ROUND(E132*H132,2)</f>
        <v>0</v>
      </c>
      <c r="J132" s="183"/>
      <c r="K132" s="184">
        <f>ROUND(E132*J132,2)</f>
        <v>0</v>
      </c>
      <c r="L132" s="184">
        <v>21</v>
      </c>
      <c r="M132" s="184">
        <f>G132*(1+L132/100)</f>
        <v>0</v>
      </c>
      <c r="N132" s="182">
        <v>2.2000000000000001E-3</v>
      </c>
      <c r="O132" s="182">
        <f>ROUND(E132*N132,2)</f>
        <v>0</v>
      </c>
      <c r="P132" s="182">
        <v>0</v>
      </c>
      <c r="Q132" s="182">
        <f>ROUND(E132*P132,2)</f>
        <v>0</v>
      </c>
      <c r="R132" s="184" t="s">
        <v>563</v>
      </c>
      <c r="S132" s="184" t="s">
        <v>331</v>
      </c>
      <c r="T132" s="185" t="s">
        <v>331</v>
      </c>
      <c r="U132" s="159">
        <v>0</v>
      </c>
      <c r="V132" s="159">
        <f>ROUND(E132*U132,2)</f>
        <v>0</v>
      </c>
      <c r="W132" s="159"/>
      <c r="X132" s="159" t="s">
        <v>564</v>
      </c>
      <c r="Y132" s="159" t="s">
        <v>334</v>
      </c>
      <c r="Z132" s="148"/>
      <c r="AA132" s="148"/>
      <c r="AB132" s="148"/>
      <c r="AC132" s="148"/>
      <c r="AD132" s="148"/>
      <c r="AE132" s="148"/>
      <c r="AF132" s="148"/>
      <c r="AG132" s="148" t="s">
        <v>565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71">
        <v>72</v>
      </c>
      <c r="B133" s="172" t="s">
        <v>2031</v>
      </c>
      <c r="C133" s="187" t="s">
        <v>2032</v>
      </c>
      <c r="D133" s="173" t="s">
        <v>1365</v>
      </c>
      <c r="E133" s="174">
        <v>1</v>
      </c>
      <c r="F133" s="175"/>
      <c r="G133" s="176">
        <f>ROUND(E133*F133,2)</f>
        <v>0</v>
      </c>
      <c r="H133" s="175"/>
      <c r="I133" s="176">
        <f>ROUND(E133*H133,2)</f>
        <v>0</v>
      </c>
      <c r="J133" s="175"/>
      <c r="K133" s="176">
        <f>ROUND(E133*J133,2)</f>
        <v>0</v>
      </c>
      <c r="L133" s="176">
        <v>21</v>
      </c>
      <c r="M133" s="176">
        <f>G133*(1+L133/100)</f>
        <v>0</v>
      </c>
      <c r="N133" s="174">
        <v>2.8840000000000001E-2</v>
      </c>
      <c r="O133" s="174">
        <f>ROUND(E133*N133,2)</f>
        <v>0.03</v>
      </c>
      <c r="P133" s="174">
        <v>0</v>
      </c>
      <c r="Q133" s="174">
        <f>ROUND(E133*P133,2)</f>
        <v>0</v>
      </c>
      <c r="R133" s="176" t="s">
        <v>932</v>
      </c>
      <c r="S133" s="176" t="s">
        <v>331</v>
      </c>
      <c r="T133" s="177" t="s">
        <v>331</v>
      </c>
      <c r="U133" s="159">
        <v>3.1440000000000001</v>
      </c>
      <c r="V133" s="159">
        <f>ROUND(E133*U133,2)</f>
        <v>3.14</v>
      </c>
      <c r="W133" s="159"/>
      <c r="X133" s="159" t="s">
        <v>422</v>
      </c>
      <c r="Y133" s="159" t="s">
        <v>334</v>
      </c>
      <c r="Z133" s="148"/>
      <c r="AA133" s="148"/>
      <c r="AB133" s="148"/>
      <c r="AC133" s="148"/>
      <c r="AD133" s="148"/>
      <c r="AE133" s="148"/>
      <c r="AF133" s="148"/>
      <c r="AG133" s="148" t="s">
        <v>423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2" x14ac:dyDescent="0.2">
      <c r="A134" s="155"/>
      <c r="B134" s="156"/>
      <c r="C134" s="263" t="s">
        <v>2033</v>
      </c>
      <c r="D134" s="264"/>
      <c r="E134" s="264"/>
      <c r="F134" s="264"/>
      <c r="G134" s="264"/>
      <c r="H134" s="159"/>
      <c r="I134" s="159"/>
      <c r="J134" s="159"/>
      <c r="K134" s="159"/>
      <c r="L134" s="159"/>
      <c r="M134" s="159"/>
      <c r="N134" s="158"/>
      <c r="O134" s="158"/>
      <c r="P134" s="158"/>
      <c r="Q134" s="158"/>
      <c r="R134" s="159"/>
      <c r="S134" s="159"/>
      <c r="T134" s="159"/>
      <c r="U134" s="159"/>
      <c r="V134" s="159"/>
      <c r="W134" s="159"/>
      <c r="X134" s="159"/>
      <c r="Y134" s="159"/>
      <c r="Z134" s="148"/>
      <c r="AA134" s="148"/>
      <c r="AB134" s="148"/>
      <c r="AC134" s="148"/>
      <c r="AD134" s="148"/>
      <c r="AE134" s="148"/>
      <c r="AF134" s="148"/>
      <c r="AG134" s="148" t="s">
        <v>336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71">
        <v>73</v>
      </c>
      <c r="B135" s="172" t="s">
        <v>2034</v>
      </c>
      <c r="C135" s="187" t="s">
        <v>2035</v>
      </c>
      <c r="D135" s="173" t="s">
        <v>1376</v>
      </c>
      <c r="E135" s="174">
        <v>1</v>
      </c>
      <c r="F135" s="175"/>
      <c r="G135" s="176">
        <f>ROUND(E135*F135,2)</f>
        <v>0</v>
      </c>
      <c r="H135" s="175"/>
      <c r="I135" s="176">
        <f>ROUND(E135*H135,2)</f>
        <v>0</v>
      </c>
      <c r="J135" s="175"/>
      <c r="K135" s="176">
        <f>ROUND(E135*J135,2)</f>
        <v>0</v>
      </c>
      <c r="L135" s="176">
        <v>21</v>
      </c>
      <c r="M135" s="176">
        <f>G135*(1+L135/100)</f>
        <v>0</v>
      </c>
      <c r="N135" s="174">
        <v>0</v>
      </c>
      <c r="O135" s="174">
        <f>ROUND(E135*N135,2)</f>
        <v>0</v>
      </c>
      <c r="P135" s="174">
        <v>0</v>
      </c>
      <c r="Q135" s="174">
        <f>ROUND(E135*P135,2)</f>
        <v>0</v>
      </c>
      <c r="R135" s="176"/>
      <c r="S135" s="176" t="s">
        <v>364</v>
      </c>
      <c r="T135" s="177" t="s">
        <v>332</v>
      </c>
      <c r="U135" s="159">
        <v>0</v>
      </c>
      <c r="V135" s="159">
        <f>ROUND(E135*U135,2)</f>
        <v>0</v>
      </c>
      <c r="W135" s="159"/>
      <c r="X135" s="159" t="s">
        <v>422</v>
      </c>
      <c r="Y135" s="159" t="s">
        <v>334</v>
      </c>
      <c r="Z135" s="148"/>
      <c r="AA135" s="148"/>
      <c r="AB135" s="148"/>
      <c r="AC135" s="148"/>
      <c r="AD135" s="148"/>
      <c r="AE135" s="148"/>
      <c r="AF135" s="148"/>
      <c r="AG135" s="148" t="s">
        <v>1377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>
        <v>74</v>
      </c>
      <c r="B136" s="156" t="s">
        <v>2036</v>
      </c>
      <c r="C136" s="199" t="s">
        <v>2037</v>
      </c>
      <c r="D136" s="157" t="s">
        <v>0</v>
      </c>
      <c r="E136" s="197"/>
      <c r="F136" s="160"/>
      <c r="G136" s="159">
        <f>ROUND(E136*F136,2)</f>
        <v>0</v>
      </c>
      <c r="H136" s="160"/>
      <c r="I136" s="159">
        <f>ROUND(E136*H136,2)</f>
        <v>0</v>
      </c>
      <c r="J136" s="160"/>
      <c r="K136" s="159">
        <f>ROUND(E136*J136,2)</f>
        <v>0</v>
      </c>
      <c r="L136" s="159">
        <v>21</v>
      </c>
      <c r="M136" s="159">
        <f>G136*(1+L136/100)</f>
        <v>0</v>
      </c>
      <c r="N136" s="158">
        <v>0</v>
      </c>
      <c r="O136" s="158">
        <f>ROUND(E136*N136,2)</f>
        <v>0</v>
      </c>
      <c r="P136" s="158">
        <v>0</v>
      </c>
      <c r="Q136" s="158">
        <f>ROUND(E136*P136,2)</f>
        <v>0</v>
      </c>
      <c r="R136" s="159" t="s">
        <v>932</v>
      </c>
      <c r="S136" s="159" t="s">
        <v>331</v>
      </c>
      <c r="T136" s="159" t="s">
        <v>331</v>
      </c>
      <c r="U136" s="159">
        <v>0</v>
      </c>
      <c r="V136" s="159">
        <f>ROUND(E136*U136,2)</f>
        <v>0</v>
      </c>
      <c r="W136" s="159"/>
      <c r="X136" s="159" t="s">
        <v>767</v>
      </c>
      <c r="Y136" s="159" t="s">
        <v>334</v>
      </c>
      <c r="Z136" s="148"/>
      <c r="AA136" s="148"/>
      <c r="AB136" s="148"/>
      <c r="AC136" s="148"/>
      <c r="AD136" s="148"/>
      <c r="AE136" s="148"/>
      <c r="AF136" s="148"/>
      <c r="AG136" s="148" t="s">
        <v>768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2" x14ac:dyDescent="0.2">
      <c r="A137" s="155"/>
      <c r="B137" s="156"/>
      <c r="C137" s="276" t="s">
        <v>1273</v>
      </c>
      <c r="D137" s="277"/>
      <c r="E137" s="277"/>
      <c r="F137" s="277"/>
      <c r="G137" s="277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430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x14ac:dyDescent="0.2">
      <c r="A138" s="164" t="s">
        <v>326</v>
      </c>
      <c r="B138" s="165" t="s">
        <v>170</v>
      </c>
      <c r="C138" s="186" t="s">
        <v>171</v>
      </c>
      <c r="D138" s="166"/>
      <c r="E138" s="167"/>
      <c r="F138" s="168"/>
      <c r="G138" s="168">
        <f>SUMIF(AG139:AG153,"&lt;&gt;NOR",G139:G153)</f>
        <v>0</v>
      </c>
      <c r="H138" s="168"/>
      <c r="I138" s="168">
        <f>SUM(I139:I153)</f>
        <v>0</v>
      </c>
      <c r="J138" s="168"/>
      <c r="K138" s="168">
        <f>SUM(K139:K153)</f>
        <v>0</v>
      </c>
      <c r="L138" s="168"/>
      <c r="M138" s="168">
        <f>SUM(M139:M153)</f>
        <v>0</v>
      </c>
      <c r="N138" s="167"/>
      <c r="O138" s="167">
        <f>SUM(O139:O153)</f>
        <v>0.02</v>
      </c>
      <c r="P138" s="167"/>
      <c r="Q138" s="167">
        <f>SUM(Q139:Q153)</f>
        <v>0</v>
      </c>
      <c r="R138" s="168"/>
      <c r="S138" s="168"/>
      <c r="T138" s="169"/>
      <c r="U138" s="163"/>
      <c r="V138" s="163">
        <f>SUM(V139:V153)</f>
        <v>54.760000000000005</v>
      </c>
      <c r="W138" s="163"/>
      <c r="X138" s="163"/>
      <c r="Y138" s="163"/>
      <c r="AG138" t="s">
        <v>327</v>
      </c>
    </row>
    <row r="139" spans="1:60" ht="22.5" outlineLevel="1" x14ac:dyDescent="0.2">
      <c r="A139" s="179">
        <v>75</v>
      </c>
      <c r="B139" s="180" t="s">
        <v>1494</v>
      </c>
      <c r="C139" s="189" t="s">
        <v>1495</v>
      </c>
      <c r="D139" s="181" t="s">
        <v>420</v>
      </c>
      <c r="E139" s="182">
        <v>229</v>
      </c>
      <c r="F139" s="183"/>
      <c r="G139" s="184">
        <f>ROUND(E139*F139,2)</f>
        <v>0</v>
      </c>
      <c r="H139" s="183"/>
      <c r="I139" s="184">
        <f>ROUND(E139*H139,2)</f>
        <v>0</v>
      </c>
      <c r="J139" s="183"/>
      <c r="K139" s="184">
        <f>ROUND(E139*J139,2)</f>
        <v>0</v>
      </c>
      <c r="L139" s="184">
        <v>21</v>
      </c>
      <c r="M139" s="184">
        <f>G139*(1+L139/100)</f>
        <v>0</v>
      </c>
      <c r="N139" s="182">
        <v>3.0000000000000001E-5</v>
      </c>
      <c r="O139" s="182">
        <f>ROUND(E139*N139,2)</f>
        <v>0.01</v>
      </c>
      <c r="P139" s="182">
        <v>0</v>
      </c>
      <c r="Q139" s="182">
        <f>ROUND(E139*P139,2)</f>
        <v>0</v>
      </c>
      <c r="R139" s="184" t="s">
        <v>861</v>
      </c>
      <c r="S139" s="184" t="s">
        <v>331</v>
      </c>
      <c r="T139" s="185" t="s">
        <v>331</v>
      </c>
      <c r="U139" s="159">
        <v>0.109</v>
      </c>
      <c r="V139" s="159">
        <f>ROUND(E139*U139,2)</f>
        <v>24.96</v>
      </c>
      <c r="W139" s="159"/>
      <c r="X139" s="159" t="s">
        <v>422</v>
      </c>
      <c r="Y139" s="159" t="s">
        <v>334</v>
      </c>
      <c r="Z139" s="148"/>
      <c r="AA139" s="148"/>
      <c r="AB139" s="148"/>
      <c r="AC139" s="148"/>
      <c r="AD139" s="148"/>
      <c r="AE139" s="148"/>
      <c r="AF139" s="148"/>
      <c r="AG139" s="148" t="s">
        <v>1377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ht="22.5" outlineLevel="1" x14ac:dyDescent="0.2">
      <c r="A140" s="171">
        <v>76</v>
      </c>
      <c r="B140" s="172" t="s">
        <v>2038</v>
      </c>
      <c r="C140" s="187" t="s">
        <v>2039</v>
      </c>
      <c r="D140" s="173" t="s">
        <v>407</v>
      </c>
      <c r="E140" s="174">
        <v>46</v>
      </c>
      <c r="F140" s="175"/>
      <c r="G140" s="176">
        <f>ROUND(E140*F140,2)</f>
        <v>0</v>
      </c>
      <c r="H140" s="175"/>
      <c r="I140" s="176">
        <f>ROUND(E140*H140,2)</f>
        <v>0</v>
      </c>
      <c r="J140" s="175"/>
      <c r="K140" s="176">
        <f>ROUND(E140*J140,2)</f>
        <v>0</v>
      </c>
      <c r="L140" s="176">
        <v>21</v>
      </c>
      <c r="M140" s="176">
        <f>G140*(1+L140/100)</f>
        <v>0</v>
      </c>
      <c r="N140" s="174">
        <v>5.0000000000000002E-5</v>
      </c>
      <c r="O140" s="174">
        <f>ROUND(E140*N140,2)</f>
        <v>0</v>
      </c>
      <c r="P140" s="174">
        <v>0</v>
      </c>
      <c r="Q140" s="174">
        <f>ROUND(E140*P140,2)</f>
        <v>0</v>
      </c>
      <c r="R140" s="176" t="s">
        <v>932</v>
      </c>
      <c r="S140" s="176" t="s">
        <v>331</v>
      </c>
      <c r="T140" s="177" t="s">
        <v>331</v>
      </c>
      <c r="U140" s="159">
        <v>0.129</v>
      </c>
      <c r="V140" s="159">
        <f>ROUND(E140*U140,2)</f>
        <v>5.93</v>
      </c>
      <c r="W140" s="159"/>
      <c r="X140" s="159" t="s">
        <v>422</v>
      </c>
      <c r="Y140" s="159" t="s">
        <v>334</v>
      </c>
      <c r="Z140" s="148"/>
      <c r="AA140" s="148"/>
      <c r="AB140" s="148"/>
      <c r="AC140" s="148"/>
      <c r="AD140" s="148"/>
      <c r="AE140" s="148"/>
      <c r="AF140" s="148"/>
      <c r="AG140" s="148" t="s">
        <v>1377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2" x14ac:dyDescent="0.2">
      <c r="A141" s="155"/>
      <c r="B141" s="156"/>
      <c r="C141" s="263" t="s">
        <v>2040</v>
      </c>
      <c r="D141" s="264"/>
      <c r="E141" s="264"/>
      <c r="F141" s="264"/>
      <c r="G141" s="264"/>
      <c r="H141" s="159"/>
      <c r="I141" s="159"/>
      <c r="J141" s="159"/>
      <c r="K141" s="159"/>
      <c r="L141" s="159"/>
      <c r="M141" s="159"/>
      <c r="N141" s="158"/>
      <c r="O141" s="158"/>
      <c r="P141" s="158"/>
      <c r="Q141" s="158"/>
      <c r="R141" s="159"/>
      <c r="S141" s="159"/>
      <c r="T141" s="159"/>
      <c r="U141" s="159"/>
      <c r="V141" s="159"/>
      <c r="W141" s="159"/>
      <c r="X141" s="159"/>
      <c r="Y141" s="159"/>
      <c r="Z141" s="148"/>
      <c r="AA141" s="148"/>
      <c r="AB141" s="148"/>
      <c r="AC141" s="148"/>
      <c r="AD141" s="148"/>
      <c r="AE141" s="148"/>
      <c r="AF141" s="148"/>
      <c r="AG141" s="148" t="s">
        <v>336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ht="22.5" outlineLevel="1" x14ac:dyDescent="0.2">
      <c r="A142" s="171">
        <v>77</v>
      </c>
      <c r="B142" s="172" t="s">
        <v>2041</v>
      </c>
      <c r="C142" s="187" t="s">
        <v>2042</v>
      </c>
      <c r="D142" s="173" t="s">
        <v>407</v>
      </c>
      <c r="E142" s="174">
        <v>42</v>
      </c>
      <c r="F142" s="175"/>
      <c r="G142" s="176">
        <f>ROUND(E142*F142,2)</f>
        <v>0</v>
      </c>
      <c r="H142" s="175"/>
      <c r="I142" s="176">
        <f>ROUND(E142*H142,2)</f>
        <v>0</v>
      </c>
      <c r="J142" s="175"/>
      <c r="K142" s="176">
        <f>ROUND(E142*J142,2)</f>
        <v>0</v>
      </c>
      <c r="L142" s="176">
        <v>21</v>
      </c>
      <c r="M142" s="176">
        <f>G142*(1+L142/100)</f>
        <v>0</v>
      </c>
      <c r="N142" s="174">
        <v>9.0000000000000006E-5</v>
      </c>
      <c r="O142" s="174">
        <f>ROUND(E142*N142,2)</f>
        <v>0</v>
      </c>
      <c r="P142" s="174">
        <v>0</v>
      </c>
      <c r="Q142" s="174">
        <f>ROUND(E142*P142,2)</f>
        <v>0</v>
      </c>
      <c r="R142" s="176" t="s">
        <v>932</v>
      </c>
      <c r="S142" s="176" t="s">
        <v>331</v>
      </c>
      <c r="T142" s="177" t="s">
        <v>331</v>
      </c>
      <c r="U142" s="159">
        <v>0.129</v>
      </c>
      <c r="V142" s="159">
        <f>ROUND(E142*U142,2)</f>
        <v>5.42</v>
      </c>
      <c r="W142" s="159"/>
      <c r="X142" s="159" t="s">
        <v>422</v>
      </c>
      <c r="Y142" s="159" t="s">
        <v>334</v>
      </c>
      <c r="Z142" s="148"/>
      <c r="AA142" s="148"/>
      <c r="AB142" s="148"/>
      <c r="AC142" s="148"/>
      <c r="AD142" s="148"/>
      <c r="AE142" s="148"/>
      <c r="AF142" s="148"/>
      <c r="AG142" s="148" t="s">
        <v>1377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2" x14ac:dyDescent="0.2">
      <c r="A143" s="155"/>
      <c r="B143" s="156"/>
      <c r="C143" s="263" t="s">
        <v>2040</v>
      </c>
      <c r="D143" s="264"/>
      <c r="E143" s="264"/>
      <c r="F143" s="264"/>
      <c r="G143" s="264"/>
      <c r="H143" s="159"/>
      <c r="I143" s="159"/>
      <c r="J143" s="159"/>
      <c r="K143" s="159"/>
      <c r="L143" s="159"/>
      <c r="M143" s="159"/>
      <c r="N143" s="158"/>
      <c r="O143" s="158"/>
      <c r="P143" s="158"/>
      <c r="Q143" s="158"/>
      <c r="R143" s="159"/>
      <c r="S143" s="159"/>
      <c r="T143" s="159"/>
      <c r="U143" s="159"/>
      <c r="V143" s="159"/>
      <c r="W143" s="159"/>
      <c r="X143" s="159"/>
      <c r="Y143" s="159"/>
      <c r="Z143" s="148"/>
      <c r="AA143" s="148"/>
      <c r="AB143" s="148"/>
      <c r="AC143" s="148"/>
      <c r="AD143" s="148"/>
      <c r="AE143" s="148"/>
      <c r="AF143" s="148"/>
      <c r="AG143" s="148" t="s">
        <v>336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ht="22.5" outlineLevel="1" x14ac:dyDescent="0.2">
      <c r="A144" s="171">
        <v>78</v>
      </c>
      <c r="B144" s="172" t="s">
        <v>2043</v>
      </c>
      <c r="C144" s="187" t="s">
        <v>2044</v>
      </c>
      <c r="D144" s="173" t="s">
        <v>407</v>
      </c>
      <c r="E144" s="174">
        <v>13</v>
      </c>
      <c r="F144" s="175"/>
      <c r="G144" s="176">
        <f>ROUND(E144*F144,2)</f>
        <v>0</v>
      </c>
      <c r="H144" s="175"/>
      <c r="I144" s="176">
        <f>ROUND(E144*H144,2)</f>
        <v>0</v>
      </c>
      <c r="J144" s="175"/>
      <c r="K144" s="176">
        <f>ROUND(E144*J144,2)</f>
        <v>0</v>
      </c>
      <c r="L144" s="176">
        <v>21</v>
      </c>
      <c r="M144" s="176">
        <f>G144*(1+L144/100)</f>
        <v>0</v>
      </c>
      <c r="N144" s="174">
        <v>6.9999999999999994E-5</v>
      </c>
      <c r="O144" s="174">
        <f>ROUND(E144*N144,2)</f>
        <v>0</v>
      </c>
      <c r="P144" s="174">
        <v>0</v>
      </c>
      <c r="Q144" s="174">
        <f>ROUND(E144*P144,2)</f>
        <v>0</v>
      </c>
      <c r="R144" s="176" t="s">
        <v>932</v>
      </c>
      <c r="S144" s="176" t="s">
        <v>331</v>
      </c>
      <c r="T144" s="177" t="s">
        <v>331</v>
      </c>
      <c r="U144" s="159">
        <v>0.14199999999999999</v>
      </c>
      <c r="V144" s="159">
        <f>ROUND(E144*U144,2)</f>
        <v>1.85</v>
      </c>
      <c r="W144" s="159"/>
      <c r="X144" s="159" t="s">
        <v>422</v>
      </c>
      <c r="Y144" s="159" t="s">
        <v>334</v>
      </c>
      <c r="Z144" s="148"/>
      <c r="AA144" s="148"/>
      <c r="AB144" s="148"/>
      <c r="AC144" s="148"/>
      <c r="AD144" s="148"/>
      <c r="AE144" s="148"/>
      <c r="AF144" s="148"/>
      <c r="AG144" s="148" t="s">
        <v>1377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2" x14ac:dyDescent="0.2">
      <c r="A145" s="155"/>
      <c r="B145" s="156"/>
      <c r="C145" s="263" t="s">
        <v>2040</v>
      </c>
      <c r="D145" s="264"/>
      <c r="E145" s="264"/>
      <c r="F145" s="264"/>
      <c r="G145" s="264"/>
      <c r="H145" s="159"/>
      <c r="I145" s="159"/>
      <c r="J145" s="159"/>
      <c r="K145" s="159"/>
      <c r="L145" s="159"/>
      <c r="M145" s="159"/>
      <c r="N145" s="158"/>
      <c r="O145" s="158"/>
      <c r="P145" s="158"/>
      <c r="Q145" s="158"/>
      <c r="R145" s="159"/>
      <c r="S145" s="159"/>
      <c r="T145" s="159"/>
      <c r="U145" s="159"/>
      <c r="V145" s="159"/>
      <c r="W145" s="159"/>
      <c r="X145" s="159"/>
      <c r="Y145" s="159"/>
      <c r="Z145" s="148"/>
      <c r="AA145" s="148"/>
      <c r="AB145" s="148"/>
      <c r="AC145" s="148"/>
      <c r="AD145" s="148"/>
      <c r="AE145" s="148"/>
      <c r="AF145" s="148"/>
      <c r="AG145" s="148" t="s">
        <v>336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ht="22.5" outlineLevel="1" x14ac:dyDescent="0.2">
      <c r="A146" s="171">
        <v>79</v>
      </c>
      <c r="B146" s="172" t="s">
        <v>2045</v>
      </c>
      <c r="C146" s="187" t="s">
        <v>2046</v>
      </c>
      <c r="D146" s="173" t="s">
        <v>407</v>
      </c>
      <c r="E146" s="174">
        <v>94</v>
      </c>
      <c r="F146" s="175"/>
      <c r="G146" s="176">
        <f>ROUND(E146*F146,2)</f>
        <v>0</v>
      </c>
      <c r="H146" s="175"/>
      <c r="I146" s="176">
        <f>ROUND(E146*H146,2)</f>
        <v>0</v>
      </c>
      <c r="J146" s="175"/>
      <c r="K146" s="176">
        <f>ROUND(E146*J146,2)</f>
        <v>0</v>
      </c>
      <c r="L146" s="176">
        <v>21</v>
      </c>
      <c r="M146" s="176">
        <f>G146*(1+L146/100)</f>
        <v>0</v>
      </c>
      <c r="N146" s="174">
        <v>6.9999999999999994E-5</v>
      </c>
      <c r="O146" s="174">
        <f>ROUND(E146*N146,2)</f>
        <v>0.01</v>
      </c>
      <c r="P146" s="174">
        <v>0</v>
      </c>
      <c r="Q146" s="174">
        <f>ROUND(E146*P146,2)</f>
        <v>0</v>
      </c>
      <c r="R146" s="176" t="s">
        <v>932</v>
      </c>
      <c r="S146" s="176" t="s">
        <v>331</v>
      </c>
      <c r="T146" s="177" t="s">
        <v>331</v>
      </c>
      <c r="U146" s="159">
        <v>0.129</v>
      </c>
      <c r="V146" s="159">
        <f>ROUND(E146*U146,2)</f>
        <v>12.13</v>
      </c>
      <c r="W146" s="159"/>
      <c r="X146" s="159" t="s">
        <v>422</v>
      </c>
      <c r="Y146" s="159" t="s">
        <v>334</v>
      </c>
      <c r="Z146" s="148"/>
      <c r="AA146" s="148"/>
      <c r="AB146" s="148"/>
      <c r="AC146" s="148"/>
      <c r="AD146" s="148"/>
      <c r="AE146" s="148"/>
      <c r="AF146" s="148"/>
      <c r="AG146" s="148" t="s">
        <v>1377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263" t="s">
        <v>2040</v>
      </c>
      <c r="D147" s="264"/>
      <c r="E147" s="264"/>
      <c r="F147" s="264"/>
      <c r="G147" s="264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336</v>
      </c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ht="22.5" outlineLevel="1" x14ac:dyDescent="0.2">
      <c r="A148" s="171">
        <v>80</v>
      </c>
      <c r="B148" s="172" t="s">
        <v>2047</v>
      </c>
      <c r="C148" s="187" t="s">
        <v>2048</v>
      </c>
      <c r="D148" s="173" t="s">
        <v>407</v>
      </c>
      <c r="E148" s="174">
        <v>27</v>
      </c>
      <c r="F148" s="175"/>
      <c r="G148" s="176">
        <f>ROUND(E148*F148,2)</f>
        <v>0</v>
      </c>
      <c r="H148" s="175"/>
      <c r="I148" s="176">
        <f>ROUND(E148*H148,2)</f>
        <v>0</v>
      </c>
      <c r="J148" s="175"/>
      <c r="K148" s="176">
        <f>ROUND(E148*J148,2)</f>
        <v>0</v>
      </c>
      <c r="L148" s="176">
        <v>21</v>
      </c>
      <c r="M148" s="176">
        <f>G148*(1+L148/100)</f>
        <v>0</v>
      </c>
      <c r="N148" s="174">
        <v>1E-4</v>
      </c>
      <c r="O148" s="174">
        <f>ROUND(E148*N148,2)</f>
        <v>0</v>
      </c>
      <c r="P148" s="174">
        <v>0</v>
      </c>
      <c r="Q148" s="174">
        <f>ROUND(E148*P148,2)</f>
        <v>0</v>
      </c>
      <c r="R148" s="176" t="s">
        <v>932</v>
      </c>
      <c r="S148" s="176" t="s">
        <v>331</v>
      </c>
      <c r="T148" s="177" t="s">
        <v>331</v>
      </c>
      <c r="U148" s="159">
        <v>0.129</v>
      </c>
      <c r="V148" s="159">
        <f>ROUND(E148*U148,2)</f>
        <v>3.48</v>
      </c>
      <c r="W148" s="159"/>
      <c r="X148" s="159" t="s">
        <v>422</v>
      </c>
      <c r="Y148" s="159" t="s">
        <v>334</v>
      </c>
      <c r="Z148" s="148"/>
      <c r="AA148" s="148"/>
      <c r="AB148" s="148"/>
      <c r="AC148" s="148"/>
      <c r="AD148" s="148"/>
      <c r="AE148" s="148"/>
      <c r="AF148" s="148"/>
      <c r="AG148" s="148" t="s">
        <v>1377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2" x14ac:dyDescent="0.2">
      <c r="A149" s="155"/>
      <c r="B149" s="156"/>
      <c r="C149" s="263" t="s">
        <v>2040</v>
      </c>
      <c r="D149" s="264"/>
      <c r="E149" s="264"/>
      <c r="F149" s="264"/>
      <c r="G149" s="264"/>
      <c r="H149" s="159"/>
      <c r="I149" s="159"/>
      <c r="J149" s="159"/>
      <c r="K149" s="159"/>
      <c r="L149" s="159"/>
      <c r="M149" s="159"/>
      <c r="N149" s="158"/>
      <c r="O149" s="158"/>
      <c r="P149" s="158"/>
      <c r="Q149" s="158"/>
      <c r="R149" s="159"/>
      <c r="S149" s="159"/>
      <c r="T149" s="159"/>
      <c r="U149" s="159"/>
      <c r="V149" s="159"/>
      <c r="W149" s="159"/>
      <c r="X149" s="159"/>
      <c r="Y149" s="159"/>
      <c r="Z149" s="148"/>
      <c r="AA149" s="148"/>
      <c r="AB149" s="148"/>
      <c r="AC149" s="148"/>
      <c r="AD149" s="148"/>
      <c r="AE149" s="148"/>
      <c r="AF149" s="148"/>
      <c r="AG149" s="148" t="s">
        <v>336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ht="22.5" outlineLevel="1" x14ac:dyDescent="0.2">
      <c r="A150" s="171">
        <v>81</v>
      </c>
      <c r="B150" s="172" t="s">
        <v>2049</v>
      </c>
      <c r="C150" s="187" t="s">
        <v>2050</v>
      </c>
      <c r="D150" s="173" t="s">
        <v>407</v>
      </c>
      <c r="E150" s="174">
        <v>7</v>
      </c>
      <c r="F150" s="175"/>
      <c r="G150" s="176">
        <f>ROUND(E150*F150,2)</f>
        <v>0</v>
      </c>
      <c r="H150" s="175"/>
      <c r="I150" s="176">
        <f>ROUND(E150*H150,2)</f>
        <v>0</v>
      </c>
      <c r="J150" s="175"/>
      <c r="K150" s="176">
        <f>ROUND(E150*J150,2)</f>
        <v>0</v>
      </c>
      <c r="L150" s="176">
        <v>21</v>
      </c>
      <c r="M150" s="176">
        <f>G150*(1+L150/100)</f>
        <v>0</v>
      </c>
      <c r="N150" s="174">
        <v>9.0000000000000006E-5</v>
      </c>
      <c r="O150" s="174">
        <f>ROUND(E150*N150,2)</f>
        <v>0</v>
      </c>
      <c r="P150" s="174">
        <v>0</v>
      </c>
      <c r="Q150" s="174">
        <f>ROUND(E150*P150,2)</f>
        <v>0</v>
      </c>
      <c r="R150" s="176" t="s">
        <v>932</v>
      </c>
      <c r="S150" s="176" t="s">
        <v>331</v>
      </c>
      <c r="T150" s="177" t="s">
        <v>331</v>
      </c>
      <c r="U150" s="159">
        <v>0.14199999999999999</v>
      </c>
      <c r="V150" s="159">
        <f>ROUND(E150*U150,2)</f>
        <v>0.99</v>
      </c>
      <c r="W150" s="159"/>
      <c r="X150" s="159" t="s">
        <v>422</v>
      </c>
      <c r="Y150" s="159" t="s">
        <v>334</v>
      </c>
      <c r="Z150" s="148"/>
      <c r="AA150" s="148"/>
      <c r="AB150" s="148"/>
      <c r="AC150" s="148"/>
      <c r="AD150" s="148"/>
      <c r="AE150" s="148"/>
      <c r="AF150" s="148"/>
      <c r="AG150" s="148" t="s">
        <v>1377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2" x14ac:dyDescent="0.2">
      <c r="A151" s="155"/>
      <c r="B151" s="156"/>
      <c r="C151" s="263" t="s">
        <v>2040</v>
      </c>
      <c r="D151" s="264"/>
      <c r="E151" s="264"/>
      <c r="F151" s="264"/>
      <c r="G151" s="264"/>
      <c r="H151" s="159"/>
      <c r="I151" s="159"/>
      <c r="J151" s="159"/>
      <c r="K151" s="159"/>
      <c r="L151" s="159"/>
      <c r="M151" s="159"/>
      <c r="N151" s="158"/>
      <c r="O151" s="158"/>
      <c r="P151" s="158"/>
      <c r="Q151" s="158"/>
      <c r="R151" s="159"/>
      <c r="S151" s="159"/>
      <c r="T151" s="159"/>
      <c r="U151" s="159"/>
      <c r="V151" s="159"/>
      <c r="W151" s="159"/>
      <c r="X151" s="159"/>
      <c r="Y151" s="159"/>
      <c r="Z151" s="148"/>
      <c r="AA151" s="148"/>
      <c r="AB151" s="148"/>
      <c r="AC151" s="148"/>
      <c r="AD151" s="148"/>
      <c r="AE151" s="148"/>
      <c r="AF151" s="148"/>
      <c r="AG151" s="148" t="s">
        <v>336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55">
        <v>82</v>
      </c>
      <c r="B152" s="156" t="s">
        <v>2051</v>
      </c>
      <c r="C152" s="199" t="s">
        <v>2052</v>
      </c>
      <c r="D152" s="157" t="s">
        <v>0</v>
      </c>
      <c r="E152" s="197"/>
      <c r="F152" s="160"/>
      <c r="G152" s="159">
        <f>ROUND(E152*F152,2)</f>
        <v>0</v>
      </c>
      <c r="H152" s="160"/>
      <c r="I152" s="159">
        <f>ROUND(E152*H152,2)</f>
        <v>0</v>
      </c>
      <c r="J152" s="160"/>
      <c r="K152" s="159">
        <f>ROUND(E152*J152,2)</f>
        <v>0</v>
      </c>
      <c r="L152" s="159">
        <v>21</v>
      </c>
      <c r="M152" s="159">
        <f>G152*(1+L152/100)</f>
        <v>0</v>
      </c>
      <c r="N152" s="158">
        <v>0</v>
      </c>
      <c r="O152" s="158">
        <f>ROUND(E152*N152,2)</f>
        <v>0</v>
      </c>
      <c r="P152" s="158">
        <v>0</v>
      </c>
      <c r="Q152" s="158">
        <f>ROUND(E152*P152,2)</f>
        <v>0</v>
      </c>
      <c r="R152" s="159" t="s">
        <v>861</v>
      </c>
      <c r="S152" s="159" t="s">
        <v>331</v>
      </c>
      <c r="T152" s="159" t="s">
        <v>331</v>
      </c>
      <c r="U152" s="159">
        <v>0</v>
      </c>
      <c r="V152" s="159">
        <f>ROUND(E152*U152,2)</f>
        <v>0</v>
      </c>
      <c r="W152" s="159"/>
      <c r="X152" s="159" t="s">
        <v>767</v>
      </c>
      <c r="Y152" s="159" t="s">
        <v>334</v>
      </c>
      <c r="Z152" s="148"/>
      <c r="AA152" s="148"/>
      <c r="AB152" s="148"/>
      <c r="AC152" s="148"/>
      <c r="AD152" s="148"/>
      <c r="AE152" s="148"/>
      <c r="AF152" s="148"/>
      <c r="AG152" s="148" t="s">
        <v>768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2" x14ac:dyDescent="0.2">
      <c r="A153" s="155"/>
      <c r="B153" s="156"/>
      <c r="C153" s="276" t="s">
        <v>858</v>
      </c>
      <c r="D153" s="277"/>
      <c r="E153" s="277"/>
      <c r="F153" s="277"/>
      <c r="G153" s="277"/>
      <c r="H153" s="159"/>
      <c r="I153" s="159"/>
      <c r="J153" s="159"/>
      <c r="K153" s="159"/>
      <c r="L153" s="159"/>
      <c r="M153" s="159"/>
      <c r="N153" s="158"/>
      <c r="O153" s="158"/>
      <c r="P153" s="158"/>
      <c r="Q153" s="158"/>
      <c r="R153" s="159"/>
      <c r="S153" s="159"/>
      <c r="T153" s="159"/>
      <c r="U153" s="159"/>
      <c r="V153" s="159"/>
      <c r="W153" s="159"/>
      <c r="X153" s="159"/>
      <c r="Y153" s="159"/>
      <c r="Z153" s="148"/>
      <c r="AA153" s="148"/>
      <c r="AB153" s="148"/>
      <c r="AC153" s="148"/>
      <c r="AD153" s="148"/>
      <c r="AE153" s="148"/>
      <c r="AF153" s="148"/>
      <c r="AG153" s="148" t="s">
        <v>430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x14ac:dyDescent="0.2">
      <c r="A154" s="164" t="s">
        <v>326</v>
      </c>
      <c r="B154" s="165" t="s">
        <v>176</v>
      </c>
      <c r="C154" s="186" t="s">
        <v>177</v>
      </c>
      <c r="D154" s="166"/>
      <c r="E154" s="167"/>
      <c r="F154" s="168"/>
      <c r="G154" s="168">
        <f>SUMIF(AG155:AG158,"&lt;&gt;NOR",G155:G158)</f>
        <v>0</v>
      </c>
      <c r="H154" s="168"/>
      <c r="I154" s="168">
        <f>SUM(I155:I158)</f>
        <v>0</v>
      </c>
      <c r="J154" s="168"/>
      <c r="K154" s="168">
        <f>SUM(K155:K158)</f>
        <v>0</v>
      </c>
      <c r="L154" s="168"/>
      <c r="M154" s="168">
        <f>SUM(M155:M158)</f>
        <v>0</v>
      </c>
      <c r="N154" s="167"/>
      <c r="O154" s="167">
        <f>SUM(O155:O158)</f>
        <v>0.22</v>
      </c>
      <c r="P154" s="167"/>
      <c r="Q154" s="167">
        <f>SUM(Q155:Q158)</f>
        <v>0</v>
      </c>
      <c r="R154" s="168"/>
      <c r="S154" s="168"/>
      <c r="T154" s="169"/>
      <c r="U154" s="163"/>
      <c r="V154" s="163">
        <f>SUM(V155:V158)</f>
        <v>17.64</v>
      </c>
      <c r="W154" s="163"/>
      <c r="X154" s="163"/>
      <c r="Y154" s="163"/>
      <c r="AG154" t="s">
        <v>327</v>
      </c>
    </row>
    <row r="155" spans="1:60" outlineLevel="1" x14ac:dyDescent="0.2">
      <c r="A155" s="179">
        <v>83</v>
      </c>
      <c r="B155" s="180" t="s">
        <v>2053</v>
      </c>
      <c r="C155" s="189" t="s">
        <v>2054</v>
      </c>
      <c r="D155" s="181" t="s">
        <v>1167</v>
      </c>
      <c r="E155" s="182">
        <v>210</v>
      </c>
      <c r="F155" s="183"/>
      <c r="G155" s="184">
        <f>ROUND(E155*F155,2)</f>
        <v>0</v>
      </c>
      <c r="H155" s="183"/>
      <c r="I155" s="184">
        <f>ROUND(E155*H155,2)</f>
        <v>0</v>
      </c>
      <c r="J155" s="183"/>
      <c r="K155" s="184">
        <f>ROUND(E155*J155,2)</f>
        <v>0</v>
      </c>
      <c r="L155" s="184">
        <v>21</v>
      </c>
      <c r="M155" s="184">
        <f>G155*(1+L155/100)</f>
        <v>0</v>
      </c>
      <c r="N155" s="182">
        <v>5.0000000000000002E-5</v>
      </c>
      <c r="O155" s="182">
        <f>ROUND(E155*N155,2)</f>
        <v>0.01</v>
      </c>
      <c r="P155" s="182">
        <v>0</v>
      </c>
      <c r="Q155" s="182">
        <f>ROUND(E155*P155,2)</f>
        <v>0</v>
      </c>
      <c r="R155" s="184" t="s">
        <v>926</v>
      </c>
      <c r="S155" s="184" t="s">
        <v>331</v>
      </c>
      <c r="T155" s="185" t="s">
        <v>331</v>
      </c>
      <c r="U155" s="159">
        <v>8.4000000000000005E-2</v>
      </c>
      <c r="V155" s="159">
        <f>ROUND(E155*U155,2)</f>
        <v>17.64</v>
      </c>
      <c r="W155" s="159"/>
      <c r="X155" s="159" t="s">
        <v>422</v>
      </c>
      <c r="Y155" s="159" t="s">
        <v>334</v>
      </c>
      <c r="Z155" s="148"/>
      <c r="AA155" s="148"/>
      <c r="AB155" s="148"/>
      <c r="AC155" s="148"/>
      <c r="AD155" s="148"/>
      <c r="AE155" s="148"/>
      <c r="AF155" s="148"/>
      <c r="AG155" s="148" t="s">
        <v>1377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22.5" outlineLevel="1" x14ac:dyDescent="0.2">
      <c r="A156" s="171">
        <v>84</v>
      </c>
      <c r="B156" s="172" t="s">
        <v>2055</v>
      </c>
      <c r="C156" s="187" t="s">
        <v>2056</v>
      </c>
      <c r="D156" s="173" t="s">
        <v>1167</v>
      </c>
      <c r="E156" s="174">
        <v>210</v>
      </c>
      <c r="F156" s="175"/>
      <c r="G156" s="176">
        <f>ROUND(E156*F156,2)</f>
        <v>0</v>
      </c>
      <c r="H156" s="175"/>
      <c r="I156" s="176">
        <f>ROUND(E156*H156,2)</f>
        <v>0</v>
      </c>
      <c r="J156" s="175"/>
      <c r="K156" s="176">
        <f>ROUND(E156*J156,2)</f>
        <v>0</v>
      </c>
      <c r="L156" s="176">
        <v>21</v>
      </c>
      <c r="M156" s="176">
        <f>G156*(1+L156/100)</f>
        <v>0</v>
      </c>
      <c r="N156" s="174">
        <v>1E-3</v>
      </c>
      <c r="O156" s="174">
        <f>ROUND(E156*N156,2)</f>
        <v>0.21</v>
      </c>
      <c r="P156" s="174">
        <v>0</v>
      </c>
      <c r="Q156" s="174">
        <f>ROUND(E156*P156,2)</f>
        <v>0</v>
      </c>
      <c r="R156" s="176" t="s">
        <v>563</v>
      </c>
      <c r="S156" s="176" t="s">
        <v>331</v>
      </c>
      <c r="T156" s="177" t="s">
        <v>331</v>
      </c>
      <c r="U156" s="159">
        <v>0</v>
      </c>
      <c r="V156" s="159">
        <f>ROUND(E156*U156,2)</f>
        <v>0</v>
      </c>
      <c r="W156" s="159"/>
      <c r="X156" s="159" t="s">
        <v>564</v>
      </c>
      <c r="Y156" s="159" t="s">
        <v>334</v>
      </c>
      <c r="Z156" s="148"/>
      <c r="AA156" s="148"/>
      <c r="AB156" s="148"/>
      <c r="AC156" s="148"/>
      <c r="AD156" s="148"/>
      <c r="AE156" s="148"/>
      <c r="AF156" s="148"/>
      <c r="AG156" s="148" t="s">
        <v>565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>
        <v>85</v>
      </c>
      <c r="B157" s="156" t="s">
        <v>2057</v>
      </c>
      <c r="C157" s="199" t="s">
        <v>2058</v>
      </c>
      <c r="D157" s="157" t="s">
        <v>0</v>
      </c>
      <c r="E157" s="197"/>
      <c r="F157" s="160"/>
      <c r="G157" s="159">
        <f>ROUND(E157*F157,2)</f>
        <v>0</v>
      </c>
      <c r="H157" s="160"/>
      <c r="I157" s="159">
        <f>ROUND(E157*H157,2)</f>
        <v>0</v>
      </c>
      <c r="J157" s="160"/>
      <c r="K157" s="159">
        <f>ROUND(E157*J157,2)</f>
        <v>0</v>
      </c>
      <c r="L157" s="159">
        <v>21</v>
      </c>
      <c r="M157" s="159">
        <f>G157*(1+L157/100)</f>
        <v>0</v>
      </c>
      <c r="N157" s="158">
        <v>0</v>
      </c>
      <c r="O157" s="158">
        <f>ROUND(E157*N157,2)</f>
        <v>0</v>
      </c>
      <c r="P157" s="158">
        <v>0</v>
      </c>
      <c r="Q157" s="158">
        <f>ROUND(E157*P157,2)</f>
        <v>0</v>
      </c>
      <c r="R157" s="159" t="s">
        <v>926</v>
      </c>
      <c r="S157" s="159" t="s">
        <v>331</v>
      </c>
      <c r="T157" s="159" t="s">
        <v>331</v>
      </c>
      <c r="U157" s="159">
        <v>0</v>
      </c>
      <c r="V157" s="159">
        <f>ROUND(E157*U157,2)</f>
        <v>0</v>
      </c>
      <c r="W157" s="159"/>
      <c r="X157" s="159" t="s">
        <v>767</v>
      </c>
      <c r="Y157" s="159" t="s">
        <v>334</v>
      </c>
      <c r="Z157" s="148"/>
      <c r="AA157" s="148"/>
      <c r="AB157" s="148"/>
      <c r="AC157" s="148"/>
      <c r="AD157" s="148"/>
      <c r="AE157" s="148"/>
      <c r="AF157" s="148"/>
      <c r="AG157" s="148" t="s">
        <v>768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2" x14ac:dyDescent="0.2">
      <c r="A158" s="155"/>
      <c r="B158" s="156"/>
      <c r="C158" s="276" t="s">
        <v>858</v>
      </c>
      <c r="D158" s="277"/>
      <c r="E158" s="277"/>
      <c r="F158" s="277"/>
      <c r="G158" s="277"/>
      <c r="H158" s="159"/>
      <c r="I158" s="159"/>
      <c r="J158" s="159"/>
      <c r="K158" s="159"/>
      <c r="L158" s="159"/>
      <c r="M158" s="159"/>
      <c r="N158" s="158"/>
      <c r="O158" s="158"/>
      <c r="P158" s="158"/>
      <c r="Q158" s="158"/>
      <c r="R158" s="159"/>
      <c r="S158" s="159"/>
      <c r="T158" s="159"/>
      <c r="U158" s="159"/>
      <c r="V158" s="159"/>
      <c r="W158" s="159"/>
      <c r="X158" s="159"/>
      <c r="Y158" s="159"/>
      <c r="Z158" s="148"/>
      <c r="AA158" s="148"/>
      <c r="AB158" s="148"/>
      <c r="AC158" s="148"/>
      <c r="AD158" s="148"/>
      <c r="AE158" s="148"/>
      <c r="AF158" s="148"/>
      <c r="AG158" s="148" t="s">
        <v>430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x14ac:dyDescent="0.2">
      <c r="A159" s="164" t="s">
        <v>326</v>
      </c>
      <c r="B159" s="165" t="s">
        <v>181</v>
      </c>
      <c r="C159" s="186" t="s">
        <v>182</v>
      </c>
      <c r="D159" s="166"/>
      <c r="E159" s="167"/>
      <c r="F159" s="168"/>
      <c r="G159" s="168">
        <f>SUMIF(AG160:AG266,"&lt;&gt;NOR",G160:G266)</f>
        <v>0</v>
      </c>
      <c r="H159" s="168"/>
      <c r="I159" s="168">
        <f>SUM(I160:I266)</f>
        <v>0</v>
      </c>
      <c r="J159" s="168"/>
      <c r="K159" s="168">
        <f>SUM(K160:K266)</f>
        <v>0</v>
      </c>
      <c r="L159" s="168"/>
      <c r="M159" s="168">
        <f>SUM(M160:M266)</f>
        <v>0</v>
      </c>
      <c r="N159" s="167"/>
      <c r="O159" s="167">
        <f>SUM(O160:O266)</f>
        <v>0.64000000000000024</v>
      </c>
      <c r="P159" s="167"/>
      <c r="Q159" s="167">
        <f>SUM(Q160:Q266)</f>
        <v>0</v>
      </c>
      <c r="R159" s="168"/>
      <c r="S159" s="168"/>
      <c r="T159" s="169"/>
      <c r="U159" s="163"/>
      <c r="V159" s="163">
        <f>SUM(V160:V266)</f>
        <v>84.740000000000009</v>
      </c>
      <c r="W159" s="163"/>
      <c r="X159" s="163"/>
      <c r="Y159" s="163"/>
      <c r="AG159" t="s">
        <v>327</v>
      </c>
    </row>
    <row r="160" spans="1:60" ht="22.5" outlineLevel="1" x14ac:dyDescent="0.2">
      <c r="A160" s="179">
        <v>86</v>
      </c>
      <c r="B160" s="180" t="s">
        <v>2059</v>
      </c>
      <c r="C160" s="189" t="s">
        <v>2060</v>
      </c>
      <c r="D160" s="181" t="s">
        <v>434</v>
      </c>
      <c r="E160" s="182">
        <v>4</v>
      </c>
      <c r="F160" s="183"/>
      <c r="G160" s="184">
        <f>ROUND(E160*F160,2)</f>
        <v>0</v>
      </c>
      <c r="H160" s="183"/>
      <c r="I160" s="184">
        <f>ROUND(E160*H160,2)</f>
        <v>0</v>
      </c>
      <c r="J160" s="183"/>
      <c r="K160" s="184">
        <f>ROUND(E160*J160,2)</f>
        <v>0</v>
      </c>
      <c r="L160" s="184">
        <v>21</v>
      </c>
      <c r="M160" s="184">
        <f>G160*(1+L160/100)</f>
        <v>0</v>
      </c>
      <c r="N160" s="182">
        <v>5.9999999999999995E-4</v>
      </c>
      <c r="O160" s="182">
        <f>ROUND(E160*N160,2)</f>
        <v>0</v>
      </c>
      <c r="P160" s="182">
        <v>0</v>
      </c>
      <c r="Q160" s="182">
        <f>ROUND(E160*P160,2)</f>
        <v>0</v>
      </c>
      <c r="R160" s="184" t="s">
        <v>563</v>
      </c>
      <c r="S160" s="184" t="s">
        <v>331</v>
      </c>
      <c r="T160" s="185" t="s">
        <v>331</v>
      </c>
      <c r="U160" s="159">
        <v>0</v>
      </c>
      <c r="V160" s="159">
        <f>ROUND(E160*U160,2)</f>
        <v>0</v>
      </c>
      <c r="W160" s="159"/>
      <c r="X160" s="159" t="s">
        <v>564</v>
      </c>
      <c r="Y160" s="159" t="s">
        <v>334</v>
      </c>
      <c r="Z160" s="148"/>
      <c r="AA160" s="148"/>
      <c r="AB160" s="148"/>
      <c r="AC160" s="148"/>
      <c r="AD160" s="148"/>
      <c r="AE160" s="148"/>
      <c r="AF160" s="148"/>
      <c r="AG160" s="148" t="s">
        <v>565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ht="22.5" outlineLevel="1" x14ac:dyDescent="0.2">
      <c r="A161" s="171">
        <v>87</v>
      </c>
      <c r="B161" s="172" t="s">
        <v>2061</v>
      </c>
      <c r="C161" s="187" t="s">
        <v>2062</v>
      </c>
      <c r="D161" s="173" t="s">
        <v>434</v>
      </c>
      <c r="E161" s="174">
        <v>4</v>
      </c>
      <c r="F161" s="175"/>
      <c r="G161" s="176">
        <f>ROUND(E161*F161,2)</f>
        <v>0</v>
      </c>
      <c r="H161" s="175"/>
      <c r="I161" s="176">
        <f>ROUND(E161*H161,2)</f>
        <v>0</v>
      </c>
      <c r="J161" s="175"/>
      <c r="K161" s="176">
        <f>ROUND(E161*J161,2)</f>
        <v>0</v>
      </c>
      <c r="L161" s="176">
        <v>21</v>
      </c>
      <c r="M161" s="176">
        <f>G161*(1+L161/100)</f>
        <v>0</v>
      </c>
      <c r="N161" s="174">
        <v>1.6000000000000001E-4</v>
      </c>
      <c r="O161" s="174">
        <f>ROUND(E161*N161,2)</f>
        <v>0</v>
      </c>
      <c r="P161" s="174">
        <v>0</v>
      </c>
      <c r="Q161" s="174">
        <f>ROUND(E161*P161,2)</f>
        <v>0</v>
      </c>
      <c r="R161" s="176" t="s">
        <v>581</v>
      </c>
      <c r="S161" s="176" t="s">
        <v>331</v>
      </c>
      <c r="T161" s="177" t="s">
        <v>331</v>
      </c>
      <c r="U161" s="159">
        <v>0.94</v>
      </c>
      <c r="V161" s="159">
        <f>ROUND(E161*U161,2)</f>
        <v>3.76</v>
      </c>
      <c r="W161" s="159"/>
      <c r="X161" s="159" t="s">
        <v>422</v>
      </c>
      <c r="Y161" s="159" t="s">
        <v>334</v>
      </c>
      <c r="Z161" s="148"/>
      <c r="AA161" s="148"/>
      <c r="AB161" s="148"/>
      <c r="AC161" s="148"/>
      <c r="AD161" s="148"/>
      <c r="AE161" s="148"/>
      <c r="AF161" s="148"/>
      <c r="AG161" s="148" t="s">
        <v>423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2" x14ac:dyDescent="0.2">
      <c r="A162" s="155"/>
      <c r="B162" s="156"/>
      <c r="C162" s="263" t="s">
        <v>2063</v>
      </c>
      <c r="D162" s="264"/>
      <c r="E162" s="264"/>
      <c r="F162" s="264"/>
      <c r="G162" s="264"/>
      <c r="H162" s="159"/>
      <c r="I162" s="159"/>
      <c r="J162" s="159"/>
      <c r="K162" s="159"/>
      <c r="L162" s="159"/>
      <c r="M162" s="159"/>
      <c r="N162" s="158"/>
      <c r="O162" s="158"/>
      <c r="P162" s="158"/>
      <c r="Q162" s="158"/>
      <c r="R162" s="159"/>
      <c r="S162" s="159"/>
      <c r="T162" s="159"/>
      <c r="U162" s="159"/>
      <c r="V162" s="159"/>
      <c r="W162" s="159"/>
      <c r="X162" s="159"/>
      <c r="Y162" s="159"/>
      <c r="Z162" s="148"/>
      <c r="AA162" s="148"/>
      <c r="AB162" s="148"/>
      <c r="AC162" s="148"/>
      <c r="AD162" s="148"/>
      <c r="AE162" s="148"/>
      <c r="AF162" s="148"/>
      <c r="AG162" s="148" t="s">
        <v>336</v>
      </c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79">
        <v>88</v>
      </c>
      <c r="B163" s="180" t="s">
        <v>2064</v>
      </c>
      <c r="C163" s="189" t="s">
        <v>2065</v>
      </c>
      <c r="D163" s="181" t="s">
        <v>1376</v>
      </c>
      <c r="E163" s="182">
        <v>5</v>
      </c>
      <c r="F163" s="183"/>
      <c r="G163" s="184">
        <f t="shared" ref="G163:G170" si="21">ROUND(E163*F163,2)</f>
        <v>0</v>
      </c>
      <c r="H163" s="183"/>
      <c r="I163" s="184">
        <f t="shared" ref="I163:I170" si="22">ROUND(E163*H163,2)</f>
        <v>0</v>
      </c>
      <c r="J163" s="183"/>
      <c r="K163" s="184">
        <f t="shared" ref="K163:K170" si="23">ROUND(E163*J163,2)</f>
        <v>0</v>
      </c>
      <c r="L163" s="184">
        <v>21</v>
      </c>
      <c r="M163" s="184">
        <f t="shared" ref="M163:M170" si="24">G163*(1+L163/100)</f>
        <v>0</v>
      </c>
      <c r="N163" s="182">
        <v>0</v>
      </c>
      <c r="O163" s="182">
        <f t="shared" ref="O163:O170" si="25">ROUND(E163*N163,2)</f>
        <v>0</v>
      </c>
      <c r="P163" s="182">
        <v>0</v>
      </c>
      <c r="Q163" s="182">
        <f t="shared" ref="Q163:Q170" si="26">ROUND(E163*P163,2)</f>
        <v>0</v>
      </c>
      <c r="R163" s="184"/>
      <c r="S163" s="184" t="s">
        <v>364</v>
      </c>
      <c r="T163" s="185" t="s">
        <v>332</v>
      </c>
      <c r="U163" s="159">
        <v>0</v>
      </c>
      <c r="V163" s="159">
        <f t="shared" ref="V163:V170" si="27">ROUND(E163*U163,2)</f>
        <v>0</v>
      </c>
      <c r="W163" s="159"/>
      <c r="X163" s="159" t="s">
        <v>422</v>
      </c>
      <c r="Y163" s="159" t="s">
        <v>334</v>
      </c>
      <c r="Z163" s="148"/>
      <c r="AA163" s="148"/>
      <c r="AB163" s="148"/>
      <c r="AC163" s="148"/>
      <c r="AD163" s="148"/>
      <c r="AE163" s="148"/>
      <c r="AF163" s="148"/>
      <c r="AG163" s="148" t="s">
        <v>1377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79">
        <v>89</v>
      </c>
      <c r="B164" s="180" t="s">
        <v>2066</v>
      </c>
      <c r="C164" s="189" t="s">
        <v>2067</v>
      </c>
      <c r="D164" s="181" t="s">
        <v>434</v>
      </c>
      <c r="E164" s="182">
        <v>5</v>
      </c>
      <c r="F164" s="183"/>
      <c r="G164" s="184">
        <f t="shared" si="21"/>
        <v>0</v>
      </c>
      <c r="H164" s="183"/>
      <c r="I164" s="184">
        <f t="shared" si="22"/>
        <v>0</v>
      </c>
      <c r="J164" s="183"/>
      <c r="K164" s="184">
        <f t="shared" si="23"/>
        <v>0</v>
      </c>
      <c r="L164" s="184">
        <v>21</v>
      </c>
      <c r="M164" s="184">
        <f t="shared" si="24"/>
        <v>0</v>
      </c>
      <c r="N164" s="182">
        <v>2.7000000000000001E-3</v>
      </c>
      <c r="O164" s="182">
        <f t="shared" si="25"/>
        <v>0.01</v>
      </c>
      <c r="P164" s="182">
        <v>0</v>
      </c>
      <c r="Q164" s="182">
        <f t="shared" si="26"/>
        <v>0</v>
      </c>
      <c r="R164" s="184" t="s">
        <v>563</v>
      </c>
      <c r="S164" s="184" t="s">
        <v>331</v>
      </c>
      <c r="T164" s="185" t="s">
        <v>331</v>
      </c>
      <c r="U164" s="159">
        <v>0</v>
      </c>
      <c r="V164" s="159">
        <f t="shared" si="27"/>
        <v>0</v>
      </c>
      <c r="W164" s="159"/>
      <c r="X164" s="159" t="s">
        <v>564</v>
      </c>
      <c r="Y164" s="159" t="s">
        <v>334</v>
      </c>
      <c r="Z164" s="148"/>
      <c r="AA164" s="148"/>
      <c r="AB164" s="148"/>
      <c r="AC164" s="148"/>
      <c r="AD164" s="148"/>
      <c r="AE164" s="148"/>
      <c r="AF164" s="148"/>
      <c r="AG164" s="148" t="s">
        <v>565</v>
      </c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79">
        <v>90</v>
      </c>
      <c r="B165" s="180" t="s">
        <v>2068</v>
      </c>
      <c r="C165" s="189" t="s">
        <v>2069</v>
      </c>
      <c r="D165" s="181" t="s">
        <v>1376</v>
      </c>
      <c r="E165" s="182">
        <v>5</v>
      </c>
      <c r="F165" s="183"/>
      <c r="G165" s="184">
        <f t="shared" si="21"/>
        <v>0</v>
      </c>
      <c r="H165" s="183"/>
      <c r="I165" s="184">
        <f t="shared" si="22"/>
        <v>0</v>
      </c>
      <c r="J165" s="183"/>
      <c r="K165" s="184">
        <f t="shared" si="23"/>
        <v>0</v>
      </c>
      <c r="L165" s="184">
        <v>21</v>
      </c>
      <c r="M165" s="184">
        <f t="shared" si="24"/>
        <v>0</v>
      </c>
      <c r="N165" s="182">
        <v>0</v>
      </c>
      <c r="O165" s="182">
        <f t="shared" si="25"/>
        <v>0</v>
      </c>
      <c r="P165" s="182">
        <v>0</v>
      </c>
      <c r="Q165" s="182">
        <f t="shared" si="26"/>
        <v>0</v>
      </c>
      <c r="R165" s="184"/>
      <c r="S165" s="184" t="s">
        <v>364</v>
      </c>
      <c r="T165" s="185" t="s">
        <v>332</v>
      </c>
      <c r="U165" s="159">
        <v>0</v>
      </c>
      <c r="V165" s="159">
        <f t="shared" si="27"/>
        <v>0</v>
      </c>
      <c r="W165" s="159"/>
      <c r="X165" s="159" t="s">
        <v>422</v>
      </c>
      <c r="Y165" s="159" t="s">
        <v>334</v>
      </c>
      <c r="Z165" s="148"/>
      <c r="AA165" s="148"/>
      <c r="AB165" s="148"/>
      <c r="AC165" s="148"/>
      <c r="AD165" s="148"/>
      <c r="AE165" s="148"/>
      <c r="AF165" s="148"/>
      <c r="AG165" s="148" t="s">
        <v>1377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ht="22.5" outlineLevel="1" x14ac:dyDescent="0.2">
      <c r="A166" s="179">
        <v>91</v>
      </c>
      <c r="B166" s="180" t="s">
        <v>2070</v>
      </c>
      <c r="C166" s="189" t="s">
        <v>2071</v>
      </c>
      <c r="D166" s="181" t="s">
        <v>434</v>
      </c>
      <c r="E166" s="182">
        <v>5</v>
      </c>
      <c r="F166" s="183"/>
      <c r="G166" s="184">
        <f t="shared" si="21"/>
        <v>0</v>
      </c>
      <c r="H166" s="183"/>
      <c r="I166" s="184">
        <f t="shared" si="22"/>
        <v>0</v>
      </c>
      <c r="J166" s="183"/>
      <c r="K166" s="184">
        <f t="shared" si="23"/>
        <v>0</v>
      </c>
      <c r="L166" s="184">
        <v>21</v>
      </c>
      <c r="M166" s="184">
        <f t="shared" si="24"/>
        <v>0</v>
      </c>
      <c r="N166" s="182">
        <v>3.6999999999999999E-4</v>
      </c>
      <c r="O166" s="182">
        <f t="shared" si="25"/>
        <v>0</v>
      </c>
      <c r="P166" s="182">
        <v>0</v>
      </c>
      <c r="Q166" s="182">
        <f t="shared" si="26"/>
        <v>0</v>
      </c>
      <c r="R166" s="184" t="s">
        <v>563</v>
      </c>
      <c r="S166" s="184" t="s">
        <v>331</v>
      </c>
      <c r="T166" s="185" t="s">
        <v>331</v>
      </c>
      <c r="U166" s="159">
        <v>0</v>
      </c>
      <c r="V166" s="159">
        <f t="shared" si="27"/>
        <v>0</v>
      </c>
      <c r="W166" s="159"/>
      <c r="X166" s="159" t="s">
        <v>564</v>
      </c>
      <c r="Y166" s="159" t="s">
        <v>334</v>
      </c>
      <c r="Z166" s="148"/>
      <c r="AA166" s="148"/>
      <c r="AB166" s="148"/>
      <c r="AC166" s="148"/>
      <c r="AD166" s="148"/>
      <c r="AE166" s="148"/>
      <c r="AF166" s="148"/>
      <c r="AG166" s="148" t="s">
        <v>565</v>
      </c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79">
        <v>92</v>
      </c>
      <c r="B167" s="180" t="s">
        <v>2072</v>
      </c>
      <c r="C167" s="189" t="s">
        <v>2073</v>
      </c>
      <c r="D167" s="181" t="s">
        <v>1376</v>
      </c>
      <c r="E167" s="182">
        <v>5</v>
      </c>
      <c r="F167" s="183"/>
      <c r="G167" s="184">
        <f t="shared" si="21"/>
        <v>0</v>
      </c>
      <c r="H167" s="183"/>
      <c r="I167" s="184">
        <f t="shared" si="22"/>
        <v>0</v>
      </c>
      <c r="J167" s="183"/>
      <c r="K167" s="184">
        <f t="shared" si="23"/>
        <v>0</v>
      </c>
      <c r="L167" s="184">
        <v>21</v>
      </c>
      <c r="M167" s="184">
        <f t="shared" si="24"/>
        <v>0</v>
      </c>
      <c r="N167" s="182">
        <v>0</v>
      </c>
      <c r="O167" s="182">
        <f t="shared" si="25"/>
        <v>0</v>
      </c>
      <c r="P167" s="182">
        <v>0</v>
      </c>
      <c r="Q167" s="182">
        <f t="shared" si="26"/>
        <v>0</v>
      </c>
      <c r="R167" s="184"/>
      <c r="S167" s="184" t="s">
        <v>364</v>
      </c>
      <c r="T167" s="185" t="s">
        <v>332</v>
      </c>
      <c r="U167" s="159">
        <v>0</v>
      </c>
      <c r="V167" s="159">
        <f t="shared" si="27"/>
        <v>0</v>
      </c>
      <c r="W167" s="159"/>
      <c r="X167" s="159" t="s">
        <v>422</v>
      </c>
      <c r="Y167" s="159" t="s">
        <v>334</v>
      </c>
      <c r="Z167" s="148"/>
      <c r="AA167" s="148"/>
      <c r="AB167" s="148"/>
      <c r="AC167" s="148"/>
      <c r="AD167" s="148"/>
      <c r="AE167" s="148"/>
      <c r="AF167" s="148"/>
      <c r="AG167" s="148" t="s">
        <v>1377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79">
        <v>93</v>
      </c>
      <c r="B168" s="180" t="s">
        <v>2074</v>
      </c>
      <c r="C168" s="189" t="s">
        <v>2075</v>
      </c>
      <c r="D168" s="181" t="s">
        <v>1365</v>
      </c>
      <c r="E168" s="182">
        <v>5</v>
      </c>
      <c r="F168" s="183"/>
      <c r="G168" s="184">
        <f t="shared" si="21"/>
        <v>0</v>
      </c>
      <c r="H168" s="183"/>
      <c r="I168" s="184">
        <f t="shared" si="22"/>
        <v>0</v>
      </c>
      <c r="J168" s="183"/>
      <c r="K168" s="184">
        <f t="shared" si="23"/>
        <v>0</v>
      </c>
      <c r="L168" s="184">
        <v>21</v>
      </c>
      <c r="M168" s="184">
        <f t="shared" si="24"/>
        <v>0</v>
      </c>
      <c r="N168" s="182">
        <v>2.5999999999999998E-4</v>
      </c>
      <c r="O168" s="182">
        <f t="shared" si="25"/>
        <v>0</v>
      </c>
      <c r="P168" s="182">
        <v>0</v>
      </c>
      <c r="Q168" s="182">
        <f t="shared" si="26"/>
        <v>0</v>
      </c>
      <c r="R168" s="184" t="s">
        <v>932</v>
      </c>
      <c r="S168" s="184" t="s">
        <v>331</v>
      </c>
      <c r="T168" s="185" t="s">
        <v>331</v>
      </c>
      <c r="U168" s="159">
        <v>0.16</v>
      </c>
      <c r="V168" s="159">
        <f t="shared" si="27"/>
        <v>0.8</v>
      </c>
      <c r="W168" s="159"/>
      <c r="X168" s="159" t="s">
        <v>422</v>
      </c>
      <c r="Y168" s="159" t="s">
        <v>334</v>
      </c>
      <c r="Z168" s="148"/>
      <c r="AA168" s="148"/>
      <c r="AB168" s="148"/>
      <c r="AC168" s="148"/>
      <c r="AD168" s="148"/>
      <c r="AE168" s="148"/>
      <c r="AF168" s="148"/>
      <c r="AG168" s="148" t="s">
        <v>1377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79">
        <v>94</v>
      </c>
      <c r="B169" s="180" t="s">
        <v>2076</v>
      </c>
      <c r="C169" s="189" t="s">
        <v>2077</v>
      </c>
      <c r="D169" s="181" t="s">
        <v>434</v>
      </c>
      <c r="E169" s="182">
        <v>5</v>
      </c>
      <c r="F169" s="183"/>
      <c r="G169" s="184">
        <f t="shared" si="21"/>
        <v>0</v>
      </c>
      <c r="H169" s="183"/>
      <c r="I169" s="184">
        <f t="shared" si="22"/>
        <v>0</v>
      </c>
      <c r="J169" s="183"/>
      <c r="K169" s="184">
        <f t="shared" si="23"/>
        <v>0</v>
      </c>
      <c r="L169" s="184">
        <v>21</v>
      </c>
      <c r="M169" s="184">
        <f t="shared" si="24"/>
        <v>0</v>
      </c>
      <c r="N169" s="182">
        <v>2.0000000000000001E-4</v>
      </c>
      <c r="O169" s="182">
        <f t="shared" si="25"/>
        <v>0</v>
      </c>
      <c r="P169" s="182">
        <v>0</v>
      </c>
      <c r="Q169" s="182">
        <f t="shared" si="26"/>
        <v>0</v>
      </c>
      <c r="R169" s="184" t="s">
        <v>563</v>
      </c>
      <c r="S169" s="184" t="s">
        <v>331</v>
      </c>
      <c r="T169" s="185" t="s">
        <v>331</v>
      </c>
      <c r="U169" s="159">
        <v>0</v>
      </c>
      <c r="V169" s="159">
        <f t="shared" si="27"/>
        <v>0</v>
      </c>
      <c r="W169" s="159"/>
      <c r="X169" s="159" t="s">
        <v>564</v>
      </c>
      <c r="Y169" s="159" t="s">
        <v>334</v>
      </c>
      <c r="Z169" s="148"/>
      <c r="AA169" s="148"/>
      <c r="AB169" s="148"/>
      <c r="AC169" s="148"/>
      <c r="AD169" s="148"/>
      <c r="AE169" s="148"/>
      <c r="AF169" s="148"/>
      <c r="AG169" s="148" t="s">
        <v>565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ht="45" outlineLevel="1" x14ac:dyDescent="0.2">
      <c r="A170" s="171">
        <v>95</v>
      </c>
      <c r="B170" s="172" t="s">
        <v>2078</v>
      </c>
      <c r="C170" s="187" t="s">
        <v>2079</v>
      </c>
      <c r="D170" s="173" t="s">
        <v>1365</v>
      </c>
      <c r="E170" s="174">
        <v>5</v>
      </c>
      <c r="F170" s="175"/>
      <c r="G170" s="176">
        <f t="shared" si="21"/>
        <v>0</v>
      </c>
      <c r="H170" s="175"/>
      <c r="I170" s="176">
        <f t="shared" si="22"/>
        <v>0</v>
      </c>
      <c r="J170" s="175"/>
      <c r="K170" s="176">
        <f t="shared" si="23"/>
        <v>0</v>
      </c>
      <c r="L170" s="176">
        <v>21</v>
      </c>
      <c r="M170" s="176">
        <f t="shared" si="24"/>
        <v>0</v>
      </c>
      <c r="N170" s="174">
        <v>1.3650000000000001E-2</v>
      </c>
      <c r="O170" s="174">
        <f t="shared" si="25"/>
        <v>7.0000000000000007E-2</v>
      </c>
      <c r="P170" s="174">
        <v>0</v>
      </c>
      <c r="Q170" s="174">
        <f t="shared" si="26"/>
        <v>0</v>
      </c>
      <c r="R170" s="176" t="s">
        <v>932</v>
      </c>
      <c r="S170" s="176" t="s">
        <v>331</v>
      </c>
      <c r="T170" s="177" t="s">
        <v>331</v>
      </c>
      <c r="U170" s="159">
        <v>1.9</v>
      </c>
      <c r="V170" s="159">
        <f t="shared" si="27"/>
        <v>9.5</v>
      </c>
      <c r="W170" s="159"/>
      <c r="X170" s="159" t="s">
        <v>422</v>
      </c>
      <c r="Y170" s="159" t="s">
        <v>334</v>
      </c>
      <c r="Z170" s="148"/>
      <c r="AA170" s="148"/>
      <c r="AB170" s="148"/>
      <c r="AC170" s="148"/>
      <c r="AD170" s="148"/>
      <c r="AE170" s="148"/>
      <c r="AF170" s="148"/>
      <c r="AG170" s="148" t="s">
        <v>423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2" x14ac:dyDescent="0.2">
      <c r="A171" s="155"/>
      <c r="B171" s="156"/>
      <c r="C171" s="274" t="s">
        <v>2080</v>
      </c>
      <c r="D171" s="275"/>
      <c r="E171" s="275"/>
      <c r="F171" s="275"/>
      <c r="G171" s="275"/>
      <c r="H171" s="159"/>
      <c r="I171" s="159"/>
      <c r="J171" s="159"/>
      <c r="K171" s="159"/>
      <c r="L171" s="159"/>
      <c r="M171" s="159"/>
      <c r="N171" s="158"/>
      <c r="O171" s="158"/>
      <c r="P171" s="158"/>
      <c r="Q171" s="158"/>
      <c r="R171" s="159"/>
      <c r="S171" s="159"/>
      <c r="T171" s="159"/>
      <c r="U171" s="159"/>
      <c r="V171" s="159"/>
      <c r="W171" s="159"/>
      <c r="X171" s="159"/>
      <c r="Y171" s="159"/>
      <c r="Z171" s="148"/>
      <c r="AA171" s="148"/>
      <c r="AB171" s="148"/>
      <c r="AC171" s="148"/>
      <c r="AD171" s="148"/>
      <c r="AE171" s="148"/>
      <c r="AF171" s="148"/>
      <c r="AG171" s="148" t="s">
        <v>430</v>
      </c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2" x14ac:dyDescent="0.2">
      <c r="A172" s="155"/>
      <c r="B172" s="156"/>
      <c r="C172" s="272" t="s">
        <v>2081</v>
      </c>
      <c r="D172" s="273"/>
      <c r="E172" s="273"/>
      <c r="F172" s="273"/>
      <c r="G172" s="273"/>
      <c r="H172" s="159"/>
      <c r="I172" s="159"/>
      <c r="J172" s="159"/>
      <c r="K172" s="159"/>
      <c r="L172" s="159"/>
      <c r="M172" s="159"/>
      <c r="N172" s="158"/>
      <c r="O172" s="158"/>
      <c r="P172" s="158"/>
      <c r="Q172" s="158"/>
      <c r="R172" s="159"/>
      <c r="S172" s="159"/>
      <c r="T172" s="159"/>
      <c r="U172" s="159"/>
      <c r="V172" s="159"/>
      <c r="W172" s="159"/>
      <c r="X172" s="159"/>
      <c r="Y172" s="159"/>
      <c r="Z172" s="148"/>
      <c r="AA172" s="148"/>
      <c r="AB172" s="148"/>
      <c r="AC172" s="148"/>
      <c r="AD172" s="148"/>
      <c r="AE172" s="148"/>
      <c r="AF172" s="148"/>
      <c r="AG172" s="148" t="s">
        <v>336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79">
        <v>96</v>
      </c>
      <c r="B173" s="180" t="s">
        <v>2082</v>
      </c>
      <c r="C173" s="189" t="s">
        <v>2083</v>
      </c>
      <c r="D173" s="181" t="s">
        <v>1365</v>
      </c>
      <c r="E173" s="182">
        <v>5</v>
      </c>
      <c r="F173" s="183"/>
      <c r="G173" s="184">
        <f t="shared" ref="G173:G184" si="28">ROUND(E173*F173,2)</f>
        <v>0</v>
      </c>
      <c r="H173" s="183"/>
      <c r="I173" s="184">
        <f t="shared" ref="I173:I184" si="29">ROUND(E173*H173,2)</f>
        <v>0</v>
      </c>
      <c r="J173" s="183"/>
      <c r="K173" s="184">
        <f t="shared" ref="K173:K184" si="30">ROUND(E173*J173,2)</f>
        <v>0</v>
      </c>
      <c r="L173" s="184">
        <v>21</v>
      </c>
      <c r="M173" s="184">
        <f t="shared" ref="M173:M184" si="31">G173*(1+L173/100)</f>
        <v>0</v>
      </c>
      <c r="N173" s="182">
        <v>1.6000000000000001E-4</v>
      </c>
      <c r="O173" s="182">
        <f t="shared" ref="O173:O184" si="32">ROUND(E173*N173,2)</f>
        <v>0</v>
      </c>
      <c r="P173" s="182">
        <v>0</v>
      </c>
      <c r="Q173" s="182">
        <f t="shared" ref="Q173:Q184" si="33">ROUND(E173*P173,2)</f>
        <v>0</v>
      </c>
      <c r="R173" s="184" t="s">
        <v>932</v>
      </c>
      <c r="S173" s="184" t="s">
        <v>331</v>
      </c>
      <c r="T173" s="185" t="s">
        <v>331</v>
      </c>
      <c r="U173" s="159">
        <v>0.16500000000000001</v>
      </c>
      <c r="V173" s="159">
        <f t="shared" ref="V173:V184" si="34">ROUND(E173*U173,2)</f>
        <v>0.83</v>
      </c>
      <c r="W173" s="159"/>
      <c r="X173" s="159" t="s">
        <v>422</v>
      </c>
      <c r="Y173" s="159" t="s">
        <v>334</v>
      </c>
      <c r="Z173" s="148"/>
      <c r="AA173" s="148"/>
      <c r="AB173" s="148"/>
      <c r="AC173" s="148"/>
      <c r="AD173" s="148"/>
      <c r="AE173" s="148"/>
      <c r="AF173" s="148"/>
      <c r="AG173" s="148" t="s">
        <v>423</v>
      </c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79">
        <v>97</v>
      </c>
      <c r="B174" s="180" t="s">
        <v>2084</v>
      </c>
      <c r="C174" s="189" t="s">
        <v>2085</v>
      </c>
      <c r="D174" s="181" t="s">
        <v>434</v>
      </c>
      <c r="E174" s="182">
        <v>5</v>
      </c>
      <c r="F174" s="183"/>
      <c r="G174" s="184">
        <f t="shared" si="28"/>
        <v>0</v>
      </c>
      <c r="H174" s="183"/>
      <c r="I174" s="184">
        <f t="shared" si="29"/>
        <v>0</v>
      </c>
      <c r="J174" s="183"/>
      <c r="K174" s="184">
        <f t="shared" si="30"/>
        <v>0</v>
      </c>
      <c r="L174" s="184">
        <v>21</v>
      </c>
      <c r="M174" s="184">
        <f t="shared" si="31"/>
        <v>0</v>
      </c>
      <c r="N174" s="182">
        <v>1E-4</v>
      </c>
      <c r="O174" s="182">
        <f t="shared" si="32"/>
        <v>0</v>
      </c>
      <c r="P174" s="182">
        <v>0</v>
      </c>
      <c r="Q174" s="182">
        <f t="shared" si="33"/>
        <v>0</v>
      </c>
      <c r="R174" s="184" t="s">
        <v>563</v>
      </c>
      <c r="S174" s="184" t="s">
        <v>331</v>
      </c>
      <c r="T174" s="185" t="s">
        <v>331</v>
      </c>
      <c r="U174" s="159">
        <v>0</v>
      </c>
      <c r="V174" s="159">
        <f t="shared" si="34"/>
        <v>0</v>
      </c>
      <c r="W174" s="159"/>
      <c r="X174" s="159" t="s">
        <v>564</v>
      </c>
      <c r="Y174" s="159" t="s">
        <v>334</v>
      </c>
      <c r="Z174" s="148"/>
      <c r="AA174" s="148"/>
      <c r="AB174" s="148"/>
      <c r="AC174" s="148"/>
      <c r="AD174" s="148"/>
      <c r="AE174" s="148"/>
      <c r="AF174" s="148"/>
      <c r="AG174" s="148" t="s">
        <v>565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79">
        <v>98</v>
      </c>
      <c r="B175" s="180" t="s">
        <v>2086</v>
      </c>
      <c r="C175" s="189" t="s">
        <v>2087</v>
      </c>
      <c r="D175" s="181" t="s">
        <v>1365</v>
      </c>
      <c r="E175" s="182">
        <v>5</v>
      </c>
      <c r="F175" s="183"/>
      <c r="G175" s="184">
        <f t="shared" si="28"/>
        <v>0</v>
      </c>
      <c r="H175" s="183"/>
      <c r="I175" s="184">
        <f t="shared" si="29"/>
        <v>0</v>
      </c>
      <c r="J175" s="183"/>
      <c r="K175" s="184">
        <f t="shared" si="30"/>
        <v>0</v>
      </c>
      <c r="L175" s="184">
        <v>21</v>
      </c>
      <c r="M175" s="184">
        <f t="shared" si="31"/>
        <v>0</v>
      </c>
      <c r="N175" s="182">
        <v>8.7000000000000001E-4</v>
      </c>
      <c r="O175" s="182">
        <f t="shared" si="32"/>
        <v>0</v>
      </c>
      <c r="P175" s="182">
        <v>0</v>
      </c>
      <c r="Q175" s="182">
        <f t="shared" si="33"/>
        <v>0</v>
      </c>
      <c r="R175" s="184" t="s">
        <v>932</v>
      </c>
      <c r="S175" s="184" t="s">
        <v>331</v>
      </c>
      <c r="T175" s="185" t="s">
        <v>331</v>
      </c>
      <c r="U175" s="159">
        <v>1.1200000000000001</v>
      </c>
      <c r="V175" s="159">
        <f t="shared" si="34"/>
        <v>5.6</v>
      </c>
      <c r="W175" s="159"/>
      <c r="X175" s="159" t="s">
        <v>422</v>
      </c>
      <c r="Y175" s="159" t="s">
        <v>334</v>
      </c>
      <c r="Z175" s="148"/>
      <c r="AA175" s="148"/>
      <c r="AB175" s="148"/>
      <c r="AC175" s="148"/>
      <c r="AD175" s="148"/>
      <c r="AE175" s="148"/>
      <c r="AF175" s="148"/>
      <c r="AG175" s="148" t="s">
        <v>423</v>
      </c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79">
        <v>99</v>
      </c>
      <c r="B176" s="180" t="s">
        <v>2088</v>
      </c>
      <c r="C176" s="189" t="s">
        <v>2089</v>
      </c>
      <c r="D176" s="181" t="s">
        <v>434</v>
      </c>
      <c r="E176" s="182">
        <v>5</v>
      </c>
      <c r="F176" s="183"/>
      <c r="G176" s="184">
        <f t="shared" si="28"/>
        <v>0</v>
      </c>
      <c r="H176" s="183"/>
      <c r="I176" s="184">
        <f t="shared" si="29"/>
        <v>0</v>
      </c>
      <c r="J176" s="183"/>
      <c r="K176" s="184">
        <f t="shared" si="30"/>
        <v>0</v>
      </c>
      <c r="L176" s="184">
        <v>21</v>
      </c>
      <c r="M176" s="184">
        <f t="shared" si="31"/>
        <v>0</v>
      </c>
      <c r="N176" s="182">
        <v>1.7799999999999999E-3</v>
      </c>
      <c r="O176" s="182">
        <f t="shared" si="32"/>
        <v>0.01</v>
      </c>
      <c r="P176" s="182">
        <v>0</v>
      </c>
      <c r="Q176" s="182">
        <f t="shared" si="33"/>
        <v>0</v>
      </c>
      <c r="R176" s="184" t="s">
        <v>932</v>
      </c>
      <c r="S176" s="184" t="s">
        <v>331</v>
      </c>
      <c r="T176" s="185" t="s">
        <v>331</v>
      </c>
      <c r="U176" s="159">
        <v>0.96199999999999997</v>
      </c>
      <c r="V176" s="159">
        <f t="shared" si="34"/>
        <v>4.8099999999999996</v>
      </c>
      <c r="W176" s="159"/>
      <c r="X176" s="159" t="s">
        <v>422</v>
      </c>
      <c r="Y176" s="159" t="s">
        <v>334</v>
      </c>
      <c r="Z176" s="148"/>
      <c r="AA176" s="148"/>
      <c r="AB176" s="148"/>
      <c r="AC176" s="148"/>
      <c r="AD176" s="148"/>
      <c r="AE176" s="148"/>
      <c r="AF176" s="148"/>
      <c r="AG176" s="148" t="s">
        <v>423</v>
      </c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ht="33.75" outlineLevel="1" x14ac:dyDescent="0.2">
      <c r="A177" s="179">
        <v>100</v>
      </c>
      <c r="B177" s="180" t="s">
        <v>2090</v>
      </c>
      <c r="C177" s="189" t="s">
        <v>2091</v>
      </c>
      <c r="D177" s="181" t="s">
        <v>434</v>
      </c>
      <c r="E177" s="182">
        <v>5</v>
      </c>
      <c r="F177" s="183"/>
      <c r="G177" s="184">
        <f t="shared" si="28"/>
        <v>0</v>
      </c>
      <c r="H177" s="183"/>
      <c r="I177" s="184">
        <f t="shared" si="29"/>
        <v>0</v>
      </c>
      <c r="J177" s="183"/>
      <c r="K177" s="184">
        <f t="shared" si="30"/>
        <v>0</v>
      </c>
      <c r="L177" s="184">
        <v>21</v>
      </c>
      <c r="M177" s="184">
        <f t="shared" si="31"/>
        <v>0</v>
      </c>
      <c r="N177" s="182">
        <v>1.6500000000000001E-2</v>
      </c>
      <c r="O177" s="182">
        <f t="shared" si="32"/>
        <v>0.08</v>
      </c>
      <c r="P177" s="182">
        <v>0</v>
      </c>
      <c r="Q177" s="182">
        <f t="shared" si="33"/>
        <v>0</v>
      </c>
      <c r="R177" s="184" t="s">
        <v>563</v>
      </c>
      <c r="S177" s="184" t="s">
        <v>331</v>
      </c>
      <c r="T177" s="185" t="s">
        <v>331</v>
      </c>
      <c r="U177" s="159">
        <v>0</v>
      </c>
      <c r="V177" s="159">
        <f t="shared" si="34"/>
        <v>0</v>
      </c>
      <c r="W177" s="159"/>
      <c r="X177" s="159" t="s">
        <v>564</v>
      </c>
      <c r="Y177" s="159" t="s">
        <v>334</v>
      </c>
      <c r="Z177" s="148"/>
      <c r="AA177" s="148"/>
      <c r="AB177" s="148"/>
      <c r="AC177" s="148"/>
      <c r="AD177" s="148"/>
      <c r="AE177" s="148"/>
      <c r="AF177" s="148"/>
      <c r="AG177" s="148" t="s">
        <v>565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79">
        <v>101</v>
      </c>
      <c r="B178" s="180" t="s">
        <v>2092</v>
      </c>
      <c r="C178" s="189" t="s">
        <v>2093</v>
      </c>
      <c r="D178" s="181" t="s">
        <v>1376</v>
      </c>
      <c r="E178" s="182">
        <v>5</v>
      </c>
      <c r="F178" s="183"/>
      <c r="G178" s="184">
        <f t="shared" si="28"/>
        <v>0</v>
      </c>
      <c r="H178" s="183"/>
      <c r="I178" s="184">
        <f t="shared" si="29"/>
        <v>0</v>
      </c>
      <c r="J178" s="183"/>
      <c r="K178" s="184">
        <f t="shared" si="30"/>
        <v>0</v>
      </c>
      <c r="L178" s="184">
        <v>21</v>
      </c>
      <c r="M178" s="184">
        <f t="shared" si="31"/>
        <v>0</v>
      </c>
      <c r="N178" s="182">
        <v>0</v>
      </c>
      <c r="O178" s="182">
        <f t="shared" si="32"/>
        <v>0</v>
      </c>
      <c r="P178" s="182">
        <v>0</v>
      </c>
      <c r="Q178" s="182">
        <f t="shared" si="33"/>
        <v>0</v>
      </c>
      <c r="R178" s="184"/>
      <c r="S178" s="184" t="s">
        <v>364</v>
      </c>
      <c r="T178" s="185" t="s">
        <v>332</v>
      </c>
      <c r="U178" s="159">
        <v>0</v>
      </c>
      <c r="V178" s="159">
        <f t="shared" si="34"/>
        <v>0</v>
      </c>
      <c r="W178" s="159"/>
      <c r="X178" s="159" t="s">
        <v>422</v>
      </c>
      <c r="Y178" s="159" t="s">
        <v>334</v>
      </c>
      <c r="Z178" s="148"/>
      <c r="AA178" s="148"/>
      <c r="AB178" s="148"/>
      <c r="AC178" s="148"/>
      <c r="AD178" s="148"/>
      <c r="AE178" s="148"/>
      <c r="AF178" s="148"/>
      <c r="AG178" s="148" t="s">
        <v>1377</v>
      </c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79">
        <v>102</v>
      </c>
      <c r="B179" s="180" t="s">
        <v>2094</v>
      </c>
      <c r="C179" s="189" t="s">
        <v>2095</v>
      </c>
      <c r="D179" s="181" t="s">
        <v>1376</v>
      </c>
      <c r="E179" s="182">
        <v>3</v>
      </c>
      <c r="F179" s="183"/>
      <c r="G179" s="184">
        <f t="shared" si="28"/>
        <v>0</v>
      </c>
      <c r="H179" s="183"/>
      <c r="I179" s="184">
        <f t="shared" si="29"/>
        <v>0</v>
      </c>
      <c r="J179" s="183"/>
      <c r="K179" s="184">
        <f t="shared" si="30"/>
        <v>0</v>
      </c>
      <c r="L179" s="184">
        <v>21</v>
      </c>
      <c r="M179" s="184">
        <f t="shared" si="31"/>
        <v>0</v>
      </c>
      <c r="N179" s="182">
        <v>0</v>
      </c>
      <c r="O179" s="182">
        <f t="shared" si="32"/>
        <v>0</v>
      </c>
      <c r="P179" s="182">
        <v>0</v>
      </c>
      <c r="Q179" s="182">
        <f t="shared" si="33"/>
        <v>0</v>
      </c>
      <c r="R179" s="184"/>
      <c r="S179" s="184" t="s">
        <v>364</v>
      </c>
      <c r="T179" s="185" t="s">
        <v>332</v>
      </c>
      <c r="U179" s="159">
        <v>0</v>
      </c>
      <c r="V179" s="159">
        <f t="shared" si="34"/>
        <v>0</v>
      </c>
      <c r="W179" s="159"/>
      <c r="X179" s="159" t="s">
        <v>422</v>
      </c>
      <c r="Y179" s="159" t="s">
        <v>334</v>
      </c>
      <c r="Z179" s="148"/>
      <c r="AA179" s="148"/>
      <c r="AB179" s="148"/>
      <c r="AC179" s="148"/>
      <c r="AD179" s="148"/>
      <c r="AE179" s="148"/>
      <c r="AF179" s="148"/>
      <c r="AG179" s="148" t="s">
        <v>1377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79">
        <v>103</v>
      </c>
      <c r="B180" s="180" t="s">
        <v>2066</v>
      </c>
      <c r="C180" s="189" t="s">
        <v>2067</v>
      </c>
      <c r="D180" s="181" t="s">
        <v>434</v>
      </c>
      <c r="E180" s="182">
        <v>3</v>
      </c>
      <c r="F180" s="183"/>
      <c r="G180" s="184">
        <f t="shared" si="28"/>
        <v>0</v>
      </c>
      <c r="H180" s="183"/>
      <c r="I180" s="184">
        <f t="shared" si="29"/>
        <v>0</v>
      </c>
      <c r="J180" s="183"/>
      <c r="K180" s="184">
        <f t="shared" si="30"/>
        <v>0</v>
      </c>
      <c r="L180" s="184">
        <v>21</v>
      </c>
      <c r="M180" s="184">
        <f t="shared" si="31"/>
        <v>0</v>
      </c>
      <c r="N180" s="182">
        <v>2.7000000000000001E-3</v>
      </c>
      <c r="O180" s="182">
        <f t="shared" si="32"/>
        <v>0.01</v>
      </c>
      <c r="P180" s="182">
        <v>0</v>
      </c>
      <c r="Q180" s="182">
        <f t="shared" si="33"/>
        <v>0</v>
      </c>
      <c r="R180" s="184" t="s">
        <v>563</v>
      </c>
      <c r="S180" s="184" t="s">
        <v>331</v>
      </c>
      <c r="T180" s="185" t="s">
        <v>331</v>
      </c>
      <c r="U180" s="159">
        <v>0</v>
      </c>
      <c r="V180" s="159">
        <f t="shared" si="34"/>
        <v>0</v>
      </c>
      <c r="W180" s="159"/>
      <c r="X180" s="159" t="s">
        <v>564</v>
      </c>
      <c r="Y180" s="159" t="s">
        <v>334</v>
      </c>
      <c r="Z180" s="148"/>
      <c r="AA180" s="148"/>
      <c r="AB180" s="148"/>
      <c r="AC180" s="148"/>
      <c r="AD180" s="148"/>
      <c r="AE180" s="148"/>
      <c r="AF180" s="148"/>
      <c r="AG180" s="148" t="s">
        <v>565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79">
        <v>104</v>
      </c>
      <c r="B181" s="180" t="s">
        <v>2068</v>
      </c>
      <c r="C181" s="189" t="s">
        <v>2069</v>
      </c>
      <c r="D181" s="181" t="s">
        <v>1376</v>
      </c>
      <c r="E181" s="182">
        <v>3</v>
      </c>
      <c r="F181" s="183"/>
      <c r="G181" s="184">
        <f t="shared" si="28"/>
        <v>0</v>
      </c>
      <c r="H181" s="183"/>
      <c r="I181" s="184">
        <f t="shared" si="29"/>
        <v>0</v>
      </c>
      <c r="J181" s="183"/>
      <c r="K181" s="184">
        <f t="shared" si="30"/>
        <v>0</v>
      </c>
      <c r="L181" s="184">
        <v>21</v>
      </c>
      <c r="M181" s="184">
        <f t="shared" si="31"/>
        <v>0</v>
      </c>
      <c r="N181" s="182">
        <v>0</v>
      </c>
      <c r="O181" s="182">
        <f t="shared" si="32"/>
        <v>0</v>
      </c>
      <c r="P181" s="182">
        <v>0</v>
      </c>
      <c r="Q181" s="182">
        <f t="shared" si="33"/>
        <v>0</v>
      </c>
      <c r="R181" s="184"/>
      <c r="S181" s="184" t="s">
        <v>364</v>
      </c>
      <c r="T181" s="185" t="s">
        <v>332</v>
      </c>
      <c r="U181" s="159">
        <v>0</v>
      </c>
      <c r="V181" s="159">
        <f t="shared" si="34"/>
        <v>0</v>
      </c>
      <c r="W181" s="159"/>
      <c r="X181" s="159" t="s">
        <v>422</v>
      </c>
      <c r="Y181" s="159" t="s">
        <v>334</v>
      </c>
      <c r="Z181" s="148"/>
      <c r="AA181" s="148"/>
      <c r="AB181" s="148"/>
      <c r="AC181" s="148"/>
      <c r="AD181" s="148"/>
      <c r="AE181" s="148"/>
      <c r="AF181" s="148"/>
      <c r="AG181" s="148" t="s">
        <v>1377</v>
      </c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ht="22.5" outlineLevel="1" x14ac:dyDescent="0.2">
      <c r="A182" s="179">
        <v>105</v>
      </c>
      <c r="B182" s="180" t="s">
        <v>2070</v>
      </c>
      <c r="C182" s="189" t="s">
        <v>2071</v>
      </c>
      <c r="D182" s="181" t="s">
        <v>434</v>
      </c>
      <c r="E182" s="182">
        <v>3</v>
      </c>
      <c r="F182" s="183"/>
      <c r="G182" s="184">
        <f t="shared" si="28"/>
        <v>0</v>
      </c>
      <c r="H182" s="183"/>
      <c r="I182" s="184">
        <f t="shared" si="29"/>
        <v>0</v>
      </c>
      <c r="J182" s="183"/>
      <c r="K182" s="184">
        <f t="shared" si="30"/>
        <v>0</v>
      </c>
      <c r="L182" s="184">
        <v>21</v>
      </c>
      <c r="M182" s="184">
        <f t="shared" si="31"/>
        <v>0</v>
      </c>
      <c r="N182" s="182">
        <v>3.6999999999999999E-4</v>
      </c>
      <c r="O182" s="182">
        <f t="shared" si="32"/>
        <v>0</v>
      </c>
      <c r="P182" s="182">
        <v>0</v>
      </c>
      <c r="Q182" s="182">
        <f t="shared" si="33"/>
        <v>0</v>
      </c>
      <c r="R182" s="184" t="s">
        <v>563</v>
      </c>
      <c r="S182" s="184" t="s">
        <v>331</v>
      </c>
      <c r="T182" s="185" t="s">
        <v>331</v>
      </c>
      <c r="U182" s="159">
        <v>0</v>
      </c>
      <c r="V182" s="159">
        <f t="shared" si="34"/>
        <v>0</v>
      </c>
      <c r="W182" s="159"/>
      <c r="X182" s="159" t="s">
        <v>564</v>
      </c>
      <c r="Y182" s="159" t="s">
        <v>334</v>
      </c>
      <c r="Z182" s="148"/>
      <c r="AA182" s="148"/>
      <c r="AB182" s="148"/>
      <c r="AC182" s="148"/>
      <c r="AD182" s="148"/>
      <c r="AE182" s="148"/>
      <c r="AF182" s="148"/>
      <c r="AG182" s="148" t="s">
        <v>565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79">
        <v>106</v>
      </c>
      <c r="B183" s="180" t="s">
        <v>2096</v>
      </c>
      <c r="C183" s="189" t="s">
        <v>2073</v>
      </c>
      <c r="D183" s="181" t="s">
        <v>1376</v>
      </c>
      <c r="E183" s="182">
        <v>3</v>
      </c>
      <c r="F183" s="183"/>
      <c r="G183" s="184">
        <f t="shared" si="28"/>
        <v>0</v>
      </c>
      <c r="H183" s="183"/>
      <c r="I183" s="184">
        <f t="shared" si="29"/>
        <v>0</v>
      </c>
      <c r="J183" s="183"/>
      <c r="K183" s="184">
        <f t="shared" si="30"/>
        <v>0</v>
      </c>
      <c r="L183" s="184">
        <v>21</v>
      </c>
      <c r="M183" s="184">
        <f t="shared" si="31"/>
        <v>0</v>
      </c>
      <c r="N183" s="182">
        <v>0</v>
      </c>
      <c r="O183" s="182">
        <f t="shared" si="32"/>
        <v>0</v>
      </c>
      <c r="P183" s="182">
        <v>0</v>
      </c>
      <c r="Q183" s="182">
        <f t="shared" si="33"/>
        <v>0</v>
      </c>
      <c r="R183" s="184"/>
      <c r="S183" s="184" t="s">
        <v>364</v>
      </c>
      <c r="T183" s="185" t="s">
        <v>332</v>
      </c>
      <c r="U183" s="159">
        <v>0</v>
      </c>
      <c r="V183" s="159">
        <f t="shared" si="34"/>
        <v>0</v>
      </c>
      <c r="W183" s="159"/>
      <c r="X183" s="159" t="s">
        <v>422</v>
      </c>
      <c r="Y183" s="159" t="s">
        <v>334</v>
      </c>
      <c r="Z183" s="148"/>
      <c r="AA183" s="148"/>
      <c r="AB183" s="148"/>
      <c r="AC183" s="148"/>
      <c r="AD183" s="148"/>
      <c r="AE183" s="148"/>
      <c r="AF183" s="148"/>
      <c r="AG183" s="148" t="s">
        <v>1377</v>
      </c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ht="45" outlineLevel="1" x14ac:dyDescent="0.2">
      <c r="A184" s="171">
        <v>107</v>
      </c>
      <c r="B184" s="172" t="s">
        <v>2078</v>
      </c>
      <c r="C184" s="187" t="s">
        <v>2079</v>
      </c>
      <c r="D184" s="173" t="s">
        <v>1365</v>
      </c>
      <c r="E184" s="174">
        <v>3</v>
      </c>
      <c r="F184" s="175"/>
      <c r="G184" s="176">
        <f t="shared" si="28"/>
        <v>0</v>
      </c>
      <c r="H184" s="175"/>
      <c r="I184" s="176">
        <f t="shared" si="29"/>
        <v>0</v>
      </c>
      <c r="J184" s="175"/>
      <c r="K184" s="176">
        <f t="shared" si="30"/>
        <v>0</v>
      </c>
      <c r="L184" s="176">
        <v>21</v>
      </c>
      <c r="M184" s="176">
        <f t="shared" si="31"/>
        <v>0</v>
      </c>
      <c r="N184" s="174">
        <v>1.3650000000000001E-2</v>
      </c>
      <c r="O184" s="174">
        <f t="shared" si="32"/>
        <v>0.04</v>
      </c>
      <c r="P184" s="174">
        <v>0</v>
      </c>
      <c r="Q184" s="174">
        <f t="shared" si="33"/>
        <v>0</v>
      </c>
      <c r="R184" s="176" t="s">
        <v>932</v>
      </c>
      <c r="S184" s="176" t="s">
        <v>331</v>
      </c>
      <c r="T184" s="177" t="s">
        <v>331</v>
      </c>
      <c r="U184" s="159">
        <v>1.9</v>
      </c>
      <c r="V184" s="159">
        <f t="shared" si="34"/>
        <v>5.7</v>
      </c>
      <c r="W184" s="159"/>
      <c r="X184" s="159" t="s">
        <v>422</v>
      </c>
      <c r="Y184" s="159" t="s">
        <v>334</v>
      </c>
      <c r="Z184" s="148"/>
      <c r="AA184" s="148"/>
      <c r="AB184" s="148"/>
      <c r="AC184" s="148"/>
      <c r="AD184" s="148"/>
      <c r="AE184" s="148"/>
      <c r="AF184" s="148"/>
      <c r="AG184" s="148" t="s">
        <v>423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2" x14ac:dyDescent="0.2">
      <c r="A185" s="155"/>
      <c r="B185" s="156"/>
      <c r="C185" s="274" t="s">
        <v>2080</v>
      </c>
      <c r="D185" s="275"/>
      <c r="E185" s="275"/>
      <c r="F185" s="275"/>
      <c r="G185" s="275"/>
      <c r="H185" s="159"/>
      <c r="I185" s="159"/>
      <c r="J185" s="159"/>
      <c r="K185" s="159"/>
      <c r="L185" s="159"/>
      <c r="M185" s="159"/>
      <c r="N185" s="158"/>
      <c r="O185" s="158"/>
      <c r="P185" s="158"/>
      <c r="Q185" s="158"/>
      <c r="R185" s="159"/>
      <c r="S185" s="159"/>
      <c r="T185" s="159"/>
      <c r="U185" s="159"/>
      <c r="V185" s="159"/>
      <c r="W185" s="159"/>
      <c r="X185" s="159"/>
      <c r="Y185" s="159"/>
      <c r="Z185" s="148"/>
      <c r="AA185" s="148"/>
      <c r="AB185" s="148"/>
      <c r="AC185" s="148"/>
      <c r="AD185" s="148"/>
      <c r="AE185" s="148"/>
      <c r="AF185" s="148"/>
      <c r="AG185" s="148" t="s">
        <v>430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2" x14ac:dyDescent="0.2">
      <c r="A186" s="155"/>
      <c r="B186" s="156"/>
      <c r="C186" s="272" t="s">
        <v>2081</v>
      </c>
      <c r="D186" s="273"/>
      <c r="E186" s="273"/>
      <c r="F186" s="273"/>
      <c r="G186" s="273"/>
      <c r="H186" s="159"/>
      <c r="I186" s="159"/>
      <c r="J186" s="159"/>
      <c r="K186" s="159"/>
      <c r="L186" s="159"/>
      <c r="M186" s="159"/>
      <c r="N186" s="158"/>
      <c r="O186" s="158"/>
      <c r="P186" s="158"/>
      <c r="Q186" s="158"/>
      <c r="R186" s="159"/>
      <c r="S186" s="159"/>
      <c r="T186" s="159"/>
      <c r="U186" s="159"/>
      <c r="V186" s="159"/>
      <c r="W186" s="159"/>
      <c r="X186" s="159"/>
      <c r="Y186" s="159"/>
      <c r="Z186" s="148"/>
      <c r="AA186" s="148"/>
      <c r="AB186" s="148"/>
      <c r="AC186" s="148"/>
      <c r="AD186" s="148"/>
      <c r="AE186" s="148"/>
      <c r="AF186" s="148"/>
      <c r="AG186" s="148" t="s">
        <v>336</v>
      </c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79">
        <v>108</v>
      </c>
      <c r="B187" s="180" t="s">
        <v>2076</v>
      </c>
      <c r="C187" s="189" t="s">
        <v>2077</v>
      </c>
      <c r="D187" s="181" t="s">
        <v>434</v>
      </c>
      <c r="E187" s="182">
        <v>3</v>
      </c>
      <c r="F187" s="183"/>
      <c r="G187" s="184">
        <f t="shared" ref="G187:G198" si="35">ROUND(E187*F187,2)</f>
        <v>0</v>
      </c>
      <c r="H187" s="183"/>
      <c r="I187" s="184">
        <f t="shared" ref="I187:I198" si="36">ROUND(E187*H187,2)</f>
        <v>0</v>
      </c>
      <c r="J187" s="183"/>
      <c r="K187" s="184">
        <f t="shared" ref="K187:K198" si="37">ROUND(E187*J187,2)</f>
        <v>0</v>
      </c>
      <c r="L187" s="184">
        <v>21</v>
      </c>
      <c r="M187" s="184">
        <f t="shared" ref="M187:M198" si="38">G187*(1+L187/100)</f>
        <v>0</v>
      </c>
      <c r="N187" s="182">
        <v>2.0000000000000001E-4</v>
      </c>
      <c r="O187" s="182">
        <f t="shared" ref="O187:O198" si="39">ROUND(E187*N187,2)</f>
        <v>0</v>
      </c>
      <c r="P187" s="182">
        <v>0</v>
      </c>
      <c r="Q187" s="182">
        <f t="shared" ref="Q187:Q198" si="40">ROUND(E187*P187,2)</f>
        <v>0</v>
      </c>
      <c r="R187" s="184" t="s">
        <v>563</v>
      </c>
      <c r="S187" s="184" t="s">
        <v>331</v>
      </c>
      <c r="T187" s="185" t="s">
        <v>331</v>
      </c>
      <c r="U187" s="159">
        <v>0</v>
      </c>
      <c r="V187" s="159">
        <f t="shared" ref="V187:V198" si="41">ROUND(E187*U187,2)</f>
        <v>0</v>
      </c>
      <c r="W187" s="159"/>
      <c r="X187" s="159" t="s">
        <v>564</v>
      </c>
      <c r="Y187" s="159" t="s">
        <v>334</v>
      </c>
      <c r="Z187" s="148"/>
      <c r="AA187" s="148"/>
      <c r="AB187" s="148"/>
      <c r="AC187" s="148"/>
      <c r="AD187" s="148"/>
      <c r="AE187" s="148"/>
      <c r="AF187" s="148"/>
      <c r="AG187" s="148" t="s">
        <v>565</v>
      </c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79">
        <v>109</v>
      </c>
      <c r="B188" s="180" t="s">
        <v>2084</v>
      </c>
      <c r="C188" s="189" t="s">
        <v>2085</v>
      </c>
      <c r="D188" s="181" t="s">
        <v>434</v>
      </c>
      <c r="E188" s="182">
        <v>3</v>
      </c>
      <c r="F188" s="183"/>
      <c r="G188" s="184">
        <f t="shared" si="35"/>
        <v>0</v>
      </c>
      <c r="H188" s="183"/>
      <c r="I188" s="184">
        <f t="shared" si="36"/>
        <v>0</v>
      </c>
      <c r="J188" s="183"/>
      <c r="K188" s="184">
        <f t="shared" si="37"/>
        <v>0</v>
      </c>
      <c r="L188" s="184">
        <v>21</v>
      </c>
      <c r="M188" s="184">
        <f t="shared" si="38"/>
        <v>0</v>
      </c>
      <c r="N188" s="182">
        <v>1E-4</v>
      </c>
      <c r="O188" s="182">
        <f t="shared" si="39"/>
        <v>0</v>
      </c>
      <c r="P188" s="182">
        <v>0</v>
      </c>
      <c r="Q188" s="182">
        <f t="shared" si="40"/>
        <v>0</v>
      </c>
      <c r="R188" s="184" t="s">
        <v>563</v>
      </c>
      <c r="S188" s="184" t="s">
        <v>331</v>
      </c>
      <c r="T188" s="185" t="s">
        <v>331</v>
      </c>
      <c r="U188" s="159">
        <v>0</v>
      </c>
      <c r="V188" s="159">
        <f t="shared" si="41"/>
        <v>0</v>
      </c>
      <c r="W188" s="159"/>
      <c r="X188" s="159" t="s">
        <v>564</v>
      </c>
      <c r="Y188" s="159" t="s">
        <v>334</v>
      </c>
      <c r="Z188" s="148"/>
      <c r="AA188" s="148"/>
      <c r="AB188" s="148"/>
      <c r="AC188" s="148"/>
      <c r="AD188" s="148"/>
      <c r="AE188" s="148"/>
      <c r="AF188" s="148"/>
      <c r="AG188" s="148" t="s">
        <v>565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79">
        <v>110</v>
      </c>
      <c r="B189" s="180" t="s">
        <v>2086</v>
      </c>
      <c r="C189" s="189" t="s">
        <v>2087</v>
      </c>
      <c r="D189" s="181" t="s">
        <v>1365</v>
      </c>
      <c r="E189" s="182">
        <v>3</v>
      </c>
      <c r="F189" s="183"/>
      <c r="G189" s="184">
        <f t="shared" si="35"/>
        <v>0</v>
      </c>
      <c r="H189" s="183"/>
      <c r="I189" s="184">
        <f t="shared" si="36"/>
        <v>0</v>
      </c>
      <c r="J189" s="183"/>
      <c r="K189" s="184">
        <f t="shared" si="37"/>
        <v>0</v>
      </c>
      <c r="L189" s="184">
        <v>21</v>
      </c>
      <c r="M189" s="184">
        <f t="shared" si="38"/>
        <v>0</v>
      </c>
      <c r="N189" s="182">
        <v>8.7000000000000001E-4</v>
      </c>
      <c r="O189" s="182">
        <f t="shared" si="39"/>
        <v>0</v>
      </c>
      <c r="P189" s="182">
        <v>0</v>
      </c>
      <c r="Q189" s="182">
        <f t="shared" si="40"/>
        <v>0</v>
      </c>
      <c r="R189" s="184" t="s">
        <v>932</v>
      </c>
      <c r="S189" s="184" t="s">
        <v>331</v>
      </c>
      <c r="T189" s="185" t="s">
        <v>331</v>
      </c>
      <c r="U189" s="159">
        <v>1.1200000000000001</v>
      </c>
      <c r="V189" s="159">
        <f t="shared" si="41"/>
        <v>3.36</v>
      </c>
      <c r="W189" s="159"/>
      <c r="X189" s="159" t="s">
        <v>422</v>
      </c>
      <c r="Y189" s="159" t="s">
        <v>334</v>
      </c>
      <c r="Z189" s="148"/>
      <c r="AA189" s="148"/>
      <c r="AB189" s="148"/>
      <c r="AC189" s="148"/>
      <c r="AD189" s="148"/>
      <c r="AE189" s="148"/>
      <c r="AF189" s="148"/>
      <c r="AG189" s="148" t="s">
        <v>423</v>
      </c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79">
        <v>111</v>
      </c>
      <c r="B190" s="180" t="s">
        <v>2088</v>
      </c>
      <c r="C190" s="189" t="s">
        <v>2089</v>
      </c>
      <c r="D190" s="181" t="s">
        <v>434</v>
      </c>
      <c r="E190" s="182">
        <v>3</v>
      </c>
      <c r="F190" s="183"/>
      <c r="G190" s="184">
        <f t="shared" si="35"/>
        <v>0</v>
      </c>
      <c r="H190" s="183"/>
      <c r="I190" s="184">
        <f t="shared" si="36"/>
        <v>0</v>
      </c>
      <c r="J190" s="183"/>
      <c r="K190" s="184">
        <f t="shared" si="37"/>
        <v>0</v>
      </c>
      <c r="L190" s="184">
        <v>21</v>
      </c>
      <c r="M190" s="184">
        <f t="shared" si="38"/>
        <v>0</v>
      </c>
      <c r="N190" s="182">
        <v>1.7799999999999999E-3</v>
      </c>
      <c r="O190" s="182">
        <f t="shared" si="39"/>
        <v>0.01</v>
      </c>
      <c r="P190" s="182">
        <v>0</v>
      </c>
      <c r="Q190" s="182">
        <f t="shared" si="40"/>
        <v>0</v>
      </c>
      <c r="R190" s="184" t="s">
        <v>932</v>
      </c>
      <c r="S190" s="184" t="s">
        <v>331</v>
      </c>
      <c r="T190" s="185" t="s">
        <v>331</v>
      </c>
      <c r="U190" s="159">
        <v>0.96199999999999997</v>
      </c>
      <c r="V190" s="159">
        <f t="shared" si="41"/>
        <v>2.89</v>
      </c>
      <c r="W190" s="159"/>
      <c r="X190" s="159" t="s">
        <v>422</v>
      </c>
      <c r="Y190" s="159" t="s">
        <v>334</v>
      </c>
      <c r="Z190" s="148"/>
      <c r="AA190" s="148"/>
      <c r="AB190" s="148"/>
      <c r="AC190" s="148"/>
      <c r="AD190" s="148"/>
      <c r="AE190" s="148"/>
      <c r="AF190" s="148"/>
      <c r="AG190" s="148" t="s">
        <v>423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79">
        <v>112</v>
      </c>
      <c r="B191" s="180" t="s">
        <v>2097</v>
      </c>
      <c r="C191" s="189" t="s">
        <v>2093</v>
      </c>
      <c r="D191" s="181" t="s">
        <v>1376</v>
      </c>
      <c r="E191" s="182">
        <v>3</v>
      </c>
      <c r="F191" s="183"/>
      <c r="G191" s="184">
        <f t="shared" si="35"/>
        <v>0</v>
      </c>
      <c r="H191" s="183"/>
      <c r="I191" s="184">
        <f t="shared" si="36"/>
        <v>0</v>
      </c>
      <c r="J191" s="183"/>
      <c r="K191" s="184">
        <f t="shared" si="37"/>
        <v>0</v>
      </c>
      <c r="L191" s="184">
        <v>21</v>
      </c>
      <c r="M191" s="184">
        <f t="shared" si="38"/>
        <v>0</v>
      </c>
      <c r="N191" s="182">
        <v>0</v>
      </c>
      <c r="O191" s="182">
        <f t="shared" si="39"/>
        <v>0</v>
      </c>
      <c r="P191" s="182">
        <v>0</v>
      </c>
      <c r="Q191" s="182">
        <f t="shared" si="40"/>
        <v>0</v>
      </c>
      <c r="R191" s="184"/>
      <c r="S191" s="184" t="s">
        <v>364</v>
      </c>
      <c r="T191" s="185" t="s">
        <v>332</v>
      </c>
      <c r="U191" s="159">
        <v>0</v>
      </c>
      <c r="V191" s="159">
        <f t="shared" si="41"/>
        <v>0</v>
      </c>
      <c r="W191" s="159"/>
      <c r="X191" s="159" t="s">
        <v>422</v>
      </c>
      <c r="Y191" s="159" t="s">
        <v>334</v>
      </c>
      <c r="Z191" s="148"/>
      <c r="AA191" s="148"/>
      <c r="AB191" s="148"/>
      <c r="AC191" s="148"/>
      <c r="AD191" s="148"/>
      <c r="AE191" s="148"/>
      <c r="AF191" s="148"/>
      <c r="AG191" s="148" t="s">
        <v>1377</v>
      </c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33.75" outlineLevel="1" x14ac:dyDescent="0.2">
      <c r="A192" s="179">
        <v>113</v>
      </c>
      <c r="B192" s="180" t="s">
        <v>2098</v>
      </c>
      <c r="C192" s="189" t="s">
        <v>2099</v>
      </c>
      <c r="D192" s="181" t="s">
        <v>434</v>
      </c>
      <c r="E192" s="182">
        <v>5</v>
      </c>
      <c r="F192" s="183"/>
      <c r="G192" s="184">
        <f t="shared" si="35"/>
        <v>0</v>
      </c>
      <c r="H192" s="183"/>
      <c r="I192" s="184">
        <f t="shared" si="36"/>
        <v>0</v>
      </c>
      <c r="J192" s="183"/>
      <c r="K192" s="184">
        <f t="shared" si="37"/>
        <v>0</v>
      </c>
      <c r="L192" s="184">
        <v>21</v>
      </c>
      <c r="M192" s="184">
        <f t="shared" si="38"/>
        <v>0</v>
      </c>
      <c r="N192" s="182">
        <v>2.0000000000000001E-4</v>
      </c>
      <c r="O192" s="182">
        <f t="shared" si="39"/>
        <v>0</v>
      </c>
      <c r="P192" s="182">
        <v>0</v>
      </c>
      <c r="Q192" s="182">
        <f t="shared" si="40"/>
        <v>0</v>
      </c>
      <c r="R192" s="184" t="s">
        <v>932</v>
      </c>
      <c r="S192" s="184" t="s">
        <v>331</v>
      </c>
      <c r="T192" s="185" t="s">
        <v>331</v>
      </c>
      <c r="U192" s="159">
        <v>0.246</v>
      </c>
      <c r="V192" s="159">
        <f t="shared" si="41"/>
        <v>1.23</v>
      </c>
      <c r="W192" s="159"/>
      <c r="X192" s="159" t="s">
        <v>422</v>
      </c>
      <c r="Y192" s="159" t="s">
        <v>334</v>
      </c>
      <c r="Z192" s="148"/>
      <c r="AA192" s="148"/>
      <c r="AB192" s="148"/>
      <c r="AC192" s="148"/>
      <c r="AD192" s="148"/>
      <c r="AE192" s="148"/>
      <c r="AF192" s="148"/>
      <c r="AG192" s="148" t="s">
        <v>423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1" x14ac:dyDescent="0.2">
      <c r="A193" s="179">
        <v>114</v>
      </c>
      <c r="B193" s="180" t="s">
        <v>2100</v>
      </c>
      <c r="C193" s="189" t="s">
        <v>2101</v>
      </c>
      <c r="D193" s="181" t="s">
        <v>434</v>
      </c>
      <c r="E193" s="182">
        <v>5</v>
      </c>
      <c r="F193" s="183"/>
      <c r="G193" s="184">
        <f t="shared" si="35"/>
        <v>0</v>
      </c>
      <c r="H193" s="183"/>
      <c r="I193" s="184">
        <f t="shared" si="36"/>
        <v>0</v>
      </c>
      <c r="J193" s="183"/>
      <c r="K193" s="184">
        <f t="shared" si="37"/>
        <v>0</v>
      </c>
      <c r="L193" s="184">
        <v>21</v>
      </c>
      <c r="M193" s="184">
        <f t="shared" si="38"/>
        <v>0</v>
      </c>
      <c r="N193" s="182">
        <v>0</v>
      </c>
      <c r="O193" s="182">
        <f t="shared" si="39"/>
        <v>0</v>
      </c>
      <c r="P193" s="182">
        <v>0</v>
      </c>
      <c r="Q193" s="182">
        <f t="shared" si="40"/>
        <v>0</v>
      </c>
      <c r="R193" s="184" t="s">
        <v>932</v>
      </c>
      <c r="S193" s="184" t="s">
        <v>331</v>
      </c>
      <c r="T193" s="185" t="s">
        <v>331</v>
      </c>
      <c r="U193" s="159">
        <v>0.2</v>
      </c>
      <c r="V193" s="159">
        <f t="shared" si="41"/>
        <v>1</v>
      </c>
      <c r="W193" s="159"/>
      <c r="X193" s="159" t="s">
        <v>422</v>
      </c>
      <c r="Y193" s="159" t="s">
        <v>334</v>
      </c>
      <c r="Z193" s="148"/>
      <c r="AA193" s="148"/>
      <c r="AB193" s="148"/>
      <c r="AC193" s="148"/>
      <c r="AD193" s="148"/>
      <c r="AE193" s="148"/>
      <c r="AF193" s="148"/>
      <c r="AG193" s="148" t="s">
        <v>423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ht="33.75" outlineLevel="1" x14ac:dyDescent="0.2">
      <c r="A194" s="179">
        <v>115</v>
      </c>
      <c r="B194" s="180" t="s">
        <v>2102</v>
      </c>
      <c r="C194" s="189" t="s">
        <v>2103</v>
      </c>
      <c r="D194" s="181" t="s">
        <v>434</v>
      </c>
      <c r="E194" s="182">
        <v>5</v>
      </c>
      <c r="F194" s="183"/>
      <c r="G194" s="184">
        <f t="shared" si="35"/>
        <v>0</v>
      </c>
      <c r="H194" s="183"/>
      <c r="I194" s="184">
        <f t="shared" si="36"/>
        <v>0</v>
      </c>
      <c r="J194" s="183"/>
      <c r="K194" s="184">
        <f t="shared" si="37"/>
        <v>0</v>
      </c>
      <c r="L194" s="184">
        <v>21</v>
      </c>
      <c r="M194" s="184">
        <f t="shared" si="38"/>
        <v>0</v>
      </c>
      <c r="N194" s="182">
        <v>1.72E-3</v>
      </c>
      <c r="O194" s="182">
        <f t="shared" si="39"/>
        <v>0.01</v>
      </c>
      <c r="P194" s="182">
        <v>0</v>
      </c>
      <c r="Q194" s="182">
        <f t="shared" si="40"/>
        <v>0</v>
      </c>
      <c r="R194" s="184" t="s">
        <v>932</v>
      </c>
      <c r="S194" s="184" t="s">
        <v>331</v>
      </c>
      <c r="T194" s="185" t="s">
        <v>331</v>
      </c>
      <c r="U194" s="159">
        <v>0.47599999999999998</v>
      </c>
      <c r="V194" s="159">
        <f t="shared" si="41"/>
        <v>2.38</v>
      </c>
      <c r="W194" s="159"/>
      <c r="X194" s="159" t="s">
        <v>422</v>
      </c>
      <c r="Y194" s="159" t="s">
        <v>334</v>
      </c>
      <c r="Z194" s="148"/>
      <c r="AA194" s="148"/>
      <c r="AB194" s="148"/>
      <c r="AC194" s="148"/>
      <c r="AD194" s="148"/>
      <c r="AE194" s="148"/>
      <c r="AF194" s="148"/>
      <c r="AG194" s="148" t="s">
        <v>423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ht="22.5" outlineLevel="1" x14ac:dyDescent="0.2">
      <c r="A195" s="179">
        <v>116</v>
      </c>
      <c r="B195" s="180" t="s">
        <v>2104</v>
      </c>
      <c r="C195" s="189" t="s">
        <v>2105</v>
      </c>
      <c r="D195" s="181" t="s">
        <v>434</v>
      </c>
      <c r="E195" s="182">
        <v>10</v>
      </c>
      <c r="F195" s="183"/>
      <c r="G195" s="184">
        <f t="shared" si="35"/>
        <v>0</v>
      </c>
      <c r="H195" s="183"/>
      <c r="I195" s="184">
        <f t="shared" si="36"/>
        <v>0</v>
      </c>
      <c r="J195" s="183"/>
      <c r="K195" s="184">
        <f t="shared" si="37"/>
        <v>0</v>
      </c>
      <c r="L195" s="184">
        <v>21</v>
      </c>
      <c r="M195" s="184">
        <f t="shared" si="38"/>
        <v>0</v>
      </c>
      <c r="N195" s="182">
        <v>2.0000000000000001E-4</v>
      </c>
      <c r="O195" s="182">
        <f t="shared" si="39"/>
        <v>0</v>
      </c>
      <c r="P195" s="182">
        <v>0</v>
      </c>
      <c r="Q195" s="182">
        <f t="shared" si="40"/>
        <v>0</v>
      </c>
      <c r="R195" s="184" t="s">
        <v>563</v>
      </c>
      <c r="S195" s="184" t="s">
        <v>331</v>
      </c>
      <c r="T195" s="185" t="s">
        <v>331</v>
      </c>
      <c r="U195" s="159">
        <v>0</v>
      </c>
      <c r="V195" s="159">
        <f t="shared" si="41"/>
        <v>0</v>
      </c>
      <c r="W195" s="159"/>
      <c r="X195" s="159" t="s">
        <v>564</v>
      </c>
      <c r="Y195" s="159" t="s">
        <v>334</v>
      </c>
      <c r="Z195" s="148"/>
      <c r="AA195" s="148"/>
      <c r="AB195" s="148"/>
      <c r="AC195" s="148"/>
      <c r="AD195" s="148"/>
      <c r="AE195" s="148"/>
      <c r="AF195" s="148"/>
      <c r="AG195" s="148" t="s">
        <v>565</v>
      </c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79">
        <v>117</v>
      </c>
      <c r="B196" s="180" t="s">
        <v>2106</v>
      </c>
      <c r="C196" s="189" t="s">
        <v>2107</v>
      </c>
      <c r="D196" s="181" t="s">
        <v>1365</v>
      </c>
      <c r="E196" s="182">
        <v>5</v>
      </c>
      <c r="F196" s="183"/>
      <c r="G196" s="184">
        <f t="shared" si="35"/>
        <v>0</v>
      </c>
      <c r="H196" s="183"/>
      <c r="I196" s="184">
        <f t="shared" si="36"/>
        <v>0</v>
      </c>
      <c r="J196" s="183"/>
      <c r="K196" s="184">
        <f t="shared" si="37"/>
        <v>0</v>
      </c>
      <c r="L196" s="184">
        <v>21</v>
      </c>
      <c r="M196" s="184">
        <f t="shared" si="38"/>
        <v>0</v>
      </c>
      <c r="N196" s="182">
        <v>5.5999999999999995E-4</v>
      </c>
      <c r="O196" s="182">
        <f t="shared" si="39"/>
        <v>0</v>
      </c>
      <c r="P196" s="182">
        <v>0</v>
      </c>
      <c r="Q196" s="182">
        <f t="shared" si="40"/>
        <v>0</v>
      </c>
      <c r="R196" s="184" t="s">
        <v>932</v>
      </c>
      <c r="S196" s="184" t="s">
        <v>331</v>
      </c>
      <c r="T196" s="185" t="s">
        <v>331</v>
      </c>
      <c r="U196" s="159">
        <v>0.23</v>
      </c>
      <c r="V196" s="159">
        <f t="shared" si="41"/>
        <v>1.1499999999999999</v>
      </c>
      <c r="W196" s="159"/>
      <c r="X196" s="159" t="s">
        <v>422</v>
      </c>
      <c r="Y196" s="159" t="s">
        <v>334</v>
      </c>
      <c r="Z196" s="148"/>
      <c r="AA196" s="148"/>
      <c r="AB196" s="148"/>
      <c r="AC196" s="148"/>
      <c r="AD196" s="148"/>
      <c r="AE196" s="148"/>
      <c r="AF196" s="148"/>
      <c r="AG196" s="148" t="s">
        <v>423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ht="22.5" outlineLevel="1" x14ac:dyDescent="0.2">
      <c r="A197" s="179">
        <v>118</v>
      </c>
      <c r="B197" s="180" t="s">
        <v>2108</v>
      </c>
      <c r="C197" s="189" t="s">
        <v>2109</v>
      </c>
      <c r="D197" s="181" t="s">
        <v>434</v>
      </c>
      <c r="E197" s="182">
        <v>5</v>
      </c>
      <c r="F197" s="183"/>
      <c r="G197" s="184">
        <f t="shared" si="35"/>
        <v>0</v>
      </c>
      <c r="H197" s="183"/>
      <c r="I197" s="184">
        <f t="shared" si="36"/>
        <v>0</v>
      </c>
      <c r="J197" s="183"/>
      <c r="K197" s="184">
        <f t="shared" si="37"/>
        <v>0</v>
      </c>
      <c r="L197" s="184">
        <v>21</v>
      </c>
      <c r="M197" s="184">
        <f t="shared" si="38"/>
        <v>0</v>
      </c>
      <c r="N197" s="182">
        <v>1.2999999999999999E-2</v>
      </c>
      <c r="O197" s="182">
        <f t="shared" si="39"/>
        <v>7.0000000000000007E-2</v>
      </c>
      <c r="P197" s="182">
        <v>0</v>
      </c>
      <c r="Q197" s="182">
        <f t="shared" si="40"/>
        <v>0</v>
      </c>
      <c r="R197" s="184" t="s">
        <v>563</v>
      </c>
      <c r="S197" s="184" t="s">
        <v>331</v>
      </c>
      <c r="T197" s="185" t="s">
        <v>331</v>
      </c>
      <c r="U197" s="159">
        <v>0</v>
      </c>
      <c r="V197" s="159">
        <f t="shared" si="41"/>
        <v>0</v>
      </c>
      <c r="W197" s="159"/>
      <c r="X197" s="159" t="s">
        <v>564</v>
      </c>
      <c r="Y197" s="159" t="s">
        <v>334</v>
      </c>
      <c r="Z197" s="148"/>
      <c r="AA197" s="148"/>
      <c r="AB197" s="148"/>
      <c r="AC197" s="148"/>
      <c r="AD197" s="148"/>
      <c r="AE197" s="148"/>
      <c r="AF197" s="148"/>
      <c r="AG197" s="148" t="s">
        <v>565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71">
        <v>119</v>
      </c>
      <c r="B198" s="172" t="s">
        <v>2110</v>
      </c>
      <c r="C198" s="187" t="s">
        <v>2111</v>
      </c>
      <c r="D198" s="173" t="s">
        <v>1365</v>
      </c>
      <c r="E198" s="174">
        <v>5</v>
      </c>
      <c r="F198" s="175"/>
      <c r="G198" s="176">
        <f t="shared" si="35"/>
        <v>0</v>
      </c>
      <c r="H198" s="175"/>
      <c r="I198" s="176">
        <f t="shared" si="36"/>
        <v>0</v>
      </c>
      <c r="J198" s="175"/>
      <c r="K198" s="176">
        <f t="shared" si="37"/>
        <v>0</v>
      </c>
      <c r="L198" s="176">
        <v>21</v>
      </c>
      <c r="M198" s="176">
        <f t="shared" si="38"/>
        <v>0</v>
      </c>
      <c r="N198" s="174">
        <v>1.41E-3</v>
      </c>
      <c r="O198" s="174">
        <f t="shared" si="39"/>
        <v>0.01</v>
      </c>
      <c r="P198" s="174">
        <v>0</v>
      </c>
      <c r="Q198" s="174">
        <f t="shared" si="40"/>
        <v>0</v>
      </c>
      <c r="R198" s="176" t="s">
        <v>932</v>
      </c>
      <c r="S198" s="176" t="s">
        <v>331</v>
      </c>
      <c r="T198" s="177" t="s">
        <v>331</v>
      </c>
      <c r="U198" s="159">
        <v>1.575</v>
      </c>
      <c r="V198" s="159">
        <f t="shared" si="41"/>
        <v>7.88</v>
      </c>
      <c r="W198" s="159"/>
      <c r="X198" s="159" t="s">
        <v>422</v>
      </c>
      <c r="Y198" s="159" t="s">
        <v>334</v>
      </c>
      <c r="Z198" s="148"/>
      <c r="AA198" s="148"/>
      <c r="AB198" s="148"/>
      <c r="AC198" s="148"/>
      <c r="AD198" s="148"/>
      <c r="AE198" s="148"/>
      <c r="AF198" s="148"/>
      <c r="AG198" s="148" t="s">
        <v>423</v>
      </c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2" x14ac:dyDescent="0.2">
      <c r="A199" s="155"/>
      <c r="B199" s="156"/>
      <c r="C199" s="263" t="s">
        <v>2112</v>
      </c>
      <c r="D199" s="264"/>
      <c r="E199" s="264"/>
      <c r="F199" s="264"/>
      <c r="G199" s="264"/>
      <c r="H199" s="159"/>
      <c r="I199" s="159"/>
      <c r="J199" s="159"/>
      <c r="K199" s="159"/>
      <c r="L199" s="159"/>
      <c r="M199" s="159"/>
      <c r="N199" s="158"/>
      <c r="O199" s="158"/>
      <c r="P199" s="158"/>
      <c r="Q199" s="158"/>
      <c r="R199" s="159"/>
      <c r="S199" s="159"/>
      <c r="T199" s="159"/>
      <c r="U199" s="159"/>
      <c r="V199" s="159"/>
      <c r="W199" s="159"/>
      <c r="X199" s="159"/>
      <c r="Y199" s="159"/>
      <c r="Z199" s="148"/>
      <c r="AA199" s="148"/>
      <c r="AB199" s="148"/>
      <c r="AC199" s="148"/>
      <c r="AD199" s="148"/>
      <c r="AE199" s="148"/>
      <c r="AF199" s="148"/>
      <c r="AG199" s="148" t="s">
        <v>336</v>
      </c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79">
        <v>120</v>
      </c>
      <c r="B200" s="180" t="s">
        <v>2113</v>
      </c>
      <c r="C200" s="189" t="s">
        <v>2114</v>
      </c>
      <c r="D200" s="181" t="s">
        <v>1376</v>
      </c>
      <c r="E200" s="182">
        <v>5</v>
      </c>
      <c r="F200" s="183"/>
      <c r="G200" s="184">
        <f t="shared" ref="G200:G211" si="42">ROUND(E200*F200,2)</f>
        <v>0</v>
      </c>
      <c r="H200" s="183"/>
      <c r="I200" s="184">
        <f t="shared" ref="I200:I211" si="43">ROUND(E200*H200,2)</f>
        <v>0</v>
      </c>
      <c r="J200" s="183"/>
      <c r="K200" s="184">
        <f t="shared" ref="K200:K211" si="44">ROUND(E200*J200,2)</f>
        <v>0</v>
      </c>
      <c r="L200" s="184">
        <v>21</v>
      </c>
      <c r="M200" s="184">
        <f t="shared" ref="M200:M211" si="45">G200*(1+L200/100)</f>
        <v>0</v>
      </c>
      <c r="N200" s="182">
        <v>0</v>
      </c>
      <c r="O200" s="182">
        <f t="shared" ref="O200:O211" si="46">ROUND(E200*N200,2)</f>
        <v>0</v>
      </c>
      <c r="P200" s="182">
        <v>0</v>
      </c>
      <c r="Q200" s="182">
        <f t="shared" ref="Q200:Q211" si="47">ROUND(E200*P200,2)</f>
        <v>0</v>
      </c>
      <c r="R200" s="184"/>
      <c r="S200" s="184" t="s">
        <v>364</v>
      </c>
      <c r="T200" s="185" t="s">
        <v>332</v>
      </c>
      <c r="U200" s="159">
        <v>0</v>
      </c>
      <c r="V200" s="159">
        <f t="shared" ref="V200:V211" si="48">ROUND(E200*U200,2)</f>
        <v>0</v>
      </c>
      <c r="W200" s="159"/>
      <c r="X200" s="159" t="s">
        <v>422</v>
      </c>
      <c r="Y200" s="159" t="s">
        <v>334</v>
      </c>
      <c r="Z200" s="148"/>
      <c r="AA200" s="148"/>
      <c r="AB200" s="148"/>
      <c r="AC200" s="148"/>
      <c r="AD200" s="148"/>
      <c r="AE200" s="148"/>
      <c r="AF200" s="148"/>
      <c r="AG200" s="148" t="s">
        <v>1377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ht="33.75" outlineLevel="1" x14ac:dyDescent="0.2">
      <c r="A201" s="179">
        <v>121</v>
      </c>
      <c r="B201" s="180" t="s">
        <v>2115</v>
      </c>
      <c r="C201" s="189" t="s">
        <v>2116</v>
      </c>
      <c r="D201" s="181" t="s">
        <v>434</v>
      </c>
      <c r="E201" s="182">
        <v>1</v>
      </c>
      <c r="F201" s="183"/>
      <c r="G201" s="184">
        <f t="shared" si="42"/>
        <v>0</v>
      </c>
      <c r="H201" s="183"/>
      <c r="I201" s="184">
        <f t="shared" si="43"/>
        <v>0</v>
      </c>
      <c r="J201" s="183"/>
      <c r="K201" s="184">
        <f t="shared" si="44"/>
        <v>0</v>
      </c>
      <c r="L201" s="184">
        <v>21</v>
      </c>
      <c r="M201" s="184">
        <f t="shared" si="45"/>
        <v>0</v>
      </c>
      <c r="N201" s="182">
        <v>1.7749999999999998E-2</v>
      </c>
      <c r="O201" s="182">
        <f t="shared" si="46"/>
        <v>0.02</v>
      </c>
      <c r="P201" s="182">
        <v>0</v>
      </c>
      <c r="Q201" s="182">
        <f t="shared" si="47"/>
        <v>0</v>
      </c>
      <c r="R201" s="184" t="s">
        <v>563</v>
      </c>
      <c r="S201" s="184" t="s">
        <v>331</v>
      </c>
      <c r="T201" s="185" t="s">
        <v>331</v>
      </c>
      <c r="U201" s="159">
        <v>0</v>
      </c>
      <c r="V201" s="159">
        <f t="shared" si="48"/>
        <v>0</v>
      </c>
      <c r="W201" s="159"/>
      <c r="X201" s="159" t="s">
        <v>564</v>
      </c>
      <c r="Y201" s="159" t="s">
        <v>334</v>
      </c>
      <c r="Z201" s="148"/>
      <c r="AA201" s="148"/>
      <c r="AB201" s="148"/>
      <c r="AC201" s="148"/>
      <c r="AD201" s="148"/>
      <c r="AE201" s="148"/>
      <c r="AF201" s="148"/>
      <c r="AG201" s="148" t="s">
        <v>565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ht="22.5" outlineLevel="1" x14ac:dyDescent="0.2">
      <c r="A202" s="179">
        <v>122</v>
      </c>
      <c r="B202" s="180" t="s">
        <v>2104</v>
      </c>
      <c r="C202" s="189" t="s">
        <v>2105</v>
      </c>
      <c r="D202" s="181" t="s">
        <v>434</v>
      </c>
      <c r="E202" s="182">
        <v>2</v>
      </c>
      <c r="F202" s="183"/>
      <c r="G202" s="184">
        <f t="shared" si="42"/>
        <v>0</v>
      </c>
      <c r="H202" s="183"/>
      <c r="I202" s="184">
        <f t="shared" si="43"/>
        <v>0</v>
      </c>
      <c r="J202" s="183"/>
      <c r="K202" s="184">
        <f t="shared" si="44"/>
        <v>0</v>
      </c>
      <c r="L202" s="184">
        <v>21</v>
      </c>
      <c r="M202" s="184">
        <f t="shared" si="45"/>
        <v>0</v>
      </c>
      <c r="N202" s="182">
        <v>2.0000000000000001E-4</v>
      </c>
      <c r="O202" s="182">
        <f t="shared" si="46"/>
        <v>0</v>
      </c>
      <c r="P202" s="182">
        <v>0</v>
      </c>
      <c r="Q202" s="182">
        <f t="shared" si="47"/>
        <v>0</v>
      </c>
      <c r="R202" s="184" t="s">
        <v>563</v>
      </c>
      <c r="S202" s="184" t="s">
        <v>331</v>
      </c>
      <c r="T202" s="185" t="s">
        <v>331</v>
      </c>
      <c r="U202" s="159">
        <v>0</v>
      </c>
      <c r="V202" s="159">
        <f t="shared" si="48"/>
        <v>0</v>
      </c>
      <c r="W202" s="159"/>
      <c r="X202" s="159" t="s">
        <v>564</v>
      </c>
      <c r="Y202" s="159" t="s">
        <v>334</v>
      </c>
      <c r="Z202" s="148"/>
      <c r="AA202" s="148"/>
      <c r="AB202" s="148"/>
      <c r="AC202" s="148"/>
      <c r="AD202" s="148"/>
      <c r="AE202" s="148"/>
      <c r="AF202" s="148"/>
      <c r="AG202" s="148" t="s">
        <v>565</v>
      </c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79">
        <v>123</v>
      </c>
      <c r="B203" s="180" t="s">
        <v>2117</v>
      </c>
      <c r="C203" s="189" t="s">
        <v>2118</v>
      </c>
      <c r="D203" s="181" t="s">
        <v>1365</v>
      </c>
      <c r="E203" s="182">
        <v>1</v>
      </c>
      <c r="F203" s="183"/>
      <c r="G203" s="184">
        <f t="shared" si="42"/>
        <v>0</v>
      </c>
      <c r="H203" s="183"/>
      <c r="I203" s="184">
        <f t="shared" si="43"/>
        <v>0</v>
      </c>
      <c r="J203" s="183"/>
      <c r="K203" s="184">
        <f t="shared" si="44"/>
        <v>0</v>
      </c>
      <c r="L203" s="184">
        <v>21</v>
      </c>
      <c r="M203" s="184">
        <f t="shared" si="45"/>
        <v>0</v>
      </c>
      <c r="N203" s="182">
        <v>7.2000000000000005E-4</v>
      </c>
      <c r="O203" s="182">
        <f t="shared" si="46"/>
        <v>0</v>
      </c>
      <c r="P203" s="182">
        <v>0</v>
      </c>
      <c r="Q203" s="182">
        <f t="shared" si="47"/>
        <v>0</v>
      </c>
      <c r="R203" s="184" t="s">
        <v>932</v>
      </c>
      <c r="S203" s="184" t="s">
        <v>331</v>
      </c>
      <c r="T203" s="185" t="s">
        <v>331</v>
      </c>
      <c r="U203" s="159">
        <v>0.50600000000000001</v>
      </c>
      <c r="V203" s="159">
        <f t="shared" si="48"/>
        <v>0.51</v>
      </c>
      <c r="W203" s="159"/>
      <c r="X203" s="159" t="s">
        <v>422</v>
      </c>
      <c r="Y203" s="159" t="s">
        <v>334</v>
      </c>
      <c r="Z203" s="148"/>
      <c r="AA203" s="148"/>
      <c r="AB203" s="148"/>
      <c r="AC203" s="148"/>
      <c r="AD203" s="148"/>
      <c r="AE203" s="148"/>
      <c r="AF203" s="148"/>
      <c r="AG203" s="148" t="s">
        <v>423</v>
      </c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79">
        <v>124</v>
      </c>
      <c r="B204" s="180" t="s">
        <v>2119</v>
      </c>
      <c r="C204" s="189" t="s">
        <v>2120</v>
      </c>
      <c r="D204" s="181" t="s">
        <v>1376</v>
      </c>
      <c r="E204" s="182">
        <v>2</v>
      </c>
      <c r="F204" s="183"/>
      <c r="G204" s="184">
        <f t="shared" si="42"/>
        <v>0</v>
      </c>
      <c r="H204" s="183"/>
      <c r="I204" s="184">
        <f t="shared" si="43"/>
        <v>0</v>
      </c>
      <c r="J204" s="183"/>
      <c r="K204" s="184">
        <f t="shared" si="44"/>
        <v>0</v>
      </c>
      <c r="L204" s="184">
        <v>21</v>
      </c>
      <c r="M204" s="184">
        <f t="shared" si="45"/>
        <v>0</v>
      </c>
      <c r="N204" s="182">
        <v>0</v>
      </c>
      <c r="O204" s="182">
        <f t="shared" si="46"/>
        <v>0</v>
      </c>
      <c r="P204" s="182">
        <v>0</v>
      </c>
      <c r="Q204" s="182">
        <f t="shared" si="47"/>
        <v>0</v>
      </c>
      <c r="R204" s="184"/>
      <c r="S204" s="184" t="s">
        <v>364</v>
      </c>
      <c r="T204" s="185" t="s">
        <v>332</v>
      </c>
      <c r="U204" s="159">
        <v>0</v>
      </c>
      <c r="V204" s="159">
        <f t="shared" si="48"/>
        <v>0</v>
      </c>
      <c r="W204" s="159"/>
      <c r="X204" s="159" t="s">
        <v>422</v>
      </c>
      <c r="Y204" s="159" t="s">
        <v>334</v>
      </c>
      <c r="Z204" s="148"/>
      <c r="AA204" s="148"/>
      <c r="AB204" s="148"/>
      <c r="AC204" s="148"/>
      <c r="AD204" s="148"/>
      <c r="AE204" s="148"/>
      <c r="AF204" s="148"/>
      <c r="AG204" s="148" t="s">
        <v>1377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ht="22.5" outlineLevel="1" x14ac:dyDescent="0.2">
      <c r="A205" s="179">
        <v>125</v>
      </c>
      <c r="B205" s="180" t="s">
        <v>2121</v>
      </c>
      <c r="C205" s="189" t="s">
        <v>2122</v>
      </c>
      <c r="D205" s="181" t="s">
        <v>434</v>
      </c>
      <c r="E205" s="182">
        <v>2</v>
      </c>
      <c r="F205" s="183"/>
      <c r="G205" s="184">
        <f t="shared" si="42"/>
        <v>0</v>
      </c>
      <c r="H205" s="183"/>
      <c r="I205" s="184">
        <f t="shared" si="43"/>
        <v>0</v>
      </c>
      <c r="J205" s="183"/>
      <c r="K205" s="184">
        <f t="shared" si="44"/>
        <v>0</v>
      </c>
      <c r="L205" s="184">
        <v>21</v>
      </c>
      <c r="M205" s="184">
        <f t="shared" si="45"/>
        <v>0</v>
      </c>
      <c r="N205" s="182">
        <v>1.6199999999999999E-2</v>
      </c>
      <c r="O205" s="182">
        <f t="shared" si="46"/>
        <v>0.03</v>
      </c>
      <c r="P205" s="182">
        <v>0</v>
      </c>
      <c r="Q205" s="182">
        <f t="shared" si="47"/>
        <v>0</v>
      </c>
      <c r="R205" s="184" t="s">
        <v>563</v>
      </c>
      <c r="S205" s="184" t="s">
        <v>331</v>
      </c>
      <c r="T205" s="185" t="s">
        <v>331</v>
      </c>
      <c r="U205" s="159">
        <v>0</v>
      </c>
      <c r="V205" s="159">
        <f t="shared" si="48"/>
        <v>0</v>
      </c>
      <c r="W205" s="159"/>
      <c r="X205" s="159" t="s">
        <v>564</v>
      </c>
      <c r="Y205" s="159" t="s">
        <v>334</v>
      </c>
      <c r="Z205" s="148"/>
      <c r="AA205" s="148"/>
      <c r="AB205" s="148"/>
      <c r="AC205" s="148"/>
      <c r="AD205" s="148"/>
      <c r="AE205" s="148"/>
      <c r="AF205" s="148"/>
      <c r="AG205" s="148" t="s">
        <v>565</v>
      </c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ht="22.5" outlineLevel="1" x14ac:dyDescent="0.2">
      <c r="A206" s="179">
        <v>126</v>
      </c>
      <c r="B206" s="180" t="s">
        <v>2123</v>
      </c>
      <c r="C206" s="189" t="s">
        <v>2124</v>
      </c>
      <c r="D206" s="181" t="s">
        <v>434</v>
      </c>
      <c r="E206" s="182">
        <v>2</v>
      </c>
      <c r="F206" s="183"/>
      <c r="G206" s="184">
        <f t="shared" si="42"/>
        <v>0</v>
      </c>
      <c r="H206" s="183"/>
      <c r="I206" s="184">
        <f t="shared" si="43"/>
        <v>0</v>
      </c>
      <c r="J206" s="183"/>
      <c r="K206" s="184">
        <f t="shared" si="44"/>
        <v>0</v>
      </c>
      <c r="L206" s="184">
        <v>21</v>
      </c>
      <c r="M206" s="184">
        <f t="shared" si="45"/>
        <v>0</v>
      </c>
      <c r="N206" s="182">
        <v>1.6000000000000001E-3</v>
      </c>
      <c r="O206" s="182">
        <f t="shared" si="46"/>
        <v>0</v>
      </c>
      <c r="P206" s="182">
        <v>0</v>
      </c>
      <c r="Q206" s="182">
        <f t="shared" si="47"/>
        <v>0</v>
      </c>
      <c r="R206" s="184" t="s">
        <v>563</v>
      </c>
      <c r="S206" s="184" t="s">
        <v>331</v>
      </c>
      <c r="T206" s="185" t="s">
        <v>331</v>
      </c>
      <c r="U206" s="159">
        <v>0</v>
      </c>
      <c r="V206" s="159">
        <f t="shared" si="48"/>
        <v>0</v>
      </c>
      <c r="W206" s="159"/>
      <c r="X206" s="159" t="s">
        <v>564</v>
      </c>
      <c r="Y206" s="159" t="s">
        <v>334</v>
      </c>
      <c r="Z206" s="148"/>
      <c r="AA206" s="148"/>
      <c r="AB206" s="148"/>
      <c r="AC206" s="148"/>
      <c r="AD206" s="148"/>
      <c r="AE206" s="148"/>
      <c r="AF206" s="148"/>
      <c r="AG206" s="148" t="s">
        <v>565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ht="33.75" outlineLevel="1" x14ac:dyDescent="0.2">
      <c r="A207" s="179">
        <v>127</v>
      </c>
      <c r="B207" s="180" t="s">
        <v>2102</v>
      </c>
      <c r="C207" s="189" t="s">
        <v>2103</v>
      </c>
      <c r="D207" s="181" t="s">
        <v>434</v>
      </c>
      <c r="E207" s="182">
        <v>2</v>
      </c>
      <c r="F207" s="183"/>
      <c r="G207" s="184">
        <f t="shared" si="42"/>
        <v>0</v>
      </c>
      <c r="H207" s="183"/>
      <c r="I207" s="184">
        <f t="shared" si="43"/>
        <v>0</v>
      </c>
      <c r="J207" s="183"/>
      <c r="K207" s="184">
        <f t="shared" si="44"/>
        <v>0</v>
      </c>
      <c r="L207" s="184">
        <v>21</v>
      </c>
      <c r="M207" s="184">
        <f t="shared" si="45"/>
        <v>0</v>
      </c>
      <c r="N207" s="182">
        <v>1.72E-3</v>
      </c>
      <c r="O207" s="182">
        <f t="shared" si="46"/>
        <v>0</v>
      </c>
      <c r="P207" s="182">
        <v>0</v>
      </c>
      <c r="Q207" s="182">
        <f t="shared" si="47"/>
        <v>0</v>
      </c>
      <c r="R207" s="184" t="s">
        <v>932</v>
      </c>
      <c r="S207" s="184" t="s">
        <v>331</v>
      </c>
      <c r="T207" s="185" t="s">
        <v>331</v>
      </c>
      <c r="U207" s="159">
        <v>0.47599999999999998</v>
      </c>
      <c r="V207" s="159">
        <f t="shared" si="48"/>
        <v>0.95</v>
      </c>
      <c r="W207" s="159"/>
      <c r="X207" s="159" t="s">
        <v>422</v>
      </c>
      <c r="Y207" s="159" t="s">
        <v>334</v>
      </c>
      <c r="Z207" s="148"/>
      <c r="AA207" s="148"/>
      <c r="AB207" s="148"/>
      <c r="AC207" s="148"/>
      <c r="AD207" s="148"/>
      <c r="AE207" s="148"/>
      <c r="AF207" s="148"/>
      <c r="AG207" s="148" t="s">
        <v>423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ht="22.5" outlineLevel="1" x14ac:dyDescent="0.2">
      <c r="A208" s="179">
        <v>128</v>
      </c>
      <c r="B208" s="180" t="s">
        <v>2104</v>
      </c>
      <c r="C208" s="189" t="s">
        <v>2105</v>
      </c>
      <c r="D208" s="181" t="s">
        <v>434</v>
      </c>
      <c r="E208" s="182">
        <v>4</v>
      </c>
      <c r="F208" s="183"/>
      <c r="G208" s="184">
        <f t="shared" si="42"/>
        <v>0</v>
      </c>
      <c r="H208" s="183"/>
      <c r="I208" s="184">
        <f t="shared" si="43"/>
        <v>0</v>
      </c>
      <c r="J208" s="183"/>
      <c r="K208" s="184">
        <f t="shared" si="44"/>
        <v>0</v>
      </c>
      <c r="L208" s="184">
        <v>21</v>
      </c>
      <c r="M208" s="184">
        <f t="shared" si="45"/>
        <v>0</v>
      </c>
      <c r="N208" s="182">
        <v>2.0000000000000001E-4</v>
      </c>
      <c r="O208" s="182">
        <f t="shared" si="46"/>
        <v>0</v>
      </c>
      <c r="P208" s="182">
        <v>0</v>
      </c>
      <c r="Q208" s="182">
        <f t="shared" si="47"/>
        <v>0</v>
      </c>
      <c r="R208" s="184" t="s">
        <v>563</v>
      </c>
      <c r="S208" s="184" t="s">
        <v>331</v>
      </c>
      <c r="T208" s="185" t="s">
        <v>331</v>
      </c>
      <c r="U208" s="159">
        <v>0</v>
      </c>
      <c r="V208" s="159">
        <f t="shared" si="48"/>
        <v>0</v>
      </c>
      <c r="W208" s="159"/>
      <c r="X208" s="159" t="s">
        <v>564</v>
      </c>
      <c r="Y208" s="159" t="s">
        <v>334</v>
      </c>
      <c r="Z208" s="148"/>
      <c r="AA208" s="148"/>
      <c r="AB208" s="148"/>
      <c r="AC208" s="148"/>
      <c r="AD208" s="148"/>
      <c r="AE208" s="148"/>
      <c r="AF208" s="148"/>
      <c r="AG208" s="148" t="s">
        <v>565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79">
        <v>129</v>
      </c>
      <c r="B209" s="180" t="s">
        <v>2125</v>
      </c>
      <c r="C209" s="189" t="s">
        <v>2126</v>
      </c>
      <c r="D209" s="181" t="s">
        <v>1376</v>
      </c>
      <c r="E209" s="182">
        <v>2</v>
      </c>
      <c r="F209" s="183"/>
      <c r="G209" s="184">
        <f t="shared" si="42"/>
        <v>0</v>
      </c>
      <c r="H209" s="183"/>
      <c r="I209" s="184">
        <f t="shared" si="43"/>
        <v>0</v>
      </c>
      <c r="J209" s="183"/>
      <c r="K209" s="184">
        <f t="shared" si="44"/>
        <v>0</v>
      </c>
      <c r="L209" s="184">
        <v>21</v>
      </c>
      <c r="M209" s="184">
        <f t="shared" si="45"/>
        <v>0</v>
      </c>
      <c r="N209" s="182">
        <v>0</v>
      </c>
      <c r="O209" s="182">
        <f t="shared" si="46"/>
        <v>0</v>
      </c>
      <c r="P209" s="182">
        <v>0</v>
      </c>
      <c r="Q209" s="182">
        <f t="shared" si="47"/>
        <v>0</v>
      </c>
      <c r="R209" s="184"/>
      <c r="S209" s="184" t="s">
        <v>364</v>
      </c>
      <c r="T209" s="185" t="s">
        <v>332</v>
      </c>
      <c r="U209" s="159">
        <v>0</v>
      </c>
      <c r="V209" s="159">
        <f t="shared" si="48"/>
        <v>0</v>
      </c>
      <c r="W209" s="159"/>
      <c r="X209" s="159" t="s">
        <v>422</v>
      </c>
      <c r="Y209" s="159" t="s">
        <v>334</v>
      </c>
      <c r="Z209" s="148"/>
      <c r="AA209" s="148"/>
      <c r="AB209" s="148"/>
      <c r="AC209" s="148"/>
      <c r="AD209" s="148"/>
      <c r="AE209" s="148"/>
      <c r="AF209" s="148"/>
      <c r="AG209" s="148" t="s">
        <v>1377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79">
        <v>130</v>
      </c>
      <c r="B210" s="180" t="s">
        <v>2106</v>
      </c>
      <c r="C210" s="189" t="s">
        <v>2107</v>
      </c>
      <c r="D210" s="181" t="s">
        <v>1365</v>
      </c>
      <c r="E210" s="182">
        <v>2</v>
      </c>
      <c r="F210" s="183"/>
      <c r="G210" s="184">
        <f t="shared" si="42"/>
        <v>0</v>
      </c>
      <c r="H210" s="183"/>
      <c r="I210" s="184">
        <f t="shared" si="43"/>
        <v>0</v>
      </c>
      <c r="J210" s="183"/>
      <c r="K210" s="184">
        <f t="shared" si="44"/>
        <v>0</v>
      </c>
      <c r="L210" s="184">
        <v>21</v>
      </c>
      <c r="M210" s="184">
        <f t="shared" si="45"/>
        <v>0</v>
      </c>
      <c r="N210" s="182">
        <v>5.5999999999999995E-4</v>
      </c>
      <c r="O210" s="182">
        <f t="shared" si="46"/>
        <v>0</v>
      </c>
      <c r="P210" s="182">
        <v>0</v>
      </c>
      <c r="Q210" s="182">
        <f t="shared" si="47"/>
        <v>0</v>
      </c>
      <c r="R210" s="184" t="s">
        <v>932</v>
      </c>
      <c r="S210" s="184" t="s">
        <v>331</v>
      </c>
      <c r="T210" s="185" t="s">
        <v>331</v>
      </c>
      <c r="U210" s="159">
        <v>0.23</v>
      </c>
      <c r="V210" s="159">
        <f t="shared" si="48"/>
        <v>0.46</v>
      </c>
      <c r="W210" s="159"/>
      <c r="X210" s="159" t="s">
        <v>422</v>
      </c>
      <c r="Y210" s="159" t="s">
        <v>334</v>
      </c>
      <c r="Z210" s="148"/>
      <c r="AA210" s="148"/>
      <c r="AB210" s="148"/>
      <c r="AC210" s="148"/>
      <c r="AD210" s="148"/>
      <c r="AE210" s="148"/>
      <c r="AF210" s="148"/>
      <c r="AG210" s="148" t="s">
        <v>423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71">
        <v>131</v>
      </c>
      <c r="B211" s="172" t="s">
        <v>2110</v>
      </c>
      <c r="C211" s="187" t="s">
        <v>2111</v>
      </c>
      <c r="D211" s="173" t="s">
        <v>1365</v>
      </c>
      <c r="E211" s="174">
        <v>2</v>
      </c>
      <c r="F211" s="175"/>
      <c r="G211" s="176">
        <f t="shared" si="42"/>
        <v>0</v>
      </c>
      <c r="H211" s="175"/>
      <c r="I211" s="176">
        <f t="shared" si="43"/>
        <v>0</v>
      </c>
      <c r="J211" s="175"/>
      <c r="K211" s="176">
        <f t="shared" si="44"/>
        <v>0</v>
      </c>
      <c r="L211" s="176">
        <v>21</v>
      </c>
      <c r="M211" s="176">
        <f t="shared" si="45"/>
        <v>0</v>
      </c>
      <c r="N211" s="174">
        <v>1.41E-3</v>
      </c>
      <c r="O211" s="174">
        <f t="shared" si="46"/>
        <v>0</v>
      </c>
      <c r="P211" s="174">
        <v>0</v>
      </c>
      <c r="Q211" s="174">
        <f t="shared" si="47"/>
        <v>0</v>
      </c>
      <c r="R211" s="176" t="s">
        <v>932</v>
      </c>
      <c r="S211" s="176" t="s">
        <v>331</v>
      </c>
      <c r="T211" s="177" t="s">
        <v>331</v>
      </c>
      <c r="U211" s="159">
        <v>1.575</v>
      </c>
      <c r="V211" s="159">
        <f t="shared" si="48"/>
        <v>3.15</v>
      </c>
      <c r="W211" s="159"/>
      <c r="X211" s="159" t="s">
        <v>422</v>
      </c>
      <c r="Y211" s="159" t="s">
        <v>334</v>
      </c>
      <c r="Z211" s="148"/>
      <c r="AA211" s="148"/>
      <c r="AB211" s="148"/>
      <c r="AC211" s="148"/>
      <c r="AD211" s="148"/>
      <c r="AE211" s="148"/>
      <c r="AF211" s="148"/>
      <c r="AG211" s="148" t="s">
        <v>1377</v>
      </c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2" x14ac:dyDescent="0.2">
      <c r="A212" s="155"/>
      <c r="B212" s="156"/>
      <c r="C212" s="263" t="s">
        <v>2112</v>
      </c>
      <c r="D212" s="264"/>
      <c r="E212" s="264"/>
      <c r="F212" s="264"/>
      <c r="G212" s="264"/>
      <c r="H212" s="159"/>
      <c r="I212" s="159"/>
      <c r="J212" s="159"/>
      <c r="K212" s="159"/>
      <c r="L212" s="159"/>
      <c r="M212" s="159"/>
      <c r="N212" s="158"/>
      <c r="O212" s="158"/>
      <c r="P212" s="158"/>
      <c r="Q212" s="158"/>
      <c r="R212" s="159"/>
      <c r="S212" s="159"/>
      <c r="T212" s="159"/>
      <c r="U212" s="159"/>
      <c r="V212" s="159"/>
      <c r="W212" s="159"/>
      <c r="X212" s="159"/>
      <c r="Y212" s="159"/>
      <c r="Z212" s="148"/>
      <c r="AA212" s="148"/>
      <c r="AB212" s="148"/>
      <c r="AC212" s="148"/>
      <c r="AD212" s="148"/>
      <c r="AE212" s="148"/>
      <c r="AF212" s="148"/>
      <c r="AG212" s="148" t="s">
        <v>336</v>
      </c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ht="33.75" outlineLevel="1" x14ac:dyDescent="0.2">
      <c r="A213" s="179">
        <v>132</v>
      </c>
      <c r="B213" s="180" t="s">
        <v>2127</v>
      </c>
      <c r="C213" s="189" t="s">
        <v>2128</v>
      </c>
      <c r="D213" s="181" t="s">
        <v>434</v>
      </c>
      <c r="E213" s="182">
        <v>2</v>
      </c>
      <c r="F213" s="183"/>
      <c r="G213" s="184">
        <f t="shared" ref="G213:G220" si="49">ROUND(E213*F213,2)</f>
        <v>0</v>
      </c>
      <c r="H213" s="183"/>
      <c r="I213" s="184">
        <f t="shared" ref="I213:I220" si="50">ROUND(E213*H213,2)</f>
        <v>0</v>
      </c>
      <c r="J213" s="183"/>
      <c r="K213" s="184">
        <f t="shared" ref="K213:K220" si="51">ROUND(E213*J213,2)</f>
        <v>0</v>
      </c>
      <c r="L213" s="184">
        <v>21</v>
      </c>
      <c r="M213" s="184">
        <f t="shared" ref="M213:M220" si="52">G213*(1+L213/100)</f>
        <v>0</v>
      </c>
      <c r="N213" s="182">
        <v>3.1E-4</v>
      </c>
      <c r="O213" s="182">
        <f t="shared" ref="O213:O220" si="53">ROUND(E213*N213,2)</f>
        <v>0</v>
      </c>
      <c r="P213" s="182">
        <v>0</v>
      </c>
      <c r="Q213" s="182">
        <f t="shared" ref="Q213:Q220" si="54">ROUND(E213*P213,2)</f>
        <v>0</v>
      </c>
      <c r="R213" s="184" t="s">
        <v>932</v>
      </c>
      <c r="S213" s="184" t="s">
        <v>331</v>
      </c>
      <c r="T213" s="185" t="s">
        <v>331</v>
      </c>
      <c r="U213" s="159">
        <v>0.246</v>
      </c>
      <c r="V213" s="159">
        <f t="shared" ref="V213:V220" si="55">ROUND(E213*U213,2)</f>
        <v>0.49</v>
      </c>
      <c r="W213" s="159"/>
      <c r="X213" s="159" t="s">
        <v>422</v>
      </c>
      <c r="Y213" s="159" t="s">
        <v>334</v>
      </c>
      <c r="Z213" s="148"/>
      <c r="AA213" s="148"/>
      <c r="AB213" s="148"/>
      <c r="AC213" s="148"/>
      <c r="AD213" s="148"/>
      <c r="AE213" s="148"/>
      <c r="AF213" s="148"/>
      <c r="AG213" s="148" t="s">
        <v>1377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79">
        <v>133</v>
      </c>
      <c r="B214" s="180" t="s">
        <v>2129</v>
      </c>
      <c r="C214" s="189" t="s">
        <v>2114</v>
      </c>
      <c r="D214" s="181" t="s">
        <v>1376</v>
      </c>
      <c r="E214" s="182">
        <v>2</v>
      </c>
      <c r="F214" s="183"/>
      <c r="G214" s="184">
        <f t="shared" si="49"/>
        <v>0</v>
      </c>
      <c r="H214" s="183"/>
      <c r="I214" s="184">
        <f t="shared" si="50"/>
        <v>0</v>
      </c>
      <c r="J214" s="183"/>
      <c r="K214" s="184">
        <f t="shared" si="51"/>
        <v>0</v>
      </c>
      <c r="L214" s="184">
        <v>21</v>
      </c>
      <c r="M214" s="184">
        <f t="shared" si="52"/>
        <v>0</v>
      </c>
      <c r="N214" s="182">
        <v>0</v>
      </c>
      <c r="O214" s="182">
        <f t="shared" si="53"/>
        <v>0</v>
      </c>
      <c r="P214" s="182">
        <v>0</v>
      </c>
      <c r="Q214" s="182">
        <f t="shared" si="54"/>
        <v>0</v>
      </c>
      <c r="R214" s="184"/>
      <c r="S214" s="184" t="s">
        <v>364</v>
      </c>
      <c r="T214" s="185" t="s">
        <v>332</v>
      </c>
      <c r="U214" s="159">
        <v>0</v>
      </c>
      <c r="V214" s="159">
        <f t="shared" si="55"/>
        <v>0</v>
      </c>
      <c r="W214" s="159"/>
      <c r="X214" s="159" t="s">
        <v>422</v>
      </c>
      <c r="Y214" s="159" t="s">
        <v>334</v>
      </c>
      <c r="Z214" s="148"/>
      <c r="AA214" s="148"/>
      <c r="AB214" s="148"/>
      <c r="AC214" s="148"/>
      <c r="AD214" s="148"/>
      <c r="AE214" s="148"/>
      <c r="AF214" s="148"/>
      <c r="AG214" s="148" t="s">
        <v>1377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ht="22.5" outlineLevel="1" x14ac:dyDescent="0.2">
      <c r="A215" s="179">
        <v>134</v>
      </c>
      <c r="B215" s="180" t="s">
        <v>2130</v>
      </c>
      <c r="C215" s="189" t="s">
        <v>2131</v>
      </c>
      <c r="D215" s="181" t="s">
        <v>434</v>
      </c>
      <c r="E215" s="182">
        <v>1</v>
      </c>
      <c r="F215" s="183"/>
      <c r="G215" s="184">
        <f t="shared" si="49"/>
        <v>0</v>
      </c>
      <c r="H215" s="183"/>
      <c r="I215" s="184">
        <f t="shared" si="50"/>
        <v>0</v>
      </c>
      <c r="J215" s="183"/>
      <c r="K215" s="184">
        <f t="shared" si="51"/>
        <v>0</v>
      </c>
      <c r="L215" s="184">
        <v>21</v>
      </c>
      <c r="M215" s="184">
        <f t="shared" si="52"/>
        <v>0</v>
      </c>
      <c r="N215" s="182">
        <v>6.0000000000000001E-3</v>
      </c>
      <c r="O215" s="182">
        <f t="shared" si="53"/>
        <v>0.01</v>
      </c>
      <c r="P215" s="182">
        <v>0</v>
      </c>
      <c r="Q215" s="182">
        <f t="shared" si="54"/>
        <v>0</v>
      </c>
      <c r="R215" s="184" t="s">
        <v>563</v>
      </c>
      <c r="S215" s="184" t="s">
        <v>331</v>
      </c>
      <c r="T215" s="185" t="s">
        <v>331</v>
      </c>
      <c r="U215" s="159">
        <v>0</v>
      </c>
      <c r="V215" s="159">
        <f t="shared" si="55"/>
        <v>0</v>
      </c>
      <c r="W215" s="159"/>
      <c r="X215" s="159" t="s">
        <v>564</v>
      </c>
      <c r="Y215" s="159" t="s">
        <v>334</v>
      </c>
      <c r="Z215" s="148"/>
      <c r="AA215" s="148"/>
      <c r="AB215" s="148"/>
      <c r="AC215" s="148"/>
      <c r="AD215" s="148"/>
      <c r="AE215" s="148"/>
      <c r="AF215" s="148"/>
      <c r="AG215" s="148" t="s">
        <v>565</v>
      </c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ht="33.75" outlineLevel="1" x14ac:dyDescent="0.2">
      <c r="A216" s="179">
        <v>135</v>
      </c>
      <c r="B216" s="180" t="s">
        <v>2102</v>
      </c>
      <c r="C216" s="189" t="s">
        <v>2103</v>
      </c>
      <c r="D216" s="181" t="s">
        <v>434</v>
      </c>
      <c r="E216" s="182">
        <v>1</v>
      </c>
      <c r="F216" s="183"/>
      <c r="G216" s="184">
        <f t="shared" si="49"/>
        <v>0</v>
      </c>
      <c r="H216" s="183"/>
      <c r="I216" s="184">
        <f t="shared" si="50"/>
        <v>0</v>
      </c>
      <c r="J216" s="183"/>
      <c r="K216" s="184">
        <f t="shared" si="51"/>
        <v>0</v>
      </c>
      <c r="L216" s="184">
        <v>21</v>
      </c>
      <c r="M216" s="184">
        <f t="shared" si="52"/>
        <v>0</v>
      </c>
      <c r="N216" s="182">
        <v>1.72E-3</v>
      </c>
      <c r="O216" s="182">
        <f t="shared" si="53"/>
        <v>0</v>
      </c>
      <c r="P216" s="182">
        <v>0</v>
      </c>
      <c r="Q216" s="182">
        <f t="shared" si="54"/>
        <v>0</v>
      </c>
      <c r="R216" s="184" t="s">
        <v>932</v>
      </c>
      <c r="S216" s="184" t="s">
        <v>331</v>
      </c>
      <c r="T216" s="185" t="s">
        <v>331</v>
      </c>
      <c r="U216" s="159">
        <v>0.47599999999999998</v>
      </c>
      <c r="V216" s="159">
        <f t="shared" si="55"/>
        <v>0.48</v>
      </c>
      <c r="W216" s="159"/>
      <c r="X216" s="159" t="s">
        <v>422</v>
      </c>
      <c r="Y216" s="159" t="s">
        <v>334</v>
      </c>
      <c r="Z216" s="148"/>
      <c r="AA216" s="148"/>
      <c r="AB216" s="148"/>
      <c r="AC216" s="148"/>
      <c r="AD216" s="148"/>
      <c r="AE216" s="148"/>
      <c r="AF216" s="148"/>
      <c r="AG216" s="148" t="s">
        <v>423</v>
      </c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ht="33.75" outlineLevel="1" x14ac:dyDescent="0.2">
      <c r="A217" s="179">
        <v>136</v>
      </c>
      <c r="B217" s="180" t="s">
        <v>2098</v>
      </c>
      <c r="C217" s="189" t="s">
        <v>2099</v>
      </c>
      <c r="D217" s="181" t="s">
        <v>434</v>
      </c>
      <c r="E217" s="182">
        <v>1</v>
      </c>
      <c r="F217" s="183"/>
      <c r="G217" s="184">
        <f t="shared" si="49"/>
        <v>0</v>
      </c>
      <c r="H217" s="183"/>
      <c r="I217" s="184">
        <f t="shared" si="50"/>
        <v>0</v>
      </c>
      <c r="J217" s="183"/>
      <c r="K217" s="184">
        <f t="shared" si="51"/>
        <v>0</v>
      </c>
      <c r="L217" s="184">
        <v>21</v>
      </c>
      <c r="M217" s="184">
        <f t="shared" si="52"/>
        <v>0</v>
      </c>
      <c r="N217" s="182">
        <v>2.0000000000000001E-4</v>
      </c>
      <c r="O217" s="182">
        <f t="shared" si="53"/>
        <v>0</v>
      </c>
      <c r="P217" s="182">
        <v>0</v>
      </c>
      <c r="Q217" s="182">
        <f t="shared" si="54"/>
        <v>0</v>
      </c>
      <c r="R217" s="184" t="s">
        <v>932</v>
      </c>
      <c r="S217" s="184" t="s">
        <v>331</v>
      </c>
      <c r="T217" s="185" t="s">
        <v>331</v>
      </c>
      <c r="U217" s="159">
        <v>0.246</v>
      </c>
      <c r="V217" s="159">
        <f t="shared" si="55"/>
        <v>0.25</v>
      </c>
      <c r="W217" s="159"/>
      <c r="X217" s="159" t="s">
        <v>422</v>
      </c>
      <c r="Y217" s="159" t="s">
        <v>334</v>
      </c>
      <c r="Z217" s="148"/>
      <c r="AA217" s="148"/>
      <c r="AB217" s="148"/>
      <c r="AC217" s="148"/>
      <c r="AD217" s="148"/>
      <c r="AE217" s="148"/>
      <c r="AF217" s="148"/>
      <c r="AG217" s="148" t="s">
        <v>423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ht="22.5" outlineLevel="1" x14ac:dyDescent="0.2">
      <c r="A218" s="179">
        <v>137</v>
      </c>
      <c r="B218" s="180" t="s">
        <v>2104</v>
      </c>
      <c r="C218" s="189" t="s">
        <v>2105</v>
      </c>
      <c r="D218" s="181" t="s">
        <v>434</v>
      </c>
      <c r="E218" s="182">
        <v>2</v>
      </c>
      <c r="F218" s="183"/>
      <c r="G218" s="184">
        <f t="shared" si="49"/>
        <v>0</v>
      </c>
      <c r="H218" s="183"/>
      <c r="I218" s="184">
        <f t="shared" si="50"/>
        <v>0</v>
      </c>
      <c r="J218" s="183"/>
      <c r="K218" s="184">
        <f t="shared" si="51"/>
        <v>0</v>
      </c>
      <c r="L218" s="184">
        <v>21</v>
      </c>
      <c r="M218" s="184">
        <f t="shared" si="52"/>
        <v>0</v>
      </c>
      <c r="N218" s="182">
        <v>2.0000000000000001E-4</v>
      </c>
      <c r="O218" s="182">
        <f t="shared" si="53"/>
        <v>0</v>
      </c>
      <c r="P218" s="182">
        <v>0</v>
      </c>
      <c r="Q218" s="182">
        <f t="shared" si="54"/>
        <v>0</v>
      </c>
      <c r="R218" s="184" t="s">
        <v>563</v>
      </c>
      <c r="S218" s="184" t="s">
        <v>331</v>
      </c>
      <c r="T218" s="185" t="s">
        <v>331</v>
      </c>
      <c r="U218" s="159">
        <v>0</v>
      </c>
      <c r="V218" s="159">
        <f t="shared" si="55"/>
        <v>0</v>
      </c>
      <c r="W218" s="159"/>
      <c r="X218" s="159" t="s">
        <v>564</v>
      </c>
      <c r="Y218" s="159" t="s">
        <v>334</v>
      </c>
      <c r="Z218" s="148"/>
      <c r="AA218" s="148"/>
      <c r="AB218" s="148"/>
      <c r="AC218" s="148"/>
      <c r="AD218" s="148"/>
      <c r="AE218" s="148"/>
      <c r="AF218" s="148"/>
      <c r="AG218" s="148" t="s">
        <v>565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79">
        <v>138</v>
      </c>
      <c r="B219" s="180" t="s">
        <v>2106</v>
      </c>
      <c r="C219" s="189" t="s">
        <v>2107</v>
      </c>
      <c r="D219" s="181" t="s">
        <v>1365</v>
      </c>
      <c r="E219" s="182">
        <v>1</v>
      </c>
      <c r="F219" s="183"/>
      <c r="G219" s="184">
        <f t="shared" si="49"/>
        <v>0</v>
      </c>
      <c r="H219" s="183"/>
      <c r="I219" s="184">
        <f t="shared" si="50"/>
        <v>0</v>
      </c>
      <c r="J219" s="183"/>
      <c r="K219" s="184">
        <f t="shared" si="51"/>
        <v>0</v>
      </c>
      <c r="L219" s="184">
        <v>21</v>
      </c>
      <c r="M219" s="184">
        <f t="shared" si="52"/>
        <v>0</v>
      </c>
      <c r="N219" s="182">
        <v>5.5999999999999995E-4</v>
      </c>
      <c r="O219" s="182">
        <f t="shared" si="53"/>
        <v>0</v>
      </c>
      <c r="P219" s="182">
        <v>0</v>
      </c>
      <c r="Q219" s="182">
        <f t="shared" si="54"/>
        <v>0</v>
      </c>
      <c r="R219" s="184" t="s">
        <v>932</v>
      </c>
      <c r="S219" s="184" t="s">
        <v>331</v>
      </c>
      <c r="T219" s="185" t="s">
        <v>331</v>
      </c>
      <c r="U219" s="159">
        <v>0.23</v>
      </c>
      <c r="V219" s="159">
        <f t="shared" si="55"/>
        <v>0.23</v>
      </c>
      <c r="W219" s="159"/>
      <c r="X219" s="159" t="s">
        <v>422</v>
      </c>
      <c r="Y219" s="159" t="s">
        <v>334</v>
      </c>
      <c r="Z219" s="148"/>
      <c r="AA219" s="148"/>
      <c r="AB219" s="148"/>
      <c r="AC219" s="148"/>
      <c r="AD219" s="148"/>
      <c r="AE219" s="148"/>
      <c r="AF219" s="148"/>
      <c r="AG219" s="148" t="s">
        <v>423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71">
        <v>139</v>
      </c>
      <c r="B220" s="172" t="s">
        <v>2110</v>
      </c>
      <c r="C220" s="187" t="s">
        <v>2111</v>
      </c>
      <c r="D220" s="173" t="s">
        <v>1365</v>
      </c>
      <c r="E220" s="174">
        <v>2</v>
      </c>
      <c r="F220" s="175"/>
      <c r="G220" s="176">
        <f t="shared" si="49"/>
        <v>0</v>
      </c>
      <c r="H220" s="175"/>
      <c r="I220" s="176">
        <f t="shared" si="50"/>
        <v>0</v>
      </c>
      <c r="J220" s="175"/>
      <c r="K220" s="176">
        <f t="shared" si="51"/>
        <v>0</v>
      </c>
      <c r="L220" s="176">
        <v>21</v>
      </c>
      <c r="M220" s="176">
        <f t="shared" si="52"/>
        <v>0</v>
      </c>
      <c r="N220" s="174">
        <v>1.41E-3</v>
      </c>
      <c r="O220" s="174">
        <f t="shared" si="53"/>
        <v>0</v>
      </c>
      <c r="P220" s="174">
        <v>0</v>
      </c>
      <c r="Q220" s="174">
        <f t="shared" si="54"/>
        <v>0</v>
      </c>
      <c r="R220" s="176" t="s">
        <v>932</v>
      </c>
      <c r="S220" s="176" t="s">
        <v>331</v>
      </c>
      <c r="T220" s="177" t="s">
        <v>331</v>
      </c>
      <c r="U220" s="159">
        <v>1.575</v>
      </c>
      <c r="V220" s="159">
        <f t="shared" si="55"/>
        <v>3.15</v>
      </c>
      <c r="W220" s="159"/>
      <c r="X220" s="159" t="s">
        <v>422</v>
      </c>
      <c r="Y220" s="159" t="s">
        <v>334</v>
      </c>
      <c r="Z220" s="148"/>
      <c r="AA220" s="148"/>
      <c r="AB220" s="148"/>
      <c r="AC220" s="148"/>
      <c r="AD220" s="148"/>
      <c r="AE220" s="148"/>
      <c r="AF220" s="148"/>
      <c r="AG220" s="148" t="s">
        <v>1377</v>
      </c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2" x14ac:dyDescent="0.2">
      <c r="A221" s="155"/>
      <c r="B221" s="156"/>
      <c r="C221" s="263" t="s">
        <v>2112</v>
      </c>
      <c r="D221" s="264"/>
      <c r="E221" s="264"/>
      <c r="F221" s="264"/>
      <c r="G221" s="264"/>
      <c r="H221" s="159"/>
      <c r="I221" s="159"/>
      <c r="J221" s="159"/>
      <c r="K221" s="159"/>
      <c r="L221" s="159"/>
      <c r="M221" s="159"/>
      <c r="N221" s="158"/>
      <c r="O221" s="158"/>
      <c r="P221" s="158"/>
      <c r="Q221" s="158"/>
      <c r="R221" s="159"/>
      <c r="S221" s="159"/>
      <c r="T221" s="159"/>
      <c r="U221" s="159"/>
      <c r="V221" s="159"/>
      <c r="W221" s="159"/>
      <c r="X221" s="159"/>
      <c r="Y221" s="159"/>
      <c r="Z221" s="148"/>
      <c r="AA221" s="148"/>
      <c r="AB221" s="148"/>
      <c r="AC221" s="148"/>
      <c r="AD221" s="148"/>
      <c r="AE221" s="148"/>
      <c r="AF221" s="148"/>
      <c r="AG221" s="148" t="s">
        <v>336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79">
        <v>140</v>
      </c>
      <c r="B222" s="180" t="s">
        <v>2100</v>
      </c>
      <c r="C222" s="189" t="s">
        <v>2101</v>
      </c>
      <c r="D222" s="181" t="s">
        <v>434</v>
      </c>
      <c r="E222" s="182">
        <v>1</v>
      </c>
      <c r="F222" s="183"/>
      <c r="G222" s="184">
        <f t="shared" ref="G222:G231" si="56">ROUND(E222*F222,2)</f>
        <v>0</v>
      </c>
      <c r="H222" s="183"/>
      <c r="I222" s="184">
        <f t="shared" ref="I222:I231" si="57">ROUND(E222*H222,2)</f>
        <v>0</v>
      </c>
      <c r="J222" s="183"/>
      <c r="K222" s="184">
        <f t="shared" ref="K222:K231" si="58">ROUND(E222*J222,2)</f>
        <v>0</v>
      </c>
      <c r="L222" s="184">
        <v>21</v>
      </c>
      <c r="M222" s="184">
        <f t="shared" ref="M222:M231" si="59">G222*(1+L222/100)</f>
        <v>0</v>
      </c>
      <c r="N222" s="182">
        <v>0</v>
      </c>
      <c r="O222" s="182">
        <f t="shared" ref="O222:O231" si="60">ROUND(E222*N222,2)</f>
        <v>0</v>
      </c>
      <c r="P222" s="182">
        <v>0</v>
      </c>
      <c r="Q222" s="182">
        <f t="shared" ref="Q222:Q231" si="61">ROUND(E222*P222,2)</f>
        <v>0</v>
      </c>
      <c r="R222" s="184" t="s">
        <v>932</v>
      </c>
      <c r="S222" s="184" t="s">
        <v>331</v>
      </c>
      <c r="T222" s="185" t="s">
        <v>331</v>
      </c>
      <c r="U222" s="159">
        <v>0.2</v>
      </c>
      <c r="V222" s="159">
        <f t="shared" ref="V222:V231" si="62">ROUND(E222*U222,2)</f>
        <v>0.2</v>
      </c>
      <c r="W222" s="159"/>
      <c r="X222" s="159" t="s">
        <v>422</v>
      </c>
      <c r="Y222" s="159" t="s">
        <v>334</v>
      </c>
      <c r="Z222" s="148"/>
      <c r="AA222" s="148"/>
      <c r="AB222" s="148"/>
      <c r="AC222" s="148"/>
      <c r="AD222" s="148"/>
      <c r="AE222" s="148"/>
      <c r="AF222" s="148"/>
      <c r="AG222" s="148" t="s">
        <v>423</v>
      </c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79">
        <v>141</v>
      </c>
      <c r="B223" s="180" t="s">
        <v>2132</v>
      </c>
      <c r="C223" s="189" t="s">
        <v>2114</v>
      </c>
      <c r="D223" s="181" t="s">
        <v>1376</v>
      </c>
      <c r="E223" s="182">
        <v>1</v>
      </c>
      <c r="F223" s="183"/>
      <c r="G223" s="184">
        <f t="shared" si="56"/>
        <v>0</v>
      </c>
      <c r="H223" s="183"/>
      <c r="I223" s="184">
        <f t="shared" si="57"/>
        <v>0</v>
      </c>
      <c r="J223" s="183"/>
      <c r="K223" s="184">
        <f t="shared" si="58"/>
        <v>0</v>
      </c>
      <c r="L223" s="184">
        <v>21</v>
      </c>
      <c r="M223" s="184">
        <f t="shared" si="59"/>
        <v>0</v>
      </c>
      <c r="N223" s="182">
        <v>0</v>
      </c>
      <c r="O223" s="182">
        <f t="shared" si="60"/>
        <v>0</v>
      </c>
      <c r="P223" s="182">
        <v>0</v>
      </c>
      <c r="Q223" s="182">
        <f t="shared" si="61"/>
        <v>0</v>
      </c>
      <c r="R223" s="184"/>
      <c r="S223" s="184" t="s">
        <v>364</v>
      </c>
      <c r="T223" s="185" t="s">
        <v>332</v>
      </c>
      <c r="U223" s="159">
        <v>0</v>
      </c>
      <c r="V223" s="159">
        <f t="shared" si="62"/>
        <v>0</v>
      </c>
      <c r="W223" s="159"/>
      <c r="X223" s="159" t="s">
        <v>422</v>
      </c>
      <c r="Y223" s="159" t="s">
        <v>334</v>
      </c>
      <c r="Z223" s="148"/>
      <c r="AA223" s="148"/>
      <c r="AB223" s="148"/>
      <c r="AC223" s="148"/>
      <c r="AD223" s="148"/>
      <c r="AE223" s="148"/>
      <c r="AF223" s="148"/>
      <c r="AG223" s="148" t="s">
        <v>1377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ht="22.5" outlineLevel="1" x14ac:dyDescent="0.2">
      <c r="A224" s="179">
        <v>142</v>
      </c>
      <c r="B224" s="180" t="s">
        <v>2121</v>
      </c>
      <c r="C224" s="189" t="s">
        <v>2122</v>
      </c>
      <c r="D224" s="181" t="s">
        <v>434</v>
      </c>
      <c r="E224" s="182">
        <v>2</v>
      </c>
      <c r="F224" s="183"/>
      <c r="G224" s="184">
        <f t="shared" si="56"/>
        <v>0</v>
      </c>
      <c r="H224" s="183"/>
      <c r="I224" s="184">
        <f t="shared" si="57"/>
        <v>0</v>
      </c>
      <c r="J224" s="183"/>
      <c r="K224" s="184">
        <f t="shared" si="58"/>
        <v>0</v>
      </c>
      <c r="L224" s="184">
        <v>21</v>
      </c>
      <c r="M224" s="184">
        <f t="shared" si="59"/>
        <v>0</v>
      </c>
      <c r="N224" s="182">
        <v>1.6199999999999999E-2</v>
      </c>
      <c r="O224" s="182">
        <f t="shared" si="60"/>
        <v>0.03</v>
      </c>
      <c r="P224" s="182">
        <v>0</v>
      </c>
      <c r="Q224" s="182">
        <f t="shared" si="61"/>
        <v>0</v>
      </c>
      <c r="R224" s="184" t="s">
        <v>563</v>
      </c>
      <c r="S224" s="184" t="s">
        <v>331</v>
      </c>
      <c r="T224" s="185" t="s">
        <v>331</v>
      </c>
      <c r="U224" s="159">
        <v>0</v>
      </c>
      <c r="V224" s="159">
        <f t="shared" si="62"/>
        <v>0</v>
      </c>
      <c r="W224" s="159"/>
      <c r="X224" s="159" t="s">
        <v>564</v>
      </c>
      <c r="Y224" s="159" t="s">
        <v>334</v>
      </c>
      <c r="Z224" s="148"/>
      <c r="AA224" s="148"/>
      <c r="AB224" s="148"/>
      <c r="AC224" s="148"/>
      <c r="AD224" s="148"/>
      <c r="AE224" s="148"/>
      <c r="AF224" s="148"/>
      <c r="AG224" s="148" t="s">
        <v>565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ht="33.75" outlineLevel="1" x14ac:dyDescent="0.2">
      <c r="A225" s="179">
        <v>143</v>
      </c>
      <c r="B225" s="180" t="s">
        <v>2098</v>
      </c>
      <c r="C225" s="189" t="s">
        <v>2099</v>
      </c>
      <c r="D225" s="181" t="s">
        <v>434</v>
      </c>
      <c r="E225" s="182">
        <v>2</v>
      </c>
      <c r="F225" s="183"/>
      <c r="G225" s="184">
        <f t="shared" si="56"/>
        <v>0</v>
      </c>
      <c r="H225" s="183"/>
      <c r="I225" s="184">
        <f t="shared" si="57"/>
        <v>0</v>
      </c>
      <c r="J225" s="183"/>
      <c r="K225" s="184">
        <f t="shared" si="58"/>
        <v>0</v>
      </c>
      <c r="L225" s="184">
        <v>21</v>
      </c>
      <c r="M225" s="184">
        <f t="shared" si="59"/>
        <v>0</v>
      </c>
      <c r="N225" s="182">
        <v>2.0000000000000001E-4</v>
      </c>
      <c r="O225" s="182">
        <f t="shared" si="60"/>
        <v>0</v>
      </c>
      <c r="P225" s="182">
        <v>0</v>
      </c>
      <c r="Q225" s="182">
        <f t="shared" si="61"/>
        <v>0</v>
      </c>
      <c r="R225" s="184" t="s">
        <v>932</v>
      </c>
      <c r="S225" s="184" t="s">
        <v>331</v>
      </c>
      <c r="T225" s="185" t="s">
        <v>331</v>
      </c>
      <c r="U225" s="159">
        <v>0.246</v>
      </c>
      <c r="V225" s="159">
        <f t="shared" si="62"/>
        <v>0.49</v>
      </c>
      <c r="W225" s="159"/>
      <c r="X225" s="159" t="s">
        <v>422</v>
      </c>
      <c r="Y225" s="159" t="s">
        <v>334</v>
      </c>
      <c r="Z225" s="148"/>
      <c r="AA225" s="148"/>
      <c r="AB225" s="148"/>
      <c r="AC225" s="148"/>
      <c r="AD225" s="148"/>
      <c r="AE225" s="148"/>
      <c r="AF225" s="148"/>
      <c r="AG225" s="148" t="s">
        <v>423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79">
        <v>144</v>
      </c>
      <c r="B226" s="180" t="s">
        <v>2100</v>
      </c>
      <c r="C226" s="189" t="s">
        <v>2101</v>
      </c>
      <c r="D226" s="181" t="s">
        <v>434</v>
      </c>
      <c r="E226" s="182">
        <v>2</v>
      </c>
      <c r="F226" s="183"/>
      <c r="G226" s="184">
        <f t="shared" si="56"/>
        <v>0</v>
      </c>
      <c r="H226" s="183"/>
      <c r="I226" s="184">
        <f t="shared" si="57"/>
        <v>0</v>
      </c>
      <c r="J226" s="183"/>
      <c r="K226" s="184">
        <f t="shared" si="58"/>
        <v>0</v>
      </c>
      <c r="L226" s="184">
        <v>21</v>
      </c>
      <c r="M226" s="184">
        <f t="shared" si="59"/>
        <v>0</v>
      </c>
      <c r="N226" s="182">
        <v>0</v>
      </c>
      <c r="O226" s="182">
        <f t="shared" si="60"/>
        <v>0</v>
      </c>
      <c r="P226" s="182">
        <v>0</v>
      </c>
      <c r="Q226" s="182">
        <f t="shared" si="61"/>
        <v>0</v>
      </c>
      <c r="R226" s="184" t="s">
        <v>932</v>
      </c>
      <c r="S226" s="184" t="s">
        <v>331</v>
      </c>
      <c r="T226" s="185" t="s">
        <v>331</v>
      </c>
      <c r="U226" s="159">
        <v>0.2</v>
      </c>
      <c r="V226" s="159">
        <f t="shared" si="62"/>
        <v>0.4</v>
      </c>
      <c r="W226" s="159"/>
      <c r="X226" s="159" t="s">
        <v>422</v>
      </c>
      <c r="Y226" s="159" t="s">
        <v>334</v>
      </c>
      <c r="Z226" s="148"/>
      <c r="AA226" s="148"/>
      <c r="AB226" s="148"/>
      <c r="AC226" s="148"/>
      <c r="AD226" s="148"/>
      <c r="AE226" s="148"/>
      <c r="AF226" s="148"/>
      <c r="AG226" s="148" t="s">
        <v>423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ht="22.5" outlineLevel="1" x14ac:dyDescent="0.2">
      <c r="A227" s="179">
        <v>145</v>
      </c>
      <c r="B227" s="180" t="s">
        <v>2133</v>
      </c>
      <c r="C227" s="189" t="s">
        <v>2134</v>
      </c>
      <c r="D227" s="181" t="s">
        <v>434</v>
      </c>
      <c r="E227" s="182">
        <v>2</v>
      </c>
      <c r="F227" s="183"/>
      <c r="G227" s="184">
        <f t="shared" si="56"/>
        <v>0</v>
      </c>
      <c r="H227" s="183"/>
      <c r="I227" s="184">
        <f t="shared" si="57"/>
        <v>0</v>
      </c>
      <c r="J227" s="183"/>
      <c r="K227" s="184">
        <f t="shared" si="58"/>
        <v>0</v>
      </c>
      <c r="L227" s="184">
        <v>21</v>
      </c>
      <c r="M227" s="184">
        <f t="shared" si="59"/>
        <v>0</v>
      </c>
      <c r="N227" s="182">
        <v>3.3999999999999998E-3</v>
      </c>
      <c r="O227" s="182">
        <f t="shared" si="60"/>
        <v>0.01</v>
      </c>
      <c r="P227" s="182">
        <v>0</v>
      </c>
      <c r="Q227" s="182">
        <f t="shared" si="61"/>
        <v>0</v>
      </c>
      <c r="R227" s="184" t="s">
        <v>563</v>
      </c>
      <c r="S227" s="184" t="s">
        <v>331</v>
      </c>
      <c r="T227" s="185" t="s">
        <v>331</v>
      </c>
      <c r="U227" s="159">
        <v>0</v>
      </c>
      <c r="V227" s="159">
        <f t="shared" si="62"/>
        <v>0</v>
      </c>
      <c r="W227" s="159"/>
      <c r="X227" s="159" t="s">
        <v>564</v>
      </c>
      <c r="Y227" s="159" t="s">
        <v>334</v>
      </c>
      <c r="Z227" s="148"/>
      <c r="AA227" s="148"/>
      <c r="AB227" s="148"/>
      <c r="AC227" s="148"/>
      <c r="AD227" s="148"/>
      <c r="AE227" s="148"/>
      <c r="AF227" s="148"/>
      <c r="AG227" s="148" t="s">
        <v>1996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ht="22.5" outlineLevel="1" x14ac:dyDescent="0.2">
      <c r="A228" s="179">
        <v>146</v>
      </c>
      <c r="B228" s="180" t="s">
        <v>2104</v>
      </c>
      <c r="C228" s="189" t="s">
        <v>2105</v>
      </c>
      <c r="D228" s="181" t="s">
        <v>434</v>
      </c>
      <c r="E228" s="182">
        <v>4</v>
      </c>
      <c r="F228" s="183"/>
      <c r="G228" s="184">
        <f t="shared" si="56"/>
        <v>0</v>
      </c>
      <c r="H228" s="183"/>
      <c r="I228" s="184">
        <f t="shared" si="57"/>
        <v>0</v>
      </c>
      <c r="J228" s="183"/>
      <c r="K228" s="184">
        <f t="shared" si="58"/>
        <v>0</v>
      </c>
      <c r="L228" s="184">
        <v>21</v>
      </c>
      <c r="M228" s="184">
        <f t="shared" si="59"/>
        <v>0</v>
      </c>
      <c r="N228" s="182">
        <v>2.0000000000000001E-4</v>
      </c>
      <c r="O228" s="182">
        <f t="shared" si="60"/>
        <v>0</v>
      </c>
      <c r="P228" s="182">
        <v>0</v>
      </c>
      <c r="Q228" s="182">
        <f t="shared" si="61"/>
        <v>0</v>
      </c>
      <c r="R228" s="184" t="s">
        <v>563</v>
      </c>
      <c r="S228" s="184" t="s">
        <v>331</v>
      </c>
      <c r="T228" s="185" t="s">
        <v>331</v>
      </c>
      <c r="U228" s="159">
        <v>0</v>
      </c>
      <c r="V228" s="159">
        <f t="shared" si="62"/>
        <v>0</v>
      </c>
      <c r="W228" s="159"/>
      <c r="X228" s="159" t="s">
        <v>564</v>
      </c>
      <c r="Y228" s="159" t="s">
        <v>334</v>
      </c>
      <c r="Z228" s="148"/>
      <c r="AA228" s="148"/>
      <c r="AB228" s="148"/>
      <c r="AC228" s="148"/>
      <c r="AD228" s="148"/>
      <c r="AE228" s="148"/>
      <c r="AF228" s="148"/>
      <c r="AG228" s="148" t="s">
        <v>565</v>
      </c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79">
        <v>147</v>
      </c>
      <c r="B229" s="180" t="s">
        <v>2135</v>
      </c>
      <c r="C229" s="189" t="s">
        <v>2126</v>
      </c>
      <c r="D229" s="181" t="s">
        <v>1376</v>
      </c>
      <c r="E229" s="182">
        <v>2</v>
      </c>
      <c r="F229" s="183"/>
      <c r="G229" s="184">
        <f t="shared" si="56"/>
        <v>0</v>
      </c>
      <c r="H229" s="183"/>
      <c r="I229" s="184">
        <f t="shared" si="57"/>
        <v>0</v>
      </c>
      <c r="J229" s="183"/>
      <c r="K229" s="184">
        <f t="shared" si="58"/>
        <v>0</v>
      </c>
      <c r="L229" s="184">
        <v>21</v>
      </c>
      <c r="M229" s="184">
        <f t="shared" si="59"/>
        <v>0</v>
      </c>
      <c r="N229" s="182">
        <v>0</v>
      </c>
      <c r="O229" s="182">
        <f t="shared" si="60"/>
        <v>0</v>
      </c>
      <c r="P229" s="182">
        <v>0</v>
      </c>
      <c r="Q229" s="182">
        <f t="shared" si="61"/>
        <v>0</v>
      </c>
      <c r="R229" s="184"/>
      <c r="S229" s="184" t="s">
        <v>364</v>
      </c>
      <c r="T229" s="185" t="s">
        <v>332</v>
      </c>
      <c r="U229" s="159">
        <v>0</v>
      </c>
      <c r="V229" s="159">
        <f t="shared" si="62"/>
        <v>0</v>
      </c>
      <c r="W229" s="159"/>
      <c r="X229" s="159" t="s">
        <v>422</v>
      </c>
      <c r="Y229" s="159" t="s">
        <v>334</v>
      </c>
      <c r="Z229" s="148"/>
      <c r="AA229" s="148"/>
      <c r="AB229" s="148"/>
      <c r="AC229" s="148"/>
      <c r="AD229" s="148"/>
      <c r="AE229" s="148"/>
      <c r="AF229" s="148"/>
      <c r="AG229" s="148" t="s">
        <v>1377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79">
        <v>148</v>
      </c>
      <c r="B230" s="180" t="s">
        <v>2106</v>
      </c>
      <c r="C230" s="189" t="s">
        <v>2107</v>
      </c>
      <c r="D230" s="181" t="s">
        <v>1365</v>
      </c>
      <c r="E230" s="182">
        <v>2</v>
      </c>
      <c r="F230" s="183"/>
      <c r="G230" s="184">
        <f t="shared" si="56"/>
        <v>0</v>
      </c>
      <c r="H230" s="183"/>
      <c r="I230" s="184">
        <f t="shared" si="57"/>
        <v>0</v>
      </c>
      <c r="J230" s="183"/>
      <c r="K230" s="184">
        <f t="shared" si="58"/>
        <v>0</v>
      </c>
      <c r="L230" s="184">
        <v>21</v>
      </c>
      <c r="M230" s="184">
        <f t="shared" si="59"/>
        <v>0</v>
      </c>
      <c r="N230" s="182">
        <v>5.5999999999999995E-4</v>
      </c>
      <c r="O230" s="182">
        <f t="shared" si="60"/>
        <v>0</v>
      </c>
      <c r="P230" s="182">
        <v>0</v>
      </c>
      <c r="Q230" s="182">
        <f t="shared" si="61"/>
        <v>0</v>
      </c>
      <c r="R230" s="184" t="s">
        <v>932</v>
      </c>
      <c r="S230" s="184" t="s">
        <v>331</v>
      </c>
      <c r="T230" s="185" t="s">
        <v>331</v>
      </c>
      <c r="U230" s="159">
        <v>0.23</v>
      </c>
      <c r="V230" s="159">
        <f t="shared" si="62"/>
        <v>0.46</v>
      </c>
      <c r="W230" s="159"/>
      <c r="X230" s="159" t="s">
        <v>422</v>
      </c>
      <c r="Y230" s="159" t="s">
        <v>334</v>
      </c>
      <c r="Z230" s="148"/>
      <c r="AA230" s="148"/>
      <c r="AB230" s="148"/>
      <c r="AC230" s="148"/>
      <c r="AD230" s="148"/>
      <c r="AE230" s="148"/>
      <c r="AF230" s="148"/>
      <c r="AG230" s="148" t="s">
        <v>423</v>
      </c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71">
        <v>149</v>
      </c>
      <c r="B231" s="172" t="s">
        <v>2110</v>
      </c>
      <c r="C231" s="187" t="s">
        <v>2111</v>
      </c>
      <c r="D231" s="173" t="s">
        <v>1365</v>
      </c>
      <c r="E231" s="174">
        <v>2</v>
      </c>
      <c r="F231" s="175"/>
      <c r="G231" s="176">
        <f t="shared" si="56"/>
        <v>0</v>
      </c>
      <c r="H231" s="175"/>
      <c r="I231" s="176">
        <f t="shared" si="57"/>
        <v>0</v>
      </c>
      <c r="J231" s="175"/>
      <c r="K231" s="176">
        <f t="shared" si="58"/>
        <v>0</v>
      </c>
      <c r="L231" s="176">
        <v>21</v>
      </c>
      <c r="M231" s="176">
        <f t="shared" si="59"/>
        <v>0</v>
      </c>
      <c r="N231" s="174">
        <v>1.41E-3</v>
      </c>
      <c r="O231" s="174">
        <f t="shared" si="60"/>
        <v>0</v>
      </c>
      <c r="P231" s="174">
        <v>0</v>
      </c>
      <c r="Q231" s="174">
        <f t="shared" si="61"/>
        <v>0</v>
      </c>
      <c r="R231" s="176" t="s">
        <v>932</v>
      </c>
      <c r="S231" s="176" t="s">
        <v>331</v>
      </c>
      <c r="T231" s="177" t="s">
        <v>331</v>
      </c>
      <c r="U231" s="159">
        <v>1.575</v>
      </c>
      <c r="V231" s="159">
        <f t="shared" si="62"/>
        <v>3.15</v>
      </c>
      <c r="W231" s="159"/>
      <c r="X231" s="159" t="s">
        <v>422</v>
      </c>
      <c r="Y231" s="159" t="s">
        <v>334</v>
      </c>
      <c r="Z231" s="148"/>
      <c r="AA231" s="148"/>
      <c r="AB231" s="148"/>
      <c r="AC231" s="148"/>
      <c r="AD231" s="148"/>
      <c r="AE231" s="148"/>
      <c r="AF231" s="148"/>
      <c r="AG231" s="148" t="s">
        <v>1377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2" x14ac:dyDescent="0.2">
      <c r="A232" s="155"/>
      <c r="B232" s="156"/>
      <c r="C232" s="263" t="s">
        <v>2112</v>
      </c>
      <c r="D232" s="264"/>
      <c r="E232" s="264"/>
      <c r="F232" s="264"/>
      <c r="G232" s="264"/>
      <c r="H232" s="159"/>
      <c r="I232" s="159"/>
      <c r="J232" s="159"/>
      <c r="K232" s="159"/>
      <c r="L232" s="159"/>
      <c r="M232" s="159"/>
      <c r="N232" s="158"/>
      <c r="O232" s="158"/>
      <c r="P232" s="158"/>
      <c r="Q232" s="158"/>
      <c r="R232" s="159"/>
      <c r="S232" s="159"/>
      <c r="T232" s="159"/>
      <c r="U232" s="159"/>
      <c r="V232" s="159"/>
      <c r="W232" s="159"/>
      <c r="X232" s="159"/>
      <c r="Y232" s="159"/>
      <c r="Z232" s="148"/>
      <c r="AA232" s="148"/>
      <c r="AB232" s="148"/>
      <c r="AC232" s="148"/>
      <c r="AD232" s="148"/>
      <c r="AE232" s="148"/>
      <c r="AF232" s="148"/>
      <c r="AG232" s="148" t="s">
        <v>336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ht="33.75" outlineLevel="1" x14ac:dyDescent="0.2">
      <c r="A233" s="179">
        <v>150</v>
      </c>
      <c r="B233" s="180" t="s">
        <v>2127</v>
      </c>
      <c r="C233" s="189" t="s">
        <v>2128</v>
      </c>
      <c r="D233" s="181" t="s">
        <v>434</v>
      </c>
      <c r="E233" s="182">
        <v>2</v>
      </c>
      <c r="F233" s="183"/>
      <c r="G233" s="184">
        <f t="shared" ref="G233:G265" si="63">ROUND(E233*F233,2)</f>
        <v>0</v>
      </c>
      <c r="H233" s="183"/>
      <c r="I233" s="184">
        <f t="shared" ref="I233:I265" si="64">ROUND(E233*H233,2)</f>
        <v>0</v>
      </c>
      <c r="J233" s="183"/>
      <c r="K233" s="184">
        <f t="shared" ref="K233:K265" si="65">ROUND(E233*J233,2)</f>
        <v>0</v>
      </c>
      <c r="L233" s="184">
        <v>21</v>
      </c>
      <c r="M233" s="184">
        <f t="shared" ref="M233:M265" si="66">G233*(1+L233/100)</f>
        <v>0</v>
      </c>
      <c r="N233" s="182">
        <v>3.1E-4</v>
      </c>
      <c r="O233" s="182">
        <f t="shared" ref="O233:O265" si="67">ROUND(E233*N233,2)</f>
        <v>0</v>
      </c>
      <c r="P233" s="182">
        <v>0</v>
      </c>
      <c r="Q233" s="182">
        <f t="shared" ref="Q233:Q265" si="68">ROUND(E233*P233,2)</f>
        <v>0</v>
      </c>
      <c r="R233" s="184" t="s">
        <v>932</v>
      </c>
      <c r="S233" s="184" t="s">
        <v>331</v>
      </c>
      <c r="T233" s="185" t="s">
        <v>331</v>
      </c>
      <c r="U233" s="159">
        <v>0.246</v>
      </c>
      <c r="V233" s="159">
        <f t="shared" ref="V233:V265" si="69">ROUND(E233*U233,2)</f>
        <v>0.49</v>
      </c>
      <c r="W233" s="159"/>
      <c r="X233" s="159" t="s">
        <v>422</v>
      </c>
      <c r="Y233" s="159" t="s">
        <v>334</v>
      </c>
      <c r="Z233" s="148"/>
      <c r="AA233" s="148"/>
      <c r="AB233" s="148"/>
      <c r="AC233" s="148"/>
      <c r="AD233" s="148"/>
      <c r="AE233" s="148"/>
      <c r="AF233" s="148"/>
      <c r="AG233" s="148" t="s">
        <v>1377</v>
      </c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79">
        <v>151</v>
      </c>
      <c r="B234" s="180" t="s">
        <v>2136</v>
      </c>
      <c r="C234" s="189" t="s">
        <v>2114</v>
      </c>
      <c r="D234" s="181" t="s">
        <v>1376</v>
      </c>
      <c r="E234" s="182">
        <v>2</v>
      </c>
      <c r="F234" s="183"/>
      <c r="G234" s="184">
        <f t="shared" si="63"/>
        <v>0</v>
      </c>
      <c r="H234" s="183"/>
      <c r="I234" s="184">
        <f t="shared" si="64"/>
        <v>0</v>
      </c>
      <c r="J234" s="183"/>
      <c r="K234" s="184">
        <f t="shared" si="65"/>
        <v>0</v>
      </c>
      <c r="L234" s="184">
        <v>21</v>
      </c>
      <c r="M234" s="184">
        <f t="shared" si="66"/>
        <v>0</v>
      </c>
      <c r="N234" s="182">
        <v>0</v>
      </c>
      <c r="O234" s="182">
        <f t="shared" si="67"/>
        <v>0</v>
      </c>
      <c r="P234" s="182">
        <v>0</v>
      </c>
      <c r="Q234" s="182">
        <f t="shared" si="68"/>
        <v>0</v>
      </c>
      <c r="R234" s="184"/>
      <c r="S234" s="184" t="s">
        <v>364</v>
      </c>
      <c r="T234" s="185" t="s">
        <v>332</v>
      </c>
      <c r="U234" s="159">
        <v>0</v>
      </c>
      <c r="V234" s="159">
        <f t="shared" si="69"/>
        <v>0</v>
      </c>
      <c r="W234" s="159"/>
      <c r="X234" s="159" t="s">
        <v>422</v>
      </c>
      <c r="Y234" s="159" t="s">
        <v>334</v>
      </c>
      <c r="Z234" s="148"/>
      <c r="AA234" s="148"/>
      <c r="AB234" s="148"/>
      <c r="AC234" s="148"/>
      <c r="AD234" s="148"/>
      <c r="AE234" s="148"/>
      <c r="AF234" s="148"/>
      <c r="AG234" s="148" t="s">
        <v>1377</v>
      </c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ht="22.5" outlineLevel="1" x14ac:dyDescent="0.2">
      <c r="A235" s="179">
        <v>152</v>
      </c>
      <c r="B235" s="180" t="s">
        <v>2137</v>
      </c>
      <c r="C235" s="189" t="s">
        <v>2138</v>
      </c>
      <c r="D235" s="181" t="s">
        <v>1365</v>
      </c>
      <c r="E235" s="182">
        <v>1</v>
      </c>
      <c r="F235" s="183"/>
      <c r="G235" s="184">
        <f t="shared" si="63"/>
        <v>0</v>
      </c>
      <c r="H235" s="183"/>
      <c r="I235" s="184">
        <f t="shared" si="64"/>
        <v>0</v>
      </c>
      <c r="J235" s="183"/>
      <c r="K235" s="184">
        <f t="shared" si="65"/>
        <v>0</v>
      </c>
      <c r="L235" s="184">
        <v>21</v>
      </c>
      <c r="M235" s="184">
        <f t="shared" si="66"/>
        <v>0</v>
      </c>
      <c r="N235" s="182">
        <v>1.1199999999999999E-3</v>
      </c>
      <c r="O235" s="182">
        <f t="shared" si="67"/>
        <v>0</v>
      </c>
      <c r="P235" s="182">
        <v>0</v>
      </c>
      <c r="Q235" s="182">
        <f t="shared" si="68"/>
        <v>0</v>
      </c>
      <c r="R235" s="184" t="s">
        <v>932</v>
      </c>
      <c r="S235" s="184" t="s">
        <v>331</v>
      </c>
      <c r="T235" s="185" t="s">
        <v>331</v>
      </c>
      <c r="U235" s="159">
        <v>0.58699999999999997</v>
      </c>
      <c r="V235" s="159">
        <f t="shared" si="69"/>
        <v>0.59</v>
      </c>
      <c r="W235" s="159"/>
      <c r="X235" s="159" t="s">
        <v>422</v>
      </c>
      <c r="Y235" s="159" t="s">
        <v>334</v>
      </c>
      <c r="Z235" s="148"/>
      <c r="AA235" s="148"/>
      <c r="AB235" s="148"/>
      <c r="AC235" s="148"/>
      <c r="AD235" s="148"/>
      <c r="AE235" s="148"/>
      <c r="AF235" s="148"/>
      <c r="AG235" s="148" t="s">
        <v>1377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ht="22.5" outlineLevel="1" x14ac:dyDescent="0.2">
      <c r="A236" s="179">
        <v>153</v>
      </c>
      <c r="B236" s="180" t="s">
        <v>2139</v>
      </c>
      <c r="C236" s="189" t="s">
        <v>2140</v>
      </c>
      <c r="D236" s="181" t="s">
        <v>434</v>
      </c>
      <c r="E236" s="182">
        <v>1</v>
      </c>
      <c r="F236" s="183"/>
      <c r="G236" s="184">
        <f t="shared" si="63"/>
        <v>0</v>
      </c>
      <c r="H236" s="183"/>
      <c r="I236" s="184">
        <f t="shared" si="64"/>
        <v>0</v>
      </c>
      <c r="J236" s="183"/>
      <c r="K236" s="184">
        <f t="shared" si="65"/>
        <v>0</v>
      </c>
      <c r="L236" s="184">
        <v>21</v>
      </c>
      <c r="M236" s="184">
        <f t="shared" si="66"/>
        <v>0</v>
      </c>
      <c r="N236" s="182">
        <v>3.7199999999999997E-2</v>
      </c>
      <c r="O236" s="182">
        <f t="shared" si="67"/>
        <v>0.04</v>
      </c>
      <c r="P236" s="182">
        <v>0</v>
      </c>
      <c r="Q236" s="182">
        <f t="shared" si="68"/>
        <v>0</v>
      </c>
      <c r="R236" s="184" t="s">
        <v>563</v>
      </c>
      <c r="S236" s="184" t="s">
        <v>331</v>
      </c>
      <c r="T236" s="185" t="s">
        <v>331</v>
      </c>
      <c r="U236" s="159">
        <v>0</v>
      </c>
      <c r="V236" s="159">
        <f t="shared" si="69"/>
        <v>0</v>
      </c>
      <c r="W236" s="159"/>
      <c r="X236" s="159" t="s">
        <v>564</v>
      </c>
      <c r="Y236" s="159" t="s">
        <v>334</v>
      </c>
      <c r="Z236" s="148"/>
      <c r="AA236" s="148"/>
      <c r="AB236" s="148"/>
      <c r="AC236" s="148"/>
      <c r="AD236" s="148"/>
      <c r="AE236" s="148"/>
      <c r="AF236" s="148"/>
      <c r="AG236" s="148" t="s">
        <v>565</v>
      </c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79">
        <v>154</v>
      </c>
      <c r="B237" s="180" t="s">
        <v>2141</v>
      </c>
      <c r="C237" s="189" t="s">
        <v>2142</v>
      </c>
      <c r="D237" s="181" t="s">
        <v>434</v>
      </c>
      <c r="E237" s="182">
        <v>1</v>
      </c>
      <c r="F237" s="183"/>
      <c r="G237" s="184">
        <f t="shared" si="63"/>
        <v>0</v>
      </c>
      <c r="H237" s="183"/>
      <c r="I237" s="184">
        <f t="shared" si="64"/>
        <v>0</v>
      </c>
      <c r="J237" s="183"/>
      <c r="K237" s="184">
        <f t="shared" si="65"/>
        <v>0</v>
      </c>
      <c r="L237" s="184">
        <v>21</v>
      </c>
      <c r="M237" s="184">
        <f t="shared" si="66"/>
        <v>0</v>
      </c>
      <c r="N237" s="182">
        <v>3.3E-4</v>
      </c>
      <c r="O237" s="182">
        <f t="shared" si="67"/>
        <v>0</v>
      </c>
      <c r="P237" s="182">
        <v>0</v>
      </c>
      <c r="Q237" s="182">
        <f t="shared" si="68"/>
        <v>0</v>
      </c>
      <c r="R237" s="184" t="s">
        <v>563</v>
      </c>
      <c r="S237" s="184" t="s">
        <v>331</v>
      </c>
      <c r="T237" s="185" t="s">
        <v>331</v>
      </c>
      <c r="U237" s="159">
        <v>0</v>
      </c>
      <c r="V237" s="159">
        <f t="shared" si="69"/>
        <v>0</v>
      </c>
      <c r="W237" s="159"/>
      <c r="X237" s="159" t="s">
        <v>564</v>
      </c>
      <c r="Y237" s="159" t="s">
        <v>334</v>
      </c>
      <c r="Z237" s="148"/>
      <c r="AA237" s="148"/>
      <c r="AB237" s="148"/>
      <c r="AC237" s="148"/>
      <c r="AD237" s="148"/>
      <c r="AE237" s="148"/>
      <c r="AF237" s="148"/>
      <c r="AG237" s="148" t="s">
        <v>565</v>
      </c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ht="22.5" outlineLevel="1" x14ac:dyDescent="0.2">
      <c r="A238" s="179">
        <v>155</v>
      </c>
      <c r="B238" s="180" t="s">
        <v>2143</v>
      </c>
      <c r="C238" s="189" t="s">
        <v>2144</v>
      </c>
      <c r="D238" s="181" t="s">
        <v>434</v>
      </c>
      <c r="E238" s="182">
        <v>1</v>
      </c>
      <c r="F238" s="183"/>
      <c r="G238" s="184">
        <f t="shared" si="63"/>
        <v>0</v>
      </c>
      <c r="H238" s="183"/>
      <c r="I238" s="184">
        <f t="shared" si="64"/>
        <v>0</v>
      </c>
      <c r="J238" s="183"/>
      <c r="K238" s="184">
        <f t="shared" si="65"/>
        <v>0</v>
      </c>
      <c r="L238" s="184">
        <v>21</v>
      </c>
      <c r="M238" s="184">
        <f t="shared" si="66"/>
        <v>0</v>
      </c>
      <c r="N238" s="182">
        <v>1.6E-2</v>
      </c>
      <c r="O238" s="182">
        <f t="shared" si="67"/>
        <v>0.02</v>
      </c>
      <c r="P238" s="182">
        <v>0</v>
      </c>
      <c r="Q238" s="182">
        <f t="shared" si="68"/>
        <v>0</v>
      </c>
      <c r="R238" s="184" t="s">
        <v>563</v>
      </c>
      <c r="S238" s="184" t="s">
        <v>331</v>
      </c>
      <c r="T238" s="185" t="s">
        <v>331</v>
      </c>
      <c r="U238" s="159">
        <v>0</v>
      </c>
      <c r="V238" s="159">
        <f t="shared" si="69"/>
        <v>0</v>
      </c>
      <c r="W238" s="159"/>
      <c r="X238" s="159" t="s">
        <v>564</v>
      </c>
      <c r="Y238" s="159" t="s">
        <v>334</v>
      </c>
      <c r="Z238" s="148"/>
      <c r="AA238" s="148"/>
      <c r="AB238" s="148"/>
      <c r="AC238" s="148"/>
      <c r="AD238" s="148"/>
      <c r="AE238" s="148"/>
      <c r="AF238" s="148"/>
      <c r="AG238" s="148" t="s">
        <v>565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1" x14ac:dyDescent="0.2">
      <c r="A239" s="179">
        <v>156</v>
      </c>
      <c r="B239" s="180" t="s">
        <v>2145</v>
      </c>
      <c r="C239" s="189" t="s">
        <v>2146</v>
      </c>
      <c r="D239" s="181" t="s">
        <v>434</v>
      </c>
      <c r="E239" s="182">
        <v>1</v>
      </c>
      <c r="F239" s="183"/>
      <c r="G239" s="184">
        <f t="shared" si="63"/>
        <v>0</v>
      </c>
      <c r="H239" s="183"/>
      <c r="I239" s="184">
        <f t="shared" si="64"/>
        <v>0</v>
      </c>
      <c r="J239" s="183"/>
      <c r="K239" s="184">
        <f t="shared" si="65"/>
        <v>0</v>
      </c>
      <c r="L239" s="184">
        <v>21</v>
      </c>
      <c r="M239" s="184">
        <f t="shared" si="66"/>
        <v>0</v>
      </c>
      <c r="N239" s="182">
        <v>8.0000000000000004E-4</v>
      </c>
      <c r="O239" s="182">
        <f t="shared" si="67"/>
        <v>0</v>
      </c>
      <c r="P239" s="182">
        <v>0</v>
      </c>
      <c r="Q239" s="182">
        <f t="shared" si="68"/>
        <v>0</v>
      </c>
      <c r="R239" s="184" t="s">
        <v>563</v>
      </c>
      <c r="S239" s="184" t="s">
        <v>331</v>
      </c>
      <c r="T239" s="185" t="s">
        <v>331</v>
      </c>
      <c r="U239" s="159">
        <v>0</v>
      </c>
      <c r="V239" s="159">
        <f t="shared" si="69"/>
        <v>0</v>
      </c>
      <c r="W239" s="159"/>
      <c r="X239" s="159" t="s">
        <v>564</v>
      </c>
      <c r="Y239" s="159" t="s">
        <v>334</v>
      </c>
      <c r="Z239" s="148"/>
      <c r="AA239" s="148"/>
      <c r="AB239" s="148"/>
      <c r="AC239" s="148"/>
      <c r="AD239" s="148"/>
      <c r="AE239" s="148"/>
      <c r="AF239" s="148"/>
      <c r="AG239" s="148" t="s">
        <v>565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79">
        <v>157</v>
      </c>
      <c r="B240" s="180" t="s">
        <v>2147</v>
      </c>
      <c r="C240" s="189" t="s">
        <v>2148</v>
      </c>
      <c r="D240" s="181" t="s">
        <v>1365</v>
      </c>
      <c r="E240" s="182">
        <v>1</v>
      </c>
      <c r="F240" s="183"/>
      <c r="G240" s="184">
        <f t="shared" si="63"/>
        <v>0</v>
      </c>
      <c r="H240" s="183"/>
      <c r="I240" s="184">
        <f t="shared" si="64"/>
        <v>0</v>
      </c>
      <c r="J240" s="183"/>
      <c r="K240" s="184">
        <f t="shared" si="65"/>
        <v>0</v>
      </c>
      <c r="L240" s="184">
        <v>21</v>
      </c>
      <c r="M240" s="184">
        <f t="shared" si="66"/>
        <v>0</v>
      </c>
      <c r="N240" s="182">
        <v>1.2E-4</v>
      </c>
      <c r="O240" s="182">
        <f t="shared" si="67"/>
        <v>0</v>
      </c>
      <c r="P240" s="182">
        <v>0</v>
      </c>
      <c r="Q240" s="182">
        <f t="shared" si="68"/>
        <v>0</v>
      </c>
      <c r="R240" s="184" t="s">
        <v>932</v>
      </c>
      <c r="S240" s="184" t="s">
        <v>331</v>
      </c>
      <c r="T240" s="185" t="s">
        <v>331</v>
      </c>
      <c r="U240" s="159">
        <v>2</v>
      </c>
      <c r="V240" s="159">
        <f t="shared" si="69"/>
        <v>2</v>
      </c>
      <c r="W240" s="159"/>
      <c r="X240" s="159" t="s">
        <v>422</v>
      </c>
      <c r="Y240" s="159" t="s">
        <v>334</v>
      </c>
      <c r="Z240" s="148"/>
      <c r="AA240" s="148"/>
      <c r="AB240" s="148"/>
      <c r="AC240" s="148"/>
      <c r="AD240" s="148"/>
      <c r="AE240" s="148"/>
      <c r="AF240" s="148"/>
      <c r="AG240" s="148" t="s">
        <v>423</v>
      </c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79">
        <v>158</v>
      </c>
      <c r="B241" s="180" t="s">
        <v>2149</v>
      </c>
      <c r="C241" s="189" t="s">
        <v>2150</v>
      </c>
      <c r="D241" s="181" t="s">
        <v>1365</v>
      </c>
      <c r="E241" s="182">
        <v>1</v>
      </c>
      <c r="F241" s="183"/>
      <c r="G241" s="184">
        <f t="shared" si="63"/>
        <v>0</v>
      </c>
      <c r="H241" s="183"/>
      <c r="I241" s="184">
        <f t="shared" si="64"/>
        <v>0</v>
      </c>
      <c r="J241" s="183"/>
      <c r="K241" s="184">
        <f t="shared" si="65"/>
        <v>0</v>
      </c>
      <c r="L241" s="184">
        <v>21</v>
      </c>
      <c r="M241" s="184">
        <f t="shared" si="66"/>
        <v>0</v>
      </c>
      <c r="N241" s="182">
        <v>6.2E-4</v>
      </c>
      <c r="O241" s="182">
        <f t="shared" si="67"/>
        <v>0</v>
      </c>
      <c r="P241" s="182">
        <v>0</v>
      </c>
      <c r="Q241" s="182">
        <f t="shared" si="68"/>
        <v>0</v>
      </c>
      <c r="R241" s="184" t="s">
        <v>932</v>
      </c>
      <c r="S241" s="184" t="s">
        <v>331</v>
      </c>
      <c r="T241" s="185" t="s">
        <v>331</v>
      </c>
      <c r="U241" s="159">
        <v>2.6</v>
      </c>
      <c r="V241" s="159">
        <f t="shared" si="69"/>
        <v>2.6</v>
      </c>
      <c r="W241" s="159"/>
      <c r="X241" s="159" t="s">
        <v>422</v>
      </c>
      <c r="Y241" s="159" t="s">
        <v>334</v>
      </c>
      <c r="Z241" s="148"/>
      <c r="AA241" s="148"/>
      <c r="AB241" s="148"/>
      <c r="AC241" s="148"/>
      <c r="AD241" s="148"/>
      <c r="AE241" s="148"/>
      <c r="AF241" s="148"/>
      <c r="AG241" s="148" t="s">
        <v>423</v>
      </c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ht="33.75" outlineLevel="1" x14ac:dyDescent="0.2">
      <c r="A242" s="179">
        <v>159</v>
      </c>
      <c r="B242" s="180" t="s">
        <v>2151</v>
      </c>
      <c r="C242" s="189" t="s">
        <v>2152</v>
      </c>
      <c r="D242" s="181" t="s">
        <v>434</v>
      </c>
      <c r="E242" s="182">
        <v>1</v>
      </c>
      <c r="F242" s="183"/>
      <c r="G242" s="184">
        <f t="shared" si="63"/>
        <v>0</v>
      </c>
      <c r="H242" s="183"/>
      <c r="I242" s="184">
        <f t="shared" si="64"/>
        <v>0</v>
      </c>
      <c r="J242" s="183"/>
      <c r="K242" s="184">
        <f t="shared" si="65"/>
        <v>0</v>
      </c>
      <c r="L242" s="184">
        <v>21</v>
      </c>
      <c r="M242" s="184">
        <f t="shared" si="66"/>
        <v>0</v>
      </c>
      <c r="N242" s="182">
        <v>3.2000000000000003E-4</v>
      </c>
      <c r="O242" s="182">
        <f t="shared" si="67"/>
        <v>0</v>
      </c>
      <c r="P242" s="182">
        <v>0</v>
      </c>
      <c r="Q242" s="182">
        <f t="shared" si="68"/>
        <v>0</v>
      </c>
      <c r="R242" s="184" t="s">
        <v>932</v>
      </c>
      <c r="S242" s="184" t="s">
        <v>331</v>
      </c>
      <c r="T242" s="185" t="s">
        <v>331</v>
      </c>
      <c r="U242" s="159">
        <v>0.246</v>
      </c>
      <c r="V242" s="159">
        <f t="shared" si="69"/>
        <v>0.25</v>
      </c>
      <c r="W242" s="159"/>
      <c r="X242" s="159" t="s">
        <v>422</v>
      </c>
      <c r="Y242" s="159" t="s">
        <v>334</v>
      </c>
      <c r="Z242" s="148"/>
      <c r="AA242" s="148"/>
      <c r="AB242" s="148"/>
      <c r="AC242" s="148"/>
      <c r="AD242" s="148"/>
      <c r="AE242" s="148"/>
      <c r="AF242" s="148"/>
      <c r="AG242" s="148" t="s">
        <v>1377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ht="22.5" outlineLevel="1" x14ac:dyDescent="0.2">
      <c r="A243" s="179">
        <v>160</v>
      </c>
      <c r="B243" s="180" t="s">
        <v>2153</v>
      </c>
      <c r="C243" s="189" t="s">
        <v>2154</v>
      </c>
      <c r="D243" s="181" t="s">
        <v>434</v>
      </c>
      <c r="E243" s="182">
        <v>1</v>
      </c>
      <c r="F243" s="183"/>
      <c r="G243" s="184">
        <f t="shared" si="63"/>
        <v>0</v>
      </c>
      <c r="H243" s="183"/>
      <c r="I243" s="184">
        <f t="shared" si="64"/>
        <v>0</v>
      </c>
      <c r="J243" s="183"/>
      <c r="K243" s="184">
        <f t="shared" si="65"/>
        <v>0</v>
      </c>
      <c r="L243" s="184">
        <v>21</v>
      </c>
      <c r="M243" s="184">
        <f t="shared" si="66"/>
        <v>0</v>
      </c>
      <c r="N243" s="182">
        <v>1.5200000000000001E-3</v>
      </c>
      <c r="O243" s="182">
        <f t="shared" si="67"/>
        <v>0</v>
      </c>
      <c r="P243" s="182">
        <v>0</v>
      </c>
      <c r="Q243" s="182">
        <f t="shared" si="68"/>
        <v>0</v>
      </c>
      <c r="R243" s="184" t="s">
        <v>932</v>
      </c>
      <c r="S243" s="184" t="s">
        <v>331</v>
      </c>
      <c r="T243" s="185" t="s">
        <v>331</v>
      </c>
      <c r="U243" s="159">
        <v>0.58699999999999997</v>
      </c>
      <c r="V243" s="159">
        <f t="shared" si="69"/>
        <v>0.59</v>
      </c>
      <c r="W243" s="159"/>
      <c r="X243" s="159" t="s">
        <v>422</v>
      </c>
      <c r="Y243" s="159" t="s">
        <v>334</v>
      </c>
      <c r="Z243" s="148"/>
      <c r="AA243" s="148"/>
      <c r="AB243" s="148"/>
      <c r="AC243" s="148"/>
      <c r="AD243" s="148"/>
      <c r="AE243" s="148"/>
      <c r="AF243" s="148"/>
      <c r="AG243" s="148" t="s">
        <v>1377</v>
      </c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ht="22.5" outlineLevel="1" x14ac:dyDescent="0.2">
      <c r="A244" s="179">
        <v>161</v>
      </c>
      <c r="B244" s="180" t="s">
        <v>2137</v>
      </c>
      <c r="C244" s="189" t="s">
        <v>2138</v>
      </c>
      <c r="D244" s="181" t="s">
        <v>1365</v>
      </c>
      <c r="E244" s="182">
        <v>1</v>
      </c>
      <c r="F244" s="183"/>
      <c r="G244" s="184">
        <f t="shared" si="63"/>
        <v>0</v>
      </c>
      <c r="H244" s="183"/>
      <c r="I244" s="184">
        <f t="shared" si="64"/>
        <v>0</v>
      </c>
      <c r="J244" s="183"/>
      <c r="K244" s="184">
        <f t="shared" si="65"/>
        <v>0</v>
      </c>
      <c r="L244" s="184">
        <v>21</v>
      </c>
      <c r="M244" s="184">
        <f t="shared" si="66"/>
        <v>0</v>
      </c>
      <c r="N244" s="182">
        <v>1.1199999999999999E-3</v>
      </c>
      <c r="O244" s="182">
        <f t="shared" si="67"/>
        <v>0</v>
      </c>
      <c r="P244" s="182">
        <v>0</v>
      </c>
      <c r="Q244" s="182">
        <f t="shared" si="68"/>
        <v>0</v>
      </c>
      <c r="R244" s="184" t="s">
        <v>932</v>
      </c>
      <c r="S244" s="184" t="s">
        <v>331</v>
      </c>
      <c r="T244" s="185" t="s">
        <v>331</v>
      </c>
      <c r="U244" s="159">
        <v>0.58699999999999997</v>
      </c>
      <c r="V244" s="159">
        <f t="shared" si="69"/>
        <v>0.59</v>
      </c>
      <c r="W244" s="159"/>
      <c r="X244" s="159" t="s">
        <v>422</v>
      </c>
      <c r="Y244" s="159" t="s">
        <v>334</v>
      </c>
      <c r="Z244" s="148"/>
      <c r="AA244" s="148"/>
      <c r="AB244" s="148"/>
      <c r="AC244" s="148"/>
      <c r="AD244" s="148"/>
      <c r="AE244" s="148"/>
      <c r="AF244" s="148"/>
      <c r="AG244" s="148" t="s">
        <v>1377</v>
      </c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1" x14ac:dyDescent="0.2">
      <c r="A245" s="179">
        <v>162</v>
      </c>
      <c r="B245" s="180" t="s">
        <v>2149</v>
      </c>
      <c r="C245" s="189" t="s">
        <v>2150</v>
      </c>
      <c r="D245" s="181" t="s">
        <v>1365</v>
      </c>
      <c r="E245" s="182">
        <v>1</v>
      </c>
      <c r="F245" s="183"/>
      <c r="G245" s="184">
        <f t="shared" si="63"/>
        <v>0</v>
      </c>
      <c r="H245" s="183"/>
      <c r="I245" s="184">
        <f t="shared" si="64"/>
        <v>0</v>
      </c>
      <c r="J245" s="183"/>
      <c r="K245" s="184">
        <f t="shared" si="65"/>
        <v>0</v>
      </c>
      <c r="L245" s="184">
        <v>21</v>
      </c>
      <c r="M245" s="184">
        <f t="shared" si="66"/>
        <v>0</v>
      </c>
      <c r="N245" s="182">
        <v>6.2E-4</v>
      </c>
      <c r="O245" s="182">
        <f t="shared" si="67"/>
        <v>0</v>
      </c>
      <c r="P245" s="182">
        <v>0</v>
      </c>
      <c r="Q245" s="182">
        <f t="shared" si="68"/>
        <v>0</v>
      </c>
      <c r="R245" s="184" t="s">
        <v>932</v>
      </c>
      <c r="S245" s="184" t="s">
        <v>331</v>
      </c>
      <c r="T245" s="185" t="s">
        <v>331</v>
      </c>
      <c r="U245" s="159">
        <v>2.6</v>
      </c>
      <c r="V245" s="159">
        <f t="shared" si="69"/>
        <v>2.6</v>
      </c>
      <c r="W245" s="159"/>
      <c r="X245" s="159" t="s">
        <v>422</v>
      </c>
      <c r="Y245" s="159" t="s">
        <v>334</v>
      </c>
      <c r="Z245" s="148"/>
      <c r="AA245" s="148"/>
      <c r="AB245" s="148"/>
      <c r="AC245" s="148"/>
      <c r="AD245" s="148"/>
      <c r="AE245" s="148"/>
      <c r="AF245" s="148"/>
      <c r="AG245" s="148" t="s">
        <v>423</v>
      </c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79">
        <v>163</v>
      </c>
      <c r="B246" s="180" t="s">
        <v>2155</v>
      </c>
      <c r="C246" s="189" t="s">
        <v>2156</v>
      </c>
      <c r="D246" s="181" t="s">
        <v>434</v>
      </c>
      <c r="E246" s="182">
        <v>1</v>
      </c>
      <c r="F246" s="183"/>
      <c r="G246" s="184">
        <f t="shared" si="63"/>
        <v>0</v>
      </c>
      <c r="H246" s="183"/>
      <c r="I246" s="184">
        <f t="shared" si="64"/>
        <v>0</v>
      </c>
      <c r="J246" s="183"/>
      <c r="K246" s="184">
        <f t="shared" si="65"/>
        <v>0</v>
      </c>
      <c r="L246" s="184">
        <v>21</v>
      </c>
      <c r="M246" s="184">
        <f t="shared" si="66"/>
        <v>0</v>
      </c>
      <c r="N246" s="182">
        <v>1.2999999999999999E-2</v>
      </c>
      <c r="O246" s="182">
        <f t="shared" si="67"/>
        <v>0.01</v>
      </c>
      <c r="P246" s="182">
        <v>0</v>
      </c>
      <c r="Q246" s="182">
        <f t="shared" si="68"/>
        <v>0</v>
      </c>
      <c r="R246" s="184" t="s">
        <v>563</v>
      </c>
      <c r="S246" s="184" t="s">
        <v>331</v>
      </c>
      <c r="T246" s="185" t="s">
        <v>331</v>
      </c>
      <c r="U246" s="159">
        <v>0</v>
      </c>
      <c r="V246" s="159">
        <f t="shared" si="69"/>
        <v>0</v>
      </c>
      <c r="W246" s="159"/>
      <c r="X246" s="159" t="s">
        <v>564</v>
      </c>
      <c r="Y246" s="159" t="s">
        <v>334</v>
      </c>
      <c r="Z246" s="148"/>
      <c r="AA246" s="148"/>
      <c r="AB246" s="148"/>
      <c r="AC246" s="148"/>
      <c r="AD246" s="148"/>
      <c r="AE246" s="148"/>
      <c r="AF246" s="148"/>
      <c r="AG246" s="148" t="s">
        <v>565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79">
        <v>164</v>
      </c>
      <c r="B247" s="180" t="s">
        <v>2141</v>
      </c>
      <c r="C247" s="189" t="s">
        <v>2142</v>
      </c>
      <c r="D247" s="181" t="s">
        <v>434</v>
      </c>
      <c r="E247" s="182">
        <v>1</v>
      </c>
      <c r="F247" s="183"/>
      <c r="G247" s="184">
        <f t="shared" si="63"/>
        <v>0</v>
      </c>
      <c r="H247" s="183"/>
      <c r="I247" s="184">
        <f t="shared" si="64"/>
        <v>0</v>
      </c>
      <c r="J247" s="183"/>
      <c r="K247" s="184">
        <f t="shared" si="65"/>
        <v>0</v>
      </c>
      <c r="L247" s="184">
        <v>21</v>
      </c>
      <c r="M247" s="184">
        <f t="shared" si="66"/>
        <v>0</v>
      </c>
      <c r="N247" s="182">
        <v>3.3E-4</v>
      </c>
      <c r="O247" s="182">
        <f t="shared" si="67"/>
        <v>0</v>
      </c>
      <c r="P247" s="182">
        <v>0</v>
      </c>
      <c r="Q247" s="182">
        <f t="shared" si="68"/>
        <v>0</v>
      </c>
      <c r="R247" s="184" t="s">
        <v>563</v>
      </c>
      <c r="S247" s="184" t="s">
        <v>331</v>
      </c>
      <c r="T247" s="185" t="s">
        <v>331</v>
      </c>
      <c r="U247" s="159">
        <v>0</v>
      </c>
      <c r="V247" s="159">
        <f t="shared" si="69"/>
        <v>0</v>
      </c>
      <c r="W247" s="159"/>
      <c r="X247" s="159" t="s">
        <v>564</v>
      </c>
      <c r="Y247" s="159" t="s">
        <v>334</v>
      </c>
      <c r="Z247" s="148"/>
      <c r="AA247" s="148"/>
      <c r="AB247" s="148"/>
      <c r="AC247" s="148"/>
      <c r="AD247" s="148"/>
      <c r="AE247" s="148"/>
      <c r="AF247" s="148"/>
      <c r="AG247" s="148" t="s">
        <v>565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79">
        <v>165</v>
      </c>
      <c r="B248" s="180" t="s">
        <v>2147</v>
      </c>
      <c r="C248" s="189" t="s">
        <v>2148</v>
      </c>
      <c r="D248" s="181" t="s">
        <v>1365</v>
      </c>
      <c r="E248" s="182">
        <v>1</v>
      </c>
      <c r="F248" s="183"/>
      <c r="G248" s="184">
        <f t="shared" si="63"/>
        <v>0</v>
      </c>
      <c r="H248" s="183"/>
      <c r="I248" s="184">
        <f t="shared" si="64"/>
        <v>0</v>
      </c>
      <c r="J248" s="183"/>
      <c r="K248" s="184">
        <f t="shared" si="65"/>
        <v>0</v>
      </c>
      <c r="L248" s="184">
        <v>21</v>
      </c>
      <c r="M248" s="184">
        <f t="shared" si="66"/>
        <v>0</v>
      </c>
      <c r="N248" s="182">
        <v>1.2E-4</v>
      </c>
      <c r="O248" s="182">
        <f t="shared" si="67"/>
        <v>0</v>
      </c>
      <c r="P248" s="182">
        <v>0</v>
      </c>
      <c r="Q248" s="182">
        <f t="shared" si="68"/>
        <v>0</v>
      </c>
      <c r="R248" s="184" t="s">
        <v>932</v>
      </c>
      <c r="S248" s="184" t="s">
        <v>331</v>
      </c>
      <c r="T248" s="185" t="s">
        <v>331</v>
      </c>
      <c r="U248" s="159">
        <v>2</v>
      </c>
      <c r="V248" s="159">
        <f t="shared" si="69"/>
        <v>2</v>
      </c>
      <c r="W248" s="159"/>
      <c r="X248" s="159" t="s">
        <v>422</v>
      </c>
      <c r="Y248" s="159" t="s">
        <v>334</v>
      </c>
      <c r="Z248" s="148"/>
      <c r="AA248" s="148"/>
      <c r="AB248" s="148"/>
      <c r="AC248" s="148"/>
      <c r="AD248" s="148"/>
      <c r="AE248" s="148"/>
      <c r="AF248" s="148"/>
      <c r="AG248" s="148" t="s">
        <v>423</v>
      </c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79">
        <v>166</v>
      </c>
      <c r="B249" s="180" t="s">
        <v>2145</v>
      </c>
      <c r="C249" s="189" t="s">
        <v>2146</v>
      </c>
      <c r="D249" s="181" t="s">
        <v>434</v>
      </c>
      <c r="E249" s="182">
        <v>1</v>
      </c>
      <c r="F249" s="183"/>
      <c r="G249" s="184">
        <f t="shared" si="63"/>
        <v>0</v>
      </c>
      <c r="H249" s="183"/>
      <c r="I249" s="184">
        <f t="shared" si="64"/>
        <v>0</v>
      </c>
      <c r="J249" s="183"/>
      <c r="K249" s="184">
        <f t="shared" si="65"/>
        <v>0</v>
      </c>
      <c r="L249" s="184">
        <v>21</v>
      </c>
      <c r="M249" s="184">
        <f t="shared" si="66"/>
        <v>0</v>
      </c>
      <c r="N249" s="182">
        <v>8.0000000000000004E-4</v>
      </c>
      <c r="O249" s="182">
        <f t="shared" si="67"/>
        <v>0</v>
      </c>
      <c r="P249" s="182">
        <v>0</v>
      </c>
      <c r="Q249" s="182">
        <f t="shared" si="68"/>
        <v>0</v>
      </c>
      <c r="R249" s="184" t="s">
        <v>563</v>
      </c>
      <c r="S249" s="184" t="s">
        <v>331</v>
      </c>
      <c r="T249" s="185" t="s">
        <v>331</v>
      </c>
      <c r="U249" s="159">
        <v>0</v>
      </c>
      <c r="V249" s="159">
        <f t="shared" si="69"/>
        <v>0</v>
      </c>
      <c r="W249" s="159"/>
      <c r="X249" s="159" t="s">
        <v>564</v>
      </c>
      <c r="Y249" s="159" t="s">
        <v>334</v>
      </c>
      <c r="Z249" s="148"/>
      <c r="AA249" s="148"/>
      <c r="AB249" s="148"/>
      <c r="AC249" s="148"/>
      <c r="AD249" s="148"/>
      <c r="AE249" s="148"/>
      <c r="AF249" s="148"/>
      <c r="AG249" s="148" t="s">
        <v>565</v>
      </c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ht="22.5" outlineLevel="1" x14ac:dyDescent="0.2">
      <c r="A250" s="179">
        <v>167</v>
      </c>
      <c r="B250" s="180" t="s">
        <v>2143</v>
      </c>
      <c r="C250" s="189" t="s">
        <v>2144</v>
      </c>
      <c r="D250" s="181" t="s">
        <v>434</v>
      </c>
      <c r="E250" s="182">
        <v>1</v>
      </c>
      <c r="F250" s="183"/>
      <c r="G250" s="184">
        <f t="shared" si="63"/>
        <v>0</v>
      </c>
      <c r="H250" s="183"/>
      <c r="I250" s="184">
        <f t="shared" si="64"/>
        <v>0</v>
      </c>
      <c r="J250" s="183"/>
      <c r="K250" s="184">
        <f t="shared" si="65"/>
        <v>0</v>
      </c>
      <c r="L250" s="184">
        <v>21</v>
      </c>
      <c r="M250" s="184">
        <f t="shared" si="66"/>
        <v>0</v>
      </c>
      <c r="N250" s="182">
        <v>1.6E-2</v>
      </c>
      <c r="O250" s="182">
        <f t="shared" si="67"/>
        <v>0.02</v>
      </c>
      <c r="P250" s="182">
        <v>0</v>
      </c>
      <c r="Q250" s="182">
        <f t="shared" si="68"/>
        <v>0</v>
      </c>
      <c r="R250" s="184" t="s">
        <v>563</v>
      </c>
      <c r="S250" s="184" t="s">
        <v>331</v>
      </c>
      <c r="T250" s="185" t="s">
        <v>331</v>
      </c>
      <c r="U250" s="159">
        <v>0</v>
      </c>
      <c r="V250" s="159">
        <f t="shared" si="69"/>
        <v>0</v>
      </c>
      <c r="W250" s="159"/>
      <c r="X250" s="159" t="s">
        <v>564</v>
      </c>
      <c r="Y250" s="159" t="s">
        <v>334</v>
      </c>
      <c r="Z250" s="148"/>
      <c r="AA250" s="148"/>
      <c r="AB250" s="148"/>
      <c r="AC250" s="148"/>
      <c r="AD250" s="148"/>
      <c r="AE250" s="148"/>
      <c r="AF250" s="148"/>
      <c r="AG250" s="148" t="s">
        <v>565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ht="33.75" outlineLevel="1" x14ac:dyDescent="0.2">
      <c r="A251" s="179">
        <v>168</v>
      </c>
      <c r="B251" s="180" t="s">
        <v>2151</v>
      </c>
      <c r="C251" s="189" t="s">
        <v>2152</v>
      </c>
      <c r="D251" s="181" t="s">
        <v>434</v>
      </c>
      <c r="E251" s="182">
        <v>1</v>
      </c>
      <c r="F251" s="183"/>
      <c r="G251" s="184">
        <f t="shared" si="63"/>
        <v>0</v>
      </c>
      <c r="H251" s="183"/>
      <c r="I251" s="184">
        <f t="shared" si="64"/>
        <v>0</v>
      </c>
      <c r="J251" s="183"/>
      <c r="K251" s="184">
        <f t="shared" si="65"/>
        <v>0</v>
      </c>
      <c r="L251" s="184">
        <v>21</v>
      </c>
      <c r="M251" s="184">
        <f t="shared" si="66"/>
        <v>0</v>
      </c>
      <c r="N251" s="182">
        <v>3.2000000000000003E-4</v>
      </c>
      <c r="O251" s="182">
        <f t="shared" si="67"/>
        <v>0</v>
      </c>
      <c r="P251" s="182">
        <v>0</v>
      </c>
      <c r="Q251" s="182">
        <f t="shared" si="68"/>
        <v>0</v>
      </c>
      <c r="R251" s="184" t="s">
        <v>932</v>
      </c>
      <c r="S251" s="184" t="s">
        <v>331</v>
      </c>
      <c r="T251" s="185" t="s">
        <v>331</v>
      </c>
      <c r="U251" s="159">
        <v>0.246</v>
      </c>
      <c r="V251" s="159">
        <f t="shared" si="69"/>
        <v>0.25</v>
      </c>
      <c r="W251" s="159"/>
      <c r="X251" s="159" t="s">
        <v>422</v>
      </c>
      <c r="Y251" s="159" t="s">
        <v>334</v>
      </c>
      <c r="Z251" s="148"/>
      <c r="AA251" s="148"/>
      <c r="AB251" s="148"/>
      <c r="AC251" s="148"/>
      <c r="AD251" s="148"/>
      <c r="AE251" s="148"/>
      <c r="AF251" s="148"/>
      <c r="AG251" s="148" t="s">
        <v>1377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ht="22.5" outlineLevel="1" x14ac:dyDescent="0.2">
      <c r="A252" s="179">
        <v>169</v>
      </c>
      <c r="B252" s="180" t="s">
        <v>2153</v>
      </c>
      <c r="C252" s="189" t="s">
        <v>2154</v>
      </c>
      <c r="D252" s="181" t="s">
        <v>434</v>
      </c>
      <c r="E252" s="182">
        <v>1</v>
      </c>
      <c r="F252" s="183"/>
      <c r="G252" s="184">
        <f t="shared" si="63"/>
        <v>0</v>
      </c>
      <c r="H252" s="183"/>
      <c r="I252" s="184">
        <f t="shared" si="64"/>
        <v>0</v>
      </c>
      <c r="J252" s="183"/>
      <c r="K252" s="184">
        <f t="shared" si="65"/>
        <v>0</v>
      </c>
      <c r="L252" s="184">
        <v>21</v>
      </c>
      <c r="M252" s="184">
        <f t="shared" si="66"/>
        <v>0</v>
      </c>
      <c r="N252" s="182">
        <v>1.5200000000000001E-3</v>
      </c>
      <c r="O252" s="182">
        <f t="shared" si="67"/>
        <v>0</v>
      </c>
      <c r="P252" s="182">
        <v>0</v>
      </c>
      <c r="Q252" s="182">
        <f t="shared" si="68"/>
        <v>0</v>
      </c>
      <c r="R252" s="184" t="s">
        <v>932</v>
      </c>
      <c r="S252" s="184" t="s">
        <v>331</v>
      </c>
      <c r="T252" s="185" t="s">
        <v>331</v>
      </c>
      <c r="U252" s="159">
        <v>0.58699999999999997</v>
      </c>
      <c r="V252" s="159">
        <f t="shared" si="69"/>
        <v>0.59</v>
      </c>
      <c r="W252" s="159"/>
      <c r="X252" s="159" t="s">
        <v>422</v>
      </c>
      <c r="Y252" s="159" t="s">
        <v>334</v>
      </c>
      <c r="Z252" s="148"/>
      <c r="AA252" s="148"/>
      <c r="AB252" s="148"/>
      <c r="AC252" s="148"/>
      <c r="AD252" s="148"/>
      <c r="AE252" s="148"/>
      <c r="AF252" s="148"/>
      <c r="AG252" s="148" t="s">
        <v>1377</v>
      </c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ht="33.75" outlineLevel="1" x14ac:dyDescent="0.2">
      <c r="A253" s="179">
        <v>170</v>
      </c>
      <c r="B253" s="180" t="s">
        <v>2115</v>
      </c>
      <c r="C253" s="189" t="s">
        <v>2116</v>
      </c>
      <c r="D253" s="181" t="s">
        <v>434</v>
      </c>
      <c r="E253" s="182">
        <v>1</v>
      </c>
      <c r="F253" s="183"/>
      <c r="G253" s="184">
        <f t="shared" si="63"/>
        <v>0</v>
      </c>
      <c r="H253" s="183"/>
      <c r="I253" s="184">
        <f t="shared" si="64"/>
        <v>0</v>
      </c>
      <c r="J253" s="183"/>
      <c r="K253" s="184">
        <f t="shared" si="65"/>
        <v>0</v>
      </c>
      <c r="L253" s="184">
        <v>21</v>
      </c>
      <c r="M253" s="184">
        <f t="shared" si="66"/>
        <v>0</v>
      </c>
      <c r="N253" s="182">
        <v>1.7749999999999998E-2</v>
      </c>
      <c r="O253" s="182">
        <f t="shared" si="67"/>
        <v>0.02</v>
      </c>
      <c r="P253" s="182">
        <v>0</v>
      </c>
      <c r="Q253" s="182">
        <f t="shared" si="68"/>
        <v>0</v>
      </c>
      <c r="R253" s="184" t="s">
        <v>563</v>
      </c>
      <c r="S253" s="184" t="s">
        <v>331</v>
      </c>
      <c r="T253" s="185" t="s">
        <v>331</v>
      </c>
      <c r="U253" s="159">
        <v>0</v>
      </c>
      <c r="V253" s="159">
        <f t="shared" si="69"/>
        <v>0</v>
      </c>
      <c r="W253" s="159"/>
      <c r="X253" s="159" t="s">
        <v>564</v>
      </c>
      <c r="Y253" s="159" t="s">
        <v>334</v>
      </c>
      <c r="Z253" s="148"/>
      <c r="AA253" s="148"/>
      <c r="AB253" s="148"/>
      <c r="AC253" s="148"/>
      <c r="AD253" s="148"/>
      <c r="AE253" s="148"/>
      <c r="AF253" s="148"/>
      <c r="AG253" s="148" t="s">
        <v>565</v>
      </c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79">
        <v>171</v>
      </c>
      <c r="B254" s="180" t="s">
        <v>2117</v>
      </c>
      <c r="C254" s="189" t="s">
        <v>2118</v>
      </c>
      <c r="D254" s="181" t="s">
        <v>1365</v>
      </c>
      <c r="E254" s="182">
        <v>1</v>
      </c>
      <c r="F254" s="183"/>
      <c r="G254" s="184">
        <f t="shared" si="63"/>
        <v>0</v>
      </c>
      <c r="H254" s="183"/>
      <c r="I254" s="184">
        <f t="shared" si="64"/>
        <v>0</v>
      </c>
      <c r="J254" s="183"/>
      <c r="K254" s="184">
        <f t="shared" si="65"/>
        <v>0</v>
      </c>
      <c r="L254" s="184">
        <v>21</v>
      </c>
      <c r="M254" s="184">
        <f t="shared" si="66"/>
        <v>0</v>
      </c>
      <c r="N254" s="182">
        <v>7.2000000000000005E-4</v>
      </c>
      <c r="O254" s="182">
        <f t="shared" si="67"/>
        <v>0</v>
      </c>
      <c r="P254" s="182">
        <v>0</v>
      </c>
      <c r="Q254" s="182">
        <f t="shared" si="68"/>
        <v>0</v>
      </c>
      <c r="R254" s="184" t="s">
        <v>932</v>
      </c>
      <c r="S254" s="184" t="s">
        <v>331</v>
      </c>
      <c r="T254" s="185" t="s">
        <v>331</v>
      </c>
      <c r="U254" s="159">
        <v>0.50600000000000001</v>
      </c>
      <c r="V254" s="159">
        <f t="shared" si="69"/>
        <v>0.51</v>
      </c>
      <c r="W254" s="159"/>
      <c r="X254" s="159" t="s">
        <v>422</v>
      </c>
      <c r="Y254" s="159" t="s">
        <v>334</v>
      </c>
      <c r="Z254" s="148"/>
      <c r="AA254" s="148"/>
      <c r="AB254" s="148"/>
      <c r="AC254" s="148"/>
      <c r="AD254" s="148"/>
      <c r="AE254" s="148"/>
      <c r="AF254" s="148"/>
      <c r="AG254" s="148" t="s">
        <v>423</v>
      </c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ht="22.5" outlineLevel="1" x14ac:dyDescent="0.2">
      <c r="A255" s="179">
        <v>172</v>
      </c>
      <c r="B255" s="180" t="s">
        <v>2157</v>
      </c>
      <c r="C255" s="189" t="s">
        <v>2158</v>
      </c>
      <c r="D255" s="181" t="s">
        <v>1365</v>
      </c>
      <c r="E255" s="182">
        <v>2</v>
      </c>
      <c r="F255" s="183"/>
      <c r="G255" s="184">
        <f t="shared" si="63"/>
        <v>0</v>
      </c>
      <c r="H255" s="183"/>
      <c r="I255" s="184">
        <f t="shared" si="64"/>
        <v>0</v>
      </c>
      <c r="J255" s="183"/>
      <c r="K255" s="184">
        <f t="shared" si="65"/>
        <v>0</v>
      </c>
      <c r="L255" s="184">
        <v>21</v>
      </c>
      <c r="M255" s="184">
        <f t="shared" si="66"/>
        <v>0</v>
      </c>
      <c r="N255" s="182">
        <v>1.7000000000000001E-4</v>
      </c>
      <c r="O255" s="182">
        <f t="shared" si="67"/>
        <v>0</v>
      </c>
      <c r="P255" s="182">
        <v>0</v>
      </c>
      <c r="Q255" s="182">
        <f t="shared" si="68"/>
        <v>0</v>
      </c>
      <c r="R255" s="184" t="s">
        <v>932</v>
      </c>
      <c r="S255" s="184" t="s">
        <v>331</v>
      </c>
      <c r="T255" s="185" t="s">
        <v>331</v>
      </c>
      <c r="U255" s="159">
        <v>0.22700000000000001</v>
      </c>
      <c r="V255" s="159">
        <f t="shared" si="69"/>
        <v>0.45</v>
      </c>
      <c r="W255" s="159"/>
      <c r="X255" s="159" t="s">
        <v>422</v>
      </c>
      <c r="Y255" s="159" t="s">
        <v>334</v>
      </c>
      <c r="Z255" s="148"/>
      <c r="AA255" s="148"/>
      <c r="AB255" s="148"/>
      <c r="AC255" s="148"/>
      <c r="AD255" s="148"/>
      <c r="AE255" s="148"/>
      <c r="AF255" s="148"/>
      <c r="AG255" s="148" t="s">
        <v>423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79">
        <v>173</v>
      </c>
      <c r="B256" s="180" t="s">
        <v>2159</v>
      </c>
      <c r="C256" s="189" t="s">
        <v>2160</v>
      </c>
      <c r="D256" s="181" t="s">
        <v>1376</v>
      </c>
      <c r="E256" s="182">
        <v>1</v>
      </c>
      <c r="F256" s="183"/>
      <c r="G256" s="184">
        <f t="shared" si="63"/>
        <v>0</v>
      </c>
      <c r="H256" s="183"/>
      <c r="I256" s="184">
        <f t="shared" si="64"/>
        <v>0</v>
      </c>
      <c r="J256" s="183"/>
      <c r="K256" s="184">
        <f t="shared" si="65"/>
        <v>0</v>
      </c>
      <c r="L256" s="184">
        <v>21</v>
      </c>
      <c r="M256" s="184">
        <f t="shared" si="66"/>
        <v>0</v>
      </c>
      <c r="N256" s="182">
        <v>0</v>
      </c>
      <c r="O256" s="182">
        <f t="shared" si="67"/>
        <v>0</v>
      </c>
      <c r="P256" s="182">
        <v>0</v>
      </c>
      <c r="Q256" s="182">
        <f t="shared" si="68"/>
        <v>0</v>
      </c>
      <c r="R256" s="184"/>
      <c r="S256" s="184" t="s">
        <v>364</v>
      </c>
      <c r="T256" s="185" t="s">
        <v>332</v>
      </c>
      <c r="U256" s="159">
        <v>0</v>
      </c>
      <c r="V256" s="159">
        <f t="shared" si="69"/>
        <v>0</v>
      </c>
      <c r="W256" s="159"/>
      <c r="X256" s="159" t="s">
        <v>422</v>
      </c>
      <c r="Y256" s="159" t="s">
        <v>334</v>
      </c>
      <c r="Z256" s="148"/>
      <c r="AA256" s="148"/>
      <c r="AB256" s="148"/>
      <c r="AC256" s="148"/>
      <c r="AD256" s="148"/>
      <c r="AE256" s="148"/>
      <c r="AF256" s="148"/>
      <c r="AG256" s="148" t="s">
        <v>1377</v>
      </c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79">
        <v>174</v>
      </c>
      <c r="B257" s="180" t="s">
        <v>2161</v>
      </c>
      <c r="C257" s="189" t="s">
        <v>2162</v>
      </c>
      <c r="D257" s="181" t="s">
        <v>434</v>
      </c>
      <c r="E257" s="182">
        <v>2</v>
      </c>
      <c r="F257" s="183"/>
      <c r="G257" s="184">
        <f t="shared" si="63"/>
        <v>0</v>
      </c>
      <c r="H257" s="183"/>
      <c r="I257" s="184">
        <f t="shared" si="64"/>
        <v>0</v>
      </c>
      <c r="J257" s="183"/>
      <c r="K257" s="184">
        <f t="shared" si="65"/>
        <v>0</v>
      </c>
      <c r="L257" s="184">
        <v>21</v>
      </c>
      <c r="M257" s="184">
        <f t="shared" si="66"/>
        <v>0</v>
      </c>
      <c r="N257" s="182">
        <v>3.0699999999999998E-3</v>
      </c>
      <c r="O257" s="182">
        <f t="shared" si="67"/>
        <v>0.01</v>
      </c>
      <c r="P257" s="182">
        <v>0</v>
      </c>
      <c r="Q257" s="182">
        <f t="shared" si="68"/>
        <v>0</v>
      </c>
      <c r="R257" s="184" t="s">
        <v>932</v>
      </c>
      <c r="S257" s="184" t="s">
        <v>331</v>
      </c>
      <c r="T257" s="185" t="s">
        <v>331</v>
      </c>
      <c r="U257" s="159">
        <v>1.25</v>
      </c>
      <c r="V257" s="159">
        <f t="shared" si="69"/>
        <v>2.5</v>
      </c>
      <c r="W257" s="159"/>
      <c r="X257" s="159" t="s">
        <v>422</v>
      </c>
      <c r="Y257" s="159" t="s">
        <v>334</v>
      </c>
      <c r="Z257" s="148"/>
      <c r="AA257" s="148"/>
      <c r="AB257" s="148"/>
      <c r="AC257" s="148"/>
      <c r="AD257" s="148"/>
      <c r="AE257" s="148"/>
      <c r="AF257" s="148"/>
      <c r="AG257" s="148" t="s">
        <v>423</v>
      </c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ht="22.5" outlineLevel="1" x14ac:dyDescent="0.2">
      <c r="A258" s="179">
        <v>175</v>
      </c>
      <c r="B258" s="180" t="s">
        <v>2163</v>
      </c>
      <c r="C258" s="189" t="s">
        <v>2164</v>
      </c>
      <c r="D258" s="181" t="s">
        <v>434</v>
      </c>
      <c r="E258" s="182">
        <v>2</v>
      </c>
      <c r="F258" s="183"/>
      <c r="G258" s="184">
        <f t="shared" si="63"/>
        <v>0</v>
      </c>
      <c r="H258" s="183"/>
      <c r="I258" s="184">
        <f t="shared" si="64"/>
        <v>0</v>
      </c>
      <c r="J258" s="183"/>
      <c r="K258" s="184">
        <f t="shared" si="65"/>
        <v>0</v>
      </c>
      <c r="L258" s="184">
        <v>21</v>
      </c>
      <c r="M258" s="184">
        <f t="shared" si="66"/>
        <v>0</v>
      </c>
      <c r="N258" s="182">
        <v>1.4999999999999999E-2</v>
      </c>
      <c r="O258" s="182">
        <f t="shared" si="67"/>
        <v>0.03</v>
      </c>
      <c r="P258" s="182">
        <v>0</v>
      </c>
      <c r="Q258" s="182">
        <f t="shared" si="68"/>
        <v>0</v>
      </c>
      <c r="R258" s="184" t="s">
        <v>563</v>
      </c>
      <c r="S258" s="184" t="s">
        <v>331</v>
      </c>
      <c r="T258" s="185" t="s">
        <v>331</v>
      </c>
      <c r="U258" s="159">
        <v>0</v>
      </c>
      <c r="V258" s="159">
        <f t="shared" si="69"/>
        <v>0</v>
      </c>
      <c r="W258" s="159"/>
      <c r="X258" s="159" t="s">
        <v>564</v>
      </c>
      <c r="Y258" s="159" t="s">
        <v>334</v>
      </c>
      <c r="Z258" s="148"/>
      <c r="AA258" s="148"/>
      <c r="AB258" s="148"/>
      <c r="AC258" s="148"/>
      <c r="AD258" s="148"/>
      <c r="AE258" s="148"/>
      <c r="AF258" s="148"/>
      <c r="AG258" s="148" t="s">
        <v>565</v>
      </c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ht="22.5" outlineLevel="1" x14ac:dyDescent="0.2">
      <c r="A259" s="179">
        <v>176</v>
      </c>
      <c r="B259" s="180" t="s">
        <v>2165</v>
      </c>
      <c r="C259" s="189" t="s">
        <v>2166</v>
      </c>
      <c r="D259" s="181" t="s">
        <v>434</v>
      </c>
      <c r="E259" s="182">
        <v>2</v>
      </c>
      <c r="F259" s="183"/>
      <c r="G259" s="184">
        <f t="shared" si="63"/>
        <v>0</v>
      </c>
      <c r="H259" s="183"/>
      <c r="I259" s="184">
        <f t="shared" si="64"/>
        <v>0</v>
      </c>
      <c r="J259" s="183"/>
      <c r="K259" s="184">
        <f t="shared" si="65"/>
        <v>0</v>
      </c>
      <c r="L259" s="184">
        <v>21</v>
      </c>
      <c r="M259" s="184">
        <f t="shared" si="66"/>
        <v>0</v>
      </c>
      <c r="N259" s="182">
        <v>1.257E-2</v>
      </c>
      <c r="O259" s="182">
        <f t="shared" si="67"/>
        <v>0.03</v>
      </c>
      <c r="P259" s="182">
        <v>0</v>
      </c>
      <c r="Q259" s="182">
        <f t="shared" si="68"/>
        <v>0</v>
      </c>
      <c r="R259" s="184" t="s">
        <v>563</v>
      </c>
      <c r="S259" s="184" t="s">
        <v>331</v>
      </c>
      <c r="T259" s="185" t="s">
        <v>331</v>
      </c>
      <c r="U259" s="159">
        <v>0</v>
      </c>
      <c r="V259" s="159">
        <f t="shared" si="69"/>
        <v>0</v>
      </c>
      <c r="W259" s="159"/>
      <c r="X259" s="159" t="s">
        <v>564</v>
      </c>
      <c r="Y259" s="159" t="s">
        <v>334</v>
      </c>
      <c r="Z259" s="148"/>
      <c r="AA259" s="148"/>
      <c r="AB259" s="148"/>
      <c r="AC259" s="148"/>
      <c r="AD259" s="148"/>
      <c r="AE259" s="148"/>
      <c r="AF259" s="148"/>
      <c r="AG259" s="148" t="s">
        <v>565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ht="22.5" outlineLevel="1" x14ac:dyDescent="0.2">
      <c r="A260" s="179">
        <v>177</v>
      </c>
      <c r="B260" s="180" t="s">
        <v>2167</v>
      </c>
      <c r="C260" s="189" t="s">
        <v>2168</v>
      </c>
      <c r="D260" s="181" t="s">
        <v>434</v>
      </c>
      <c r="E260" s="182">
        <v>2</v>
      </c>
      <c r="F260" s="183"/>
      <c r="G260" s="184">
        <f t="shared" si="63"/>
        <v>0</v>
      </c>
      <c r="H260" s="183"/>
      <c r="I260" s="184">
        <f t="shared" si="64"/>
        <v>0</v>
      </c>
      <c r="J260" s="183"/>
      <c r="K260" s="184">
        <f t="shared" si="65"/>
        <v>0</v>
      </c>
      <c r="L260" s="184">
        <v>21</v>
      </c>
      <c r="M260" s="184">
        <f t="shared" si="66"/>
        <v>0</v>
      </c>
      <c r="N260" s="182">
        <v>8.9999999999999998E-4</v>
      </c>
      <c r="O260" s="182">
        <f t="shared" si="67"/>
        <v>0</v>
      </c>
      <c r="P260" s="182">
        <v>0</v>
      </c>
      <c r="Q260" s="182">
        <f t="shared" si="68"/>
        <v>0</v>
      </c>
      <c r="R260" s="184" t="s">
        <v>563</v>
      </c>
      <c r="S260" s="184" t="s">
        <v>331</v>
      </c>
      <c r="T260" s="185" t="s">
        <v>331</v>
      </c>
      <c r="U260" s="159">
        <v>0</v>
      </c>
      <c r="V260" s="159">
        <f t="shared" si="69"/>
        <v>0</v>
      </c>
      <c r="W260" s="159"/>
      <c r="X260" s="159" t="s">
        <v>564</v>
      </c>
      <c r="Y260" s="159" t="s">
        <v>334</v>
      </c>
      <c r="Z260" s="148"/>
      <c r="AA260" s="148"/>
      <c r="AB260" s="148"/>
      <c r="AC260" s="148"/>
      <c r="AD260" s="148"/>
      <c r="AE260" s="148"/>
      <c r="AF260" s="148"/>
      <c r="AG260" s="148" t="s">
        <v>565</v>
      </c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ht="22.5" outlineLevel="1" x14ac:dyDescent="0.2">
      <c r="A261" s="179">
        <v>178</v>
      </c>
      <c r="B261" s="180" t="s">
        <v>2070</v>
      </c>
      <c r="C261" s="189" t="s">
        <v>2071</v>
      </c>
      <c r="D261" s="181" t="s">
        <v>434</v>
      </c>
      <c r="E261" s="182">
        <v>2</v>
      </c>
      <c r="F261" s="183"/>
      <c r="G261" s="184">
        <f t="shared" si="63"/>
        <v>0</v>
      </c>
      <c r="H261" s="183"/>
      <c r="I261" s="184">
        <f t="shared" si="64"/>
        <v>0</v>
      </c>
      <c r="J261" s="183"/>
      <c r="K261" s="184">
        <f t="shared" si="65"/>
        <v>0</v>
      </c>
      <c r="L261" s="184">
        <v>21</v>
      </c>
      <c r="M261" s="184">
        <f t="shared" si="66"/>
        <v>0</v>
      </c>
      <c r="N261" s="182">
        <v>3.6999999999999999E-4</v>
      </c>
      <c r="O261" s="182">
        <f t="shared" si="67"/>
        <v>0</v>
      </c>
      <c r="P261" s="182">
        <v>0</v>
      </c>
      <c r="Q261" s="182">
        <f t="shared" si="68"/>
        <v>0</v>
      </c>
      <c r="R261" s="184" t="s">
        <v>563</v>
      </c>
      <c r="S261" s="184" t="s">
        <v>331</v>
      </c>
      <c r="T261" s="185" t="s">
        <v>331</v>
      </c>
      <c r="U261" s="159">
        <v>0</v>
      </c>
      <c r="V261" s="159">
        <f t="shared" si="69"/>
        <v>0</v>
      </c>
      <c r="W261" s="159"/>
      <c r="X261" s="159" t="s">
        <v>564</v>
      </c>
      <c r="Y261" s="159" t="s">
        <v>334</v>
      </c>
      <c r="Z261" s="148"/>
      <c r="AA261" s="148"/>
      <c r="AB261" s="148"/>
      <c r="AC261" s="148"/>
      <c r="AD261" s="148"/>
      <c r="AE261" s="148"/>
      <c r="AF261" s="148"/>
      <c r="AG261" s="148" t="s">
        <v>565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79">
        <v>179</v>
      </c>
      <c r="B262" s="180" t="s">
        <v>2169</v>
      </c>
      <c r="C262" s="189" t="s">
        <v>2170</v>
      </c>
      <c r="D262" s="181" t="s">
        <v>1365</v>
      </c>
      <c r="E262" s="182">
        <v>2</v>
      </c>
      <c r="F262" s="183"/>
      <c r="G262" s="184">
        <f t="shared" si="63"/>
        <v>0</v>
      </c>
      <c r="H262" s="183"/>
      <c r="I262" s="184">
        <f t="shared" si="64"/>
        <v>0</v>
      </c>
      <c r="J262" s="183"/>
      <c r="K262" s="184">
        <f t="shared" si="65"/>
        <v>0</v>
      </c>
      <c r="L262" s="184">
        <v>21</v>
      </c>
      <c r="M262" s="184">
        <f t="shared" si="66"/>
        <v>0</v>
      </c>
      <c r="N262" s="182">
        <v>1.0880000000000001E-2</v>
      </c>
      <c r="O262" s="182">
        <f t="shared" si="67"/>
        <v>0.02</v>
      </c>
      <c r="P262" s="182">
        <v>0</v>
      </c>
      <c r="Q262" s="182">
        <f t="shared" si="68"/>
        <v>0</v>
      </c>
      <c r="R262" s="184" t="s">
        <v>932</v>
      </c>
      <c r="S262" s="184" t="s">
        <v>331</v>
      </c>
      <c r="T262" s="185" t="s">
        <v>331</v>
      </c>
      <c r="U262" s="159">
        <v>1.25</v>
      </c>
      <c r="V262" s="159">
        <f t="shared" si="69"/>
        <v>2.5</v>
      </c>
      <c r="W262" s="159"/>
      <c r="X262" s="159" t="s">
        <v>422</v>
      </c>
      <c r="Y262" s="159" t="s">
        <v>334</v>
      </c>
      <c r="Z262" s="148"/>
      <c r="AA262" s="148"/>
      <c r="AB262" s="148"/>
      <c r="AC262" s="148"/>
      <c r="AD262" s="148"/>
      <c r="AE262" s="148"/>
      <c r="AF262" s="148"/>
      <c r="AG262" s="148" t="s">
        <v>1377</v>
      </c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79">
        <v>180</v>
      </c>
      <c r="B263" s="180" t="s">
        <v>2171</v>
      </c>
      <c r="C263" s="189" t="s">
        <v>2172</v>
      </c>
      <c r="D263" s="181" t="s">
        <v>434</v>
      </c>
      <c r="E263" s="182">
        <v>1</v>
      </c>
      <c r="F263" s="183"/>
      <c r="G263" s="184">
        <f t="shared" si="63"/>
        <v>0</v>
      </c>
      <c r="H263" s="183"/>
      <c r="I263" s="184">
        <f t="shared" si="64"/>
        <v>0</v>
      </c>
      <c r="J263" s="183"/>
      <c r="K263" s="184">
        <f t="shared" si="65"/>
        <v>0</v>
      </c>
      <c r="L263" s="184">
        <v>21</v>
      </c>
      <c r="M263" s="184">
        <f t="shared" si="66"/>
        <v>0</v>
      </c>
      <c r="N263" s="182">
        <v>1.8200000000000001E-2</v>
      </c>
      <c r="O263" s="182">
        <f t="shared" si="67"/>
        <v>0.02</v>
      </c>
      <c r="P263" s="182">
        <v>0</v>
      </c>
      <c r="Q263" s="182">
        <f t="shared" si="68"/>
        <v>0</v>
      </c>
      <c r="R263" s="184" t="s">
        <v>563</v>
      </c>
      <c r="S263" s="184" t="s">
        <v>331</v>
      </c>
      <c r="T263" s="185" t="s">
        <v>331</v>
      </c>
      <c r="U263" s="159">
        <v>0</v>
      </c>
      <c r="V263" s="159">
        <f t="shared" si="69"/>
        <v>0</v>
      </c>
      <c r="W263" s="159"/>
      <c r="X263" s="159" t="s">
        <v>564</v>
      </c>
      <c r="Y263" s="159" t="s">
        <v>334</v>
      </c>
      <c r="Z263" s="148"/>
      <c r="AA263" s="148"/>
      <c r="AB263" s="148"/>
      <c r="AC263" s="148"/>
      <c r="AD263" s="148"/>
      <c r="AE263" s="148"/>
      <c r="AF263" s="148"/>
      <c r="AG263" s="148" t="s">
        <v>565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71">
        <v>181</v>
      </c>
      <c r="B264" s="172" t="s">
        <v>2173</v>
      </c>
      <c r="C264" s="187" t="s">
        <v>2174</v>
      </c>
      <c r="D264" s="173" t="s">
        <v>1365</v>
      </c>
      <c r="E264" s="174">
        <v>1</v>
      </c>
      <c r="F264" s="175"/>
      <c r="G264" s="176">
        <f t="shared" si="63"/>
        <v>0</v>
      </c>
      <c r="H264" s="175"/>
      <c r="I264" s="176">
        <f t="shared" si="64"/>
        <v>0</v>
      </c>
      <c r="J264" s="175"/>
      <c r="K264" s="176">
        <f t="shared" si="65"/>
        <v>0</v>
      </c>
      <c r="L264" s="176">
        <v>21</v>
      </c>
      <c r="M264" s="176">
        <f t="shared" si="66"/>
        <v>0</v>
      </c>
      <c r="N264" s="174">
        <v>5.9999999999999995E-4</v>
      </c>
      <c r="O264" s="174">
        <f t="shared" si="67"/>
        <v>0</v>
      </c>
      <c r="P264" s="174">
        <v>0</v>
      </c>
      <c r="Q264" s="174">
        <f t="shared" si="68"/>
        <v>0</v>
      </c>
      <c r="R264" s="176" t="s">
        <v>932</v>
      </c>
      <c r="S264" s="176" t="s">
        <v>331</v>
      </c>
      <c r="T264" s="177" t="s">
        <v>331</v>
      </c>
      <c r="U264" s="159">
        <v>0.97299999999999998</v>
      </c>
      <c r="V264" s="159">
        <f t="shared" si="69"/>
        <v>0.97</v>
      </c>
      <c r="W264" s="159"/>
      <c r="X264" s="159" t="s">
        <v>422</v>
      </c>
      <c r="Y264" s="159" t="s">
        <v>334</v>
      </c>
      <c r="Z264" s="148"/>
      <c r="AA264" s="148"/>
      <c r="AB264" s="148"/>
      <c r="AC264" s="148"/>
      <c r="AD264" s="148"/>
      <c r="AE264" s="148"/>
      <c r="AF264" s="148"/>
      <c r="AG264" s="148" t="s">
        <v>423</v>
      </c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>
        <v>182</v>
      </c>
      <c r="B265" s="156" t="s">
        <v>2175</v>
      </c>
      <c r="C265" s="199" t="s">
        <v>2176</v>
      </c>
      <c r="D265" s="157" t="s">
        <v>0</v>
      </c>
      <c r="E265" s="197"/>
      <c r="F265" s="160"/>
      <c r="G265" s="159">
        <f t="shared" si="63"/>
        <v>0</v>
      </c>
      <c r="H265" s="160"/>
      <c r="I265" s="159">
        <f t="shared" si="64"/>
        <v>0</v>
      </c>
      <c r="J265" s="160"/>
      <c r="K265" s="159">
        <f t="shared" si="65"/>
        <v>0</v>
      </c>
      <c r="L265" s="159">
        <v>21</v>
      </c>
      <c r="M265" s="159">
        <f t="shared" si="66"/>
        <v>0</v>
      </c>
      <c r="N265" s="158">
        <v>0</v>
      </c>
      <c r="O265" s="158">
        <f t="shared" si="67"/>
        <v>0</v>
      </c>
      <c r="P265" s="158">
        <v>0</v>
      </c>
      <c r="Q265" s="158">
        <f t="shared" si="68"/>
        <v>0</v>
      </c>
      <c r="R265" s="159" t="s">
        <v>932</v>
      </c>
      <c r="S265" s="159" t="s">
        <v>331</v>
      </c>
      <c r="T265" s="159" t="s">
        <v>331</v>
      </c>
      <c r="U265" s="159">
        <v>0</v>
      </c>
      <c r="V265" s="159">
        <f t="shared" si="69"/>
        <v>0</v>
      </c>
      <c r="W265" s="159"/>
      <c r="X265" s="159" t="s">
        <v>767</v>
      </c>
      <c r="Y265" s="159" t="s">
        <v>334</v>
      </c>
      <c r="Z265" s="148"/>
      <c r="AA265" s="148"/>
      <c r="AB265" s="148"/>
      <c r="AC265" s="148"/>
      <c r="AD265" s="148"/>
      <c r="AE265" s="148"/>
      <c r="AF265" s="148"/>
      <c r="AG265" s="148" t="s">
        <v>768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2" x14ac:dyDescent="0.2">
      <c r="A266" s="155"/>
      <c r="B266" s="156"/>
      <c r="C266" s="276" t="s">
        <v>1273</v>
      </c>
      <c r="D266" s="277"/>
      <c r="E266" s="277"/>
      <c r="F266" s="277"/>
      <c r="G266" s="277"/>
      <c r="H266" s="159"/>
      <c r="I266" s="159"/>
      <c r="J266" s="159"/>
      <c r="K266" s="159"/>
      <c r="L266" s="159"/>
      <c r="M266" s="159"/>
      <c r="N266" s="158"/>
      <c r="O266" s="158"/>
      <c r="P266" s="158"/>
      <c r="Q266" s="158"/>
      <c r="R266" s="159"/>
      <c r="S266" s="159"/>
      <c r="T266" s="159"/>
      <c r="U266" s="159"/>
      <c r="V266" s="159"/>
      <c r="W266" s="159"/>
      <c r="X266" s="159"/>
      <c r="Y266" s="159"/>
      <c r="Z266" s="148"/>
      <c r="AA266" s="148"/>
      <c r="AB266" s="148"/>
      <c r="AC266" s="148"/>
      <c r="AD266" s="148"/>
      <c r="AE266" s="148"/>
      <c r="AF266" s="148"/>
      <c r="AG266" s="148" t="s">
        <v>430</v>
      </c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x14ac:dyDescent="0.2">
      <c r="A267" s="3"/>
      <c r="B267" s="4"/>
      <c r="C267" s="190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AE267">
        <v>12</v>
      </c>
      <c r="AF267">
        <v>21</v>
      </c>
      <c r="AG267" t="s">
        <v>312</v>
      </c>
    </row>
    <row r="268" spans="1:60" x14ac:dyDescent="0.2">
      <c r="A268" s="151"/>
      <c r="B268" s="152" t="s">
        <v>29</v>
      </c>
      <c r="C268" s="191"/>
      <c r="D268" s="153"/>
      <c r="E268" s="154"/>
      <c r="F268" s="154"/>
      <c r="G268" s="170">
        <f>G8+G88+G124+G138+G154+G159</f>
        <v>0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AE268">
        <f>SUMIF(L7:L266,AE267,G7:G266)</f>
        <v>0</v>
      </c>
      <c r="AF268">
        <f>SUMIF(L7:L266,AF267,G7:G266)</f>
        <v>0</v>
      </c>
      <c r="AG268" t="s">
        <v>414</v>
      </c>
    </row>
    <row r="269" spans="1:60" x14ac:dyDescent="0.2">
      <c r="C269" s="192"/>
      <c r="D269" s="10"/>
      <c r="AG269" t="s">
        <v>416</v>
      </c>
    </row>
    <row r="270" spans="1:60" x14ac:dyDescent="0.2">
      <c r="D270" s="10"/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ynGTxE3SRmiGH2hYnvewU1SBz1J4V2FTOwLV8k9pNzWOq0xu0/nMb97QVByzLWvnAbPwInCHJF0JfFuF2ynIg==" saltValue="+GRMqVK8+PUoWGLAuRAaRw==" spinCount="100000" sheet="1" formatRows="0"/>
  <mergeCells count="52">
    <mergeCell ref="C212:G212"/>
    <mergeCell ref="C221:G221"/>
    <mergeCell ref="C232:G232"/>
    <mergeCell ref="C266:G266"/>
    <mergeCell ref="C162:G162"/>
    <mergeCell ref="C171:G171"/>
    <mergeCell ref="C172:G172"/>
    <mergeCell ref="C185:G185"/>
    <mergeCell ref="C186:G186"/>
    <mergeCell ref="C199:G199"/>
    <mergeCell ref="C158:G158"/>
    <mergeCell ref="C128:G128"/>
    <mergeCell ref="C131:G131"/>
    <mergeCell ref="C134:G134"/>
    <mergeCell ref="C137:G137"/>
    <mergeCell ref="C141:G141"/>
    <mergeCell ref="C143:G143"/>
    <mergeCell ref="C145:G145"/>
    <mergeCell ref="C147:G147"/>
    <mergeCell ref="C149:G149"/>
    <mergeCell ref="C151:G151"/>
    <mergeCell ref="C153:G153"/>
    <mergeCell ref="C123:G123"/>
    <mergeCell ref="C90:G90"/>
    <mergeCell ref="C91:G91"/>
    <mergeCell ref="C92:G92"/>
    <mergeCell ref="C94:G94"/>
    <mergeCell ref="C95:G95"/>
    <mergeCell ref="C96:G96"/>
    <mergeCell ref="C98:G98"/>
    <mergeCell ref="C99:G99"/>
    <mergeCell ref="C100:G100"/>
    <mergeCell ref="C119:G119"/>
    <mergeCell ref="C121:G121"/>
    <mergeCell ref="C87:G87"/>
    <mergeCell ref="C18:G18"/>
    <mergeCell ref="C22:G22"/>
    <mergeCell ref="C51:G51"/>
    <mergeCell ref="C53:G53"/>
    <mergeCell ref="C55:G55"/>
    <mergeCell ref="C57:G57"/>
    <mergeCell ref="C59:G59"/>
    <mergeCell ref="C61:G61"/>
    <mergeCell ref="C74:G74"/>
    <mergeCell ref="C76:G76"/>
    <mergeCell ref="C85:G85"/>
    <mergeCell ref="C14:G14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24</vt:i4>
      </vt:variant>
      <vt:variant>
        <vt:lpstr>Pojmenované oblasti</vt:lpstr>
      </vt:variant>
      <vt:variant>
        <vt:i4>88</vt:i4>
      </vt:variant>
    </vt:vector>
  </HeadingPairs>
  <TitlesOfParts>
    <vt:vector size="112" baseType="lpstr">
      <vt:lpstr>Pokyny pro vyplnění</vt:lpstr>
      <vt:lpstr>Stavba</vt:lpstr>
      <vt:lpstr>VzorPolozky</vt:lpstr>
      <vt:lpstr>OVN OVN Naklady</vt:lpstr>
      <vt:lpstr>SO 00 1 Pol</vt:lpstr>
      <vt:lpstr>SO 01 D.1.1 Pol</vt:lpstr>
      <vt:lpstr>SO 01 D.1.4.a Pol</vt:lpstr>
      <vt:lpstr>SO 01 D.1.4.c Pol</vt:lpstr>
      <vt:lpstr>SO 01 D.1.4.e Pol</vt:lpstr>
      <vt:lpstr>SO 01 D.1.4.g Pol</vt:lpstr>
      <vt:lpstr>SO 01 D.1.4.h Pol</vt:lpstr>
      <vt:lpstr>SO 01 D.1.4.h.1 Pol</vt:lpstr>
      <vt:lpstr>SO 01 D.1.4.ch Pol</vt:lpstr>
      <vt:lpstr>SO 01.1 1 Pol</vt:lpstr>
      <vt:lpstr>SO 01.1 2 Pol</vt:lpstr>
      <vt:lpstr>SO 02 2 Pol</vt:lpstr>
      <vt:lpstr>SO 03 3 Pol</vt:lpstr>
      <vt:lpstr>SO 04 4 Pol</vt:lpstr>
      <vt:lpstr>SO 05 5 Pol</vt:lpstr>
      <vt:lpstr>SO 06 6 Pol</vt:lpstr>
      <vt:lpstr>SO 07 7 Pol</vt:lpstr>
      <vt:lpstr>SO 08 8 Pol</vt:lpstr>
      <vt:lpstr>SO 09 9 Pol</vt:lpstr>
      <vt:lpstr>SO 10 10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'OVN OVN Naklady'!Názvy_tisku</vt:lpstr>
      <vt:lpstr>'SO 00 1 Pol'!Názvy_tisku</vt:lpstr>
      <vt:lpstr>'SO 01 D.1.1 Pol'!Názvy_tisku</vt:lpstr>
      <vt:lpstr>'SO 01 D.1.4.a Pol'!Názvy_tisku</vt:lpstr>
      <vt:lpstr>'SO 01 D.1.4.c Pol'!Názvy_tisku</vt:lpstr>
      <vt:lpstr>'SO 01 D.1.4.e Pol'!Názvy_tisku</vt:lpstr>
      <vt:lpstr>'SO 01 D.1.4.g Pol'!Názvy_tisku</vt:lpstr>
      <vt:lpstr>'SO 01 D.1.4.h Pol'!Názvy_tisku</vt:lpstr>
      <vt:lpstr>'SO 01 D.1.4.h.1 Pol'!Názvy_tisku</vt:lpstr>
      <vt:lpstr>'SO 01 D.1.4.ch Pol'!Názvy_tisku</vt:lpstr>
      <vt:lpstr>'SO 01.1 1 Pol'!Názvy_tisku</vt:lpstr>
      <vt:lpstr>'SO 01.1 2 Pol'!Názvy_tisku</vt:lpstr>
      <vt:lpstr>'SO 02 2 Pol'!Názvy_tisku</vt:lpstr>
      <vt:lpstr>'SO 03 3 Pol'!Názvy_tisku</vt:lpstr>
      <vt:lpstr>'SO 04 4 Pol'!Názvy_tisku</vt:lpstr>
      <vt:lpstr>'SO 05 5 Pol'!Názvy_tisku</vt:lpstr>
      <vt:lpstr>'SO 06 6 Pol'!Názvy_tisku</vt:lpstr>
      <vt:lpstr>'SO 07 7 Pol'!Názvy_tisku</vt:lpstr>
      <vt:lpstr>'SO 08 8 Pol'!Názvy_tisku</vt:lpstr>
      <vt:lpstr>'SO 09 9 Pol'!Názvy_tisku</vt:lpstr>
      <vt:lpstr>'SO 10 10 Pol'!Názvy_tisku</vt:lpstr>
      <vt:lpstr>oadresa</vt:lpstr>
      <vt:lpstr>Stavba!Objednatel</vt:lpstr>
      <vt:lpstr>Stavba!Objekt</vt:lpstr>
      <vt:lpstr>'OVN OVN Naklady'!Oblast_tisku</vt:lpstr>
      <vt:lpstr>'SO 00 1 Pol'!Oblast_tisku</vt:lpstr>
      <vt:lpstr>'SO 01 D.1.1 Pol'!Oblast_tisku</vt:lpstr>
      <vt:lpstr>'SO 01 D.1.4.a Pol'!Oblast_tisku</vt:lpstr>
      <vt:lpstr>'SO 01 D.1.4.c Pol'!Oblast_tisku</vt:lpstr>
      <vt:lpstr>'SO 01 D.1.4.e Pol'!Oblast_tisku</vt:lpstr>
      <vt:lpstr>'SO 01 D.1.4.g Pol'!Oblast_tisku</vt:lpstr>
      <vt:lpstr>'SO 01 D.1.4.h Pol'!Oblast_tisku</vt:lpstr>
      <vt:lpstr>'SO 01 D.1.4.h.1 Pol'!Oblast_tisku</vt:lpstr>
      <vt:lpstr>'SO 01 D.1.4.ch Pol'!Oblast_tisku</vt:lpstr>
      <vt:lpstr>'SO 01.1 1 Pol'!Oblast_tisku</vt:lpstr>
      <vt:lpstr>'SO 01.1 2 Pol'!Oblast_tisku</vt:lpstr>
      <vt:lpstr>'SO 02 2 Pol'!Oblast_tisku</vt:lpstr>
      <vt:lpstr>'SO 03 3 Pol'!Oblast_tisku</vt:lpstr>
      <vt:lpstr>'SO 04 4 Pol'!Oblast_tisku</vt:lpstr>
      <vt:lpstr>'SO 05 5 Pol'!Oblast_tisku</vt:lpstr>
      <vt:lpstr>'SO 06 6 Pol'!Oblast_tisku</vt:lpstr>
      <vt:lpstr>'SO 07 7 Pol'!Oblast_tisku</vt:lpstr>
      <vt:lpstr>'SO 08 8 Pol'!Oblast_tisku</vt:lpstr>
      <vt:lpstr>'SO 09 9 Pol'!Oblast_tisku</vt:lpstr>
      <vt:lpstr>'SO 10 10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Kubíček Libor</cp:lastModifiedBy>
  <cp:lastPrinted>2019-03-19T12:27:02Z</cp:lastPrinted>
  <dcterms:created xsi:type="dcterms:W3CDTF">2009-04-08T07:15:50Z</dcterms:created>
  <dcterms:modified xsi:type="dcterms:W3CDTF">2025-06-02T05:11:55Z</dcterms:modified>
</cp:coreProperties>
</file>