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02.Sintech-Energy\2.Zakázky\24-03-FNB_PD\SoD\PD\Real\Odevzdání 07_04_2025_rev6\A, B, C - všeobecná část\"/>
    </mc:Choice>
  </mc:AlternateContent>
  <bookViews>
    <workbookView xWindow="0" yWindow="0" windowWidth="0" windowHeight="0"/>
  </bookViews>
  <sheets>
    <sheet name="Rekapitulace stavby" sheetId="1" r:id="rId1"/>
    <sheet name="SO 01.1 - Trafostanice TS..." sheetId="2" r:id="rId2"/>
    <sheet name="SO 01.2 - Trafostanice TS..." sheetId="3" r:id="rId3"/>
    <sheet name="SO 02.1 - Vnitro-areálové..." sheetId="4" r:id="rId4"/>
    <sheet name="SO 02.2 - Vnitro-areálové..." sheetId="5" r:id="rId5"/>
    <sheet name="SO 03 - Trafostanice TS5"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'SO 01.1 - Trafostanice TS...'!$C$122:$K$417</definedName>
    <definedName name="_xlnm.Print_Area" localSheetId="1">'SO 01.1 - Trafostanice TS...'!$C$4:$J$76,'SO 01.1 - Trafostanice TS...'!$C$82:$J$104,'SO 01.1 - Trafostanice TS...'!$C$110:$K$417</definedName>
    <definedName name="_xlnm.Print_Titles" localSheetId="1">'SO 01.1 - Trafostanice TS...'!$122:$122</definedName>
    <definedName name="_xlnm._FilterDatabase" localSheetId="2" hidden="1">'SO 01.2 - Trafostanice TS...'!$C$128:$K$413</definedName>
    <definedName name="_xlnm.Print_Area" localSheetId="2">'SO 01.2 - Trafostanice TS...'!$C$4:$J$76,'SO 01.2 - Trafostanice TS...'!$C$82:$J$110,'SO 01.2 - Trafostanice TS...'!$C$116:$K$413</definedName>
    <definedName name="_xlnm.Print_Titles" localSheetId="2">'SO 01.2 - Trafostanice TS...'!$128:$128</definedName>
    <definedName name="_xlnm._FilterDatabase" localSheetId="3" hidden="1">'SO 02.1 - Vnitro-areálové...'!$C$119:$K$240</definedName>
    <definedName name="_xlnm.Print_Area" localSheetId="3">'SO 02.1 - Vnitro-areálové...'!$C$4:$J$76,'SO 02.1 - Vnitro-areálové...'!$C$82:$J$101,'SO 02.1 - Vnitro-areálové...'!$C$107:$K$240</definedName>
    <definedName name="_xlnm.Print_Titles" localSheetId="3">'SO 02.1 - Vnitro-areálové...'!$119:$119</definedName>
    <definedName name="_xlnm._FilterDatabase" localSheetId="4" hidden="1">'SO 02.2 - Vnitro-areálové...'!$C$123:$K$313</definedName>
    <definedName name="_xlnm.Print_Area" localSheetId="4">'SO 02.2 - Vnitro-areálové...'!$C$4:$J$76,'SO 02.2 - Vnitro-areálové...'!$C$82:$J$105,'SO 02.2 - Vnitro-areálové...'!$C$111:$K$313</definedName>
    <definedName name="_xlnm.Print_Titles" localSheetId="4">'SO 02.2 - Vnitro-areálové...'!$123:$123</definedName>
    <definedName name="_xlnm._FilterDatabase" localSheetId="5" hidden="1">'SO 03 - Trafostanice TS5'!$C$124:$K$329</definedName>
    <definedName name="_xlnm.Print_Area" localSheetId="5">'SO 03 - Trafostanice TS5'!$C$4:$J$76,'SO 03 - Trafostanice TS5'!$C$82:$J$106,'SO 03 - Trafostanice TS5'!$C$112:$K$329</definedName>
    <definedName name="_xlnm.Print_Titles" localSheetId="5">'SO 03 - Trafostanice TS5'!$124:$124</definedName>
  </definedNames>
  <calcPr/>
</workbook>
</file>

<file path=xl/calcChain.xml><?xml version="1.0" encoding="utf-8"?>
<calcChain xmlns="http://schemas.openxmlformats.org/spreadsheetml/2006/main">
  <c i="6" l="1" r="J37"/>
  <c r="J36"/>
  <c i="1" r="AY99"/>
  <c i="6" r="J35"/>
  <c i="1" r="AX99"/>
  <c i="6"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4"/>
  <c r="BH304"/>
  <c r="BG304"/>
  <c r="BF304"/>
  <c r="T304"/>
  <c r="R304"/>
  <c r="P304"/>
  <c r="BI301"/>
  <c r="BH301"/>
  <c r="BG301"/>
  <c r="BF301"/>
  <c r="T301"/>
  <c r="R301"/>
  <c r="P301"/>
  <c r="BI296"/>
  <c r="BH296"/>
  <c r="BG296"/>
  <c r="BF296"/>
  <c r="T296"/>
  <c r="R296"/>
  <c r="P296"/>
  <c r="BI292"/>
  <c r="BH292"/>
  <c r="BG292"/>
  <c r="BF292"/>
  <c r="T292"/>
  <c r="R292"/>
  <c r="P292"/>
  <c r="BI289"/>
  <c r="BH289"/>
  <c r="BG289"/>
  <c r="BF289"/>
  <c r="T289"/>
  <c r="R289"/>
  <c r="P289"/>
  <c r="BI287"/>
  <c r="BH287"/>
  <c r="BG287"/>
  <c r="BF287"/>
  <c r="T287"/>
  <c r="R287"/>
  <c r="P287"/>
  <c r="BI285"/>
  <c r="BH285"/>
  <c r="BG285"/>
  <c r="BF285"/>
  <c r="T285"/>
  <c r="R285"/>
  <c r="P285"/>
  <c r="BI280"/>
  <c r="BH280"/>
  <c r="BG280"/>
  <c r="BF280"/>
  <c r="T280"/>
  <c r="T279"/>
  <c r="R280"/>
  <c r="R279"/>
  <c r="P280"/>
  <c r="P279"/>
  <c r="BI277"/>
  <c r="BH277"/>
  <c r="BG277"/>
  <c r="BF277"/>
  <c r="T277"/>
  <c r="T276"/>
  <c r="R277"/>
  <c r="R276"/>
  <c r="P277"/>
  <c r="P276"/>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F119"/>
  <c r="E117"/>
  <c r="F89"/>
  <c r="E87"/>
  <c r="J24"/>
  <c r="E24"/>
  <c r="J122"/>
  <c r="J23"/>
  <c r="J21"/>
  <c r="E21"/>
  <c r="J91"/>
  <c r="J20"/>
  <c r="J18"/>
  <c r="E18"/>
  <c r="F92"/>
  <c r="J17"/>
  <c r="J15"/>
  <c r="E15"/>
  <c r="F91"/>
  <c r="J14"/>
  <c r="J12"/>
  <c r="J119"/>
  <c r="E7"/>
  <c r="E85"/>
  <c i="5" r="J37"/>
  <c r="J36"/>
  <c i="1" r="AY98"/>
  <c i="5" r="J35"/>
  <c i="1" r="AX98"/>
  <c i="5"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5"/>
  <c r="BH285"/>
  <c r="BG285"/>
  <c r="BF285"/>
  <c r="T285"/>
  <c r="R285"/>
  <c r="P285"/>
  <c r="BI281"/>
  <c r="BH281"/>
  <c r="BG281"/>
  <c r="BF281"/>
  <c r="T281"/>
  <c r="R281"/>
  <c r="P281"/>
  <c r="BI276"/>
  <c r="BH276"/>
  <c r="BG276"/>
  <c r="BF276"/>
  <c r="T276"/>
  <c r="R276"/>
  <c r="P276"/>
  <c r="BI272"/>
  <c r="BH272"/>
  <c r="BG272"/>
  <c r="BF272"/>
  <c r="T272"/>
  <c r="R272"/>
  <c r="P272"/>
  <c r="BI269"/>
  <c r="BH269"/>
  <c r="BG269"/>
  <c r="BF269"/>
  <c r="T269"/>
  <c r="R269"/>
  <c r="P269"/>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T251"/>
  <c r="R252"/>
  <c r="R251"/>
  <c r="P252"/>
  <c r="P251"/>
  <c r="BI249"/>
  <c r="BH249"/>
  <c r="BG249"/>
  <c r="BF249"/>
  <c r="T249"/>
  <c r="R249"/>
  <c r="P249"/>
  <c r="BI243"/>
  <c r="BH243"/>
  <c r="BG243"/>
  <c r="BF243"/>
  <c r="T243"/>
  <c r="R243"/>
  <c r="P243"/>
  <c r="BI237"/>
  <c r="BH237"/>
  <c r="BG237"/>
  <c r="BF237"/>
  <c r="T237"/>
  <c r="T236"/>
  <c r="R237"/>
  <c r="R236"/>
  <c r="P237"/>
  <c r="P236"/>
  <c r="BI231"/>
  <c r="BH231"/>
  <c r="BG231"/>
  <c r="BF231"/>
  <c r="T231"/>
  <c r="R231"/>
  <c r="P231"/>
  <c r="BI226"/>
  <c r="BH226"/>
  <c r="BG226"/>
  <c r="BF226"/>
  <c r="T226"/>
  <c r="R226"/>
  <c r="P226"/>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5"/>
  <c r="BH165"/>
  <c r="BG165"/>
  <c r="BF165"/>
  <c r="T165"/>
  <c r="R165"/>
  <c r="P165"/>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BI126"/>
  <c r="BH126"/>
  <c r="BG126"/>
  <c r="BF126"/>
  <c r="T126"/>
  <c r="R126"/>
  <c r="P126"/>
  <c r="F118"/>
  <c r="E116"/>
  <c r="F89"/>
  <c r="E87"/>
  <c r="J24"/>
  <c r="E24"/>
  <c r="J92"/>
  <c r="J23"/>
  <c r="J21"/>
  <c r="E21"/>
  <c r="J120"/>
  <c r="J20"/>
  <c r="J18"/>
  <c r="E18"/>
  <c r="F92"/>
  <c r="J17"/>
  <c r="J15"/>
  <c r="E15"/>
  <c r="F120"/>
  <c r="J14"/>
  <c r="J12"/>
  <c r="J89"/>
  <c r="E7"/>
  <c r="E85"/>
  <c i="4" r="J37"/>
  <c r="J36"/>
  <c i="1" r="AY97"/>
  <c i="4" r="J35"/>
  <c i="1" r="AX97"/>
  <c i="4"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4"/>
  <c r="E112"/>
  <c r="F89"/>
  <c r="E87"/>
  <c r="J24"/>
  <c r="E24"/>
  <c r="J92"/>
  <c r="J23"/>
  <c r="J21"/>
  <c r="E21"/>
  <c r="J116"/>
  <c r="J20"/>
  <c r="J18"/>
  <c r="E18"/>
  <c r="F117"/>
  <c r="J17"/>
  <c r="J15"/>
  <c r="E15"/>
  <c r="F116"/>
  <c r="J14"/>
  <c r="J12"/>
  <c r="J89"/>
  <c r="E7"/>
  <c r="E85"/>
  <c i="3" r="J37"/>
  <c r="J36"/>
  <c i="1" r="AY96"/>
  <c i="3" r="J35"/>
  <c i="1" r="AX96"/>
  <c i="3" r="BI412"/>
  <c r="BH412"/>
  <c r="BG412"/>
  <c r="BF412"/>
  <c r="T412"/>
  <c r="R412"/>
  <c r="P412"/>
  <c r="BI410"/>
  <c r="BH410"/>
  <c r="BG410"/>
  <c r="BF410"/>
  <c r="T410"/>
  <c r="R410"/>
  <c r="P410"/>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T391"/>
  <c r="R392"/>
  <c r="R391"/>
  <c r="P392"/>
  <c r="P391"/>
  <c r="BI389"/>
  <c r="BH389"/>
  <c r="BG389"/>
  <c r="BF389"/>
  <c r="T389"/>
  <c r="R389"/>
  <c r="P389"/>
  <c r="BI387"/>
  <c r="BH387"/>
  <c r="BG387"/>
  <c r="BF387"/>
  <c r="T387"/>
  <c r="R387"/>
  <c r="P387"/>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7"/>
  <c r="BH347"/>
  <c r="BG347"/>
  <c r="BF347"/>
  <c r="T347"/>
  <c r="R347"/>
  <c r="P347"/>
  <c r="BI345"/>
  <c r="BH345"/>
  <c r="BG345"/>
  <c r="BF345"/>
  <c r="T345"/>
  <c r="R345"/>
  <c r="P345"/>
  <c r="BI342"/>
  <c r="BH342"/>
  <c r="BG342"/>
  <c r="BF342"/>
  <c r="T342"/>
  <c r="R342"/>
  <c r="P342"/>
  <c r="BI338"/>
  <c r="BH338"/>
  <c r="BG338"/>
  <c r="BF338"/>
  <c r="T338"/>
  <c r="R338"/>
  <c r="P338"/>
  <c r="BI334"/>
  <c r="BH334"/>
  <c r="BG334"/>
  <c r="BF334"/>
  <c r="T334"/>
  <c r="R334"/>
  <c r="P334"/>
  <c r="BI331"/>
  <c r="BH331"/>
  <c r="BG331"/>
  <c r="BF331"/>
  <c r="T331"/>
  <c r="R331"/>
  <c r="P331"/>
  <c r="BI329"/>
  <c r="BH329"/>
  <c r="BG329"/>
  <c r="BF329"/>
  <c r="T329"/>
  <c r="R329"/>
  <c r="P329"/>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299"/>
  <c r="BH299"/>
  <c r="BG299"/>
  <c r="BF299"/>
  <c r="T299"/>
  <c r="T298"/>
  <c r="R299"/>
  <c r="R298"/>
  <c r="P299"/>
  <c r="P298"/>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6"/>
  <c r="BH276"/>
  <c r="BG276"/>
  <c r="BF276"/>
  <c r="T276"/>
  <c r="R276"/>
  <c r="P276"/>
  <c r="BI271"/>
  <c r="BH271"/>
  <c r="BG271"/>
  <c r="BF271"/>
  <c r="T271"/>
  <c r="R271"/>
  <c r="P271"/>
  <c r="BI267"/>
  <c r="BH267"/>
  <c r="BG267"/>
  <c r="BF267"/>
  <c r="T267"/>
  <c r="R267"/>
  <c r="P267"/>
  <c r="BI263"/>
  <c r="BH263"/>
  <c r="BG263"/>
  <c r="BF263"/>
  <c r="T263"/>
  <c r="R263"/>
  <c r="P263"/>
  <c r="BI259"/>
  <c r="BH259"/>
  <c r="BG259"/>
  <c r="BF259"/>
  <c r="T259"/>
  <c r="R259"/>
  <c r="P259"/>
  <c r="BI254"/>
  <c r="BH254"/>
  <c r="BG254"/>
  <c r="BF254"/>
  <c r="T254"/>
  <c r="R254"/>
  <c r="P254"/>
  <c r="BI249"/>
  <c r="BH249"/>
  <c r="BG249"/>
  <c r="BF249"/>
  <c r="T249"/>
  <c r="R249"/>
  <c r="P249"/>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8"/>
  <c r="BH218"/>
  <c r="BG218"/>
  <c r="BF218"/>
  <c r="T218"/>
  <c r="R218"/>
  <c r="P218"/>
  <c r="BI213"/>
  <c r="BH213"/>
  <c r="BG213"/>
  <c r="BF213"/>
  <c r="T213"/>
  <c r="R213"/>
  <c r="P213"/>
  <c r="BI208"/>
  <c r="BH208"/>
  <c r="BG208"/>
  <c r="BF208"/>
  <c r="T208"/>
  <c r="R208"/>
  <c r="P208"/>
  <c r="BI203"/>
  <c r="BH203"/>
  <c r="BG203"/>
  <c r="BF203"/>
  <c r="T203"/>
  <c r="R203"/>
  <c r="P203"/>
  <c r="BI197"/>
  <c r="BH197"/>
  <c r="BG197"/>
  <c r="BF197"/>
  <c r="T197"/>
  <c r="R197"/>
  <c r="P197"/>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5"/>
  <c r="BH175"/>
  <c r="BG175"/>
  <c r="BF175"/>
  <c r="T175"/>
  <c r="R175"/>
  <c r="P175"/>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F123"/>
  <c r="E121"/>
  <c r="F89"/>
  <c r="E87"/>
  <c r="J24"/>
  <c r="E24"/>
  <c r="J126"/>
  <c r="J23"/>
  <c r="J21"/>
  <c r="E21"/>
  <c r="J91"/>
  <c r="J20"/>
  <c r="J18"/>
  <c r="E18"/>
  <c r="F126"/>
  <c r="J17"/>
  <c r="J15"/>
  <c r="E15"/>
  <c r="F125"/>
  <c r="J14"/>
  <c r="J12"/>
  <c r="J123"/>
  <c r="E7"/>
  <c r="E85"/>
  <c i="2" r="J37"/>
  <c r="J36"/>
  <c i="1" r="AY95"/>
  <c i="2" r="J35"/>
  <c i="1" r="AX95"/>
  <c i="2"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1"/>
  <c r="BH391"/>
  <c r="BG391"/>
  <c r="BF391"/>
  <c r="T391"/>
  <c r="R391"/>
  <c r="P391"/>
  <c r="BI388"/>
  <c r="BH388"/>
  <c r="BG388"/>
  <c r="BF388"/>
  <c r="T388"/>
  <c r="R388"/>
  <c r="P388"/>
  <c r="BI384"/>
  <c r="BH384"/>
  <c r="BG384"/>
  <c r="BF384"/>
  <c r="T384"/>
  <c r="R384"/>
  <c r="P384"/>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6"/>
  <c r="BH206"/>
  <c r="BG206"/>
  <c r="BF206"/>
  <c r="T206"/>
  <c r="R206"/>
  <c r="P206"/>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F117"/>
  <c r="E115"/>
  <c r="F89"/>
  <c r="E87"/>
  <c r="J24"/>
  <c r="E24"/>
  <c r="J120"/>
  <c r="J23"/>
  <c r="J21"/>
  <c r="E21"/>
  <c r="J119"/>
  <c r="J20"/>
  <c r="J18"/>
  <c r="E18"/>
  <c r="F120"/>
  <c r="J17"/>
  <c r="J15"/>
  <c r="E15"/>
  <c r="F119"/>
  <c r="J14"/>
  <c r="J12"/>
  <c r="J117"/>
  <c r="E7"/>
  <c r="E113"/>
  <c i="1" r="L90"/>
  <c r="AM90"/>
  <c r="AM89"/>
  <c r="L89"/>
  <c r="AM87"/>
  <c r="L87"/>
  <c r="L85"/>
  <c r="L84"/>
  <c i="2" r="BK414"/>
  <c r="BK403"/>
  <c r="BK388"/>
  <c r="J379"/>
  <c r="J371"/>
  <c r="BK361"/>
  <c r="J353"/>
  <c r="BK341"/>
  <c r="BK335"/>
  <c r="J327"/>
  <c r="BK319"/>
  <c r="J311"/>
  <c r="J302"/>
  <c r="BK292"/>
  <c r="J284"/>
  <c r="J276"/>
  <c r="J264"/>
  <c r="J258"/>
  <c r="J250"/>
  <c r="BK242"/>
  <c r="BK234"/>
  <c r="BK224"/>
  <c r="BK216"/>
  <c r="J206"/>
  <c r="BK194"/>
  <c r="J186"/>
  <c r="J178"/>
  <c r="J170"/>
  <c r="BK155"/>
  <c r="BK147"/>
  <c r="BK138"/>
  <c r="BK132"/>
  <c r="BK126"/>
  <c r="F34"/>
  <c i="3" r="BK187"/>
  <c r="BK397"/>
  <c r="BK218"/>
  <c r="J397"/>
  <c r="BK334"/>
  <c r="BK232"/>
  <c r="BK329"/>
  <c r="BK157"/>
  <c i="4" r="BK191"/>
  <c r="BK143"/>
  <c r="BK220"/>
  <c r="J208"/>
  <c r="J214"/>
  <c r="J137"/>
  <c r="BK231"/>
  <c r="BK202"/>
  <c r="J183"/>
  <c r="J227"/>
  <c r="J145"/>
  <c r="J220"/>
  <c r="BK155"/>
  <c r="BK123"/>
  <c r="J123"/>
  <c i="5" r="BK291"/>
  <c r="J131"/>
  <c r="J174"/>
  <c r="BK304"/>
  <c r="J231"/>
  <c r="BK165"/>
  <c r="BK281"/>
  <c r="BK206"/>
  <c r="BK295"/>
  <c r="BK221"/>
  <c r="BK148"/>
  <c r="BK152"/>
  <c i="6" r="J273"/>
  <c r="BK216"/>
  <c r="BK157"/>
  <c r="J301"/>
  <c r="J224"/>
  <c r="J157"/>
  <c r="J324"/>
  <c r="J277"/>
  <c r="BK206"/>
  <c r="J169"/>
  <c r="BK314"/>
  <c r="J258"/>
  <c r="J208"/>
  <c r="BK175"/>
  <c r="J310"/>
  <c r="J264"/>
  <c r="J212"/>
  <c r="J147"/>
  <c r="J285"/>
  <c r="J248"/>
  <c r="J222"/>
  <c r="J130"/>
  <c i="2" r="J412"/>
  <c r="J405"/>
  <c r="BK395"/>
  <c r="J384"/>
  <c r="BK373"/>
  <c r="J365"/>
  <c r="J355"/>
  <c r="BK347"/>
  <c r="BK337"/>
  <c r="BK329"/>
  <c r="BK321"/>
  <c r="J313"/>
  <c r="BK302"/>
  <c r="BK294"/>
  <c r="J288"/>
  <c r="J278"/>
  <c r="J270"/>
  <c r="J262"/>
  <c r="BK252"/>
  <c r="BK244"/>
  <c r="J238"/>
  <c r="J230"/>
  <c r="J218"/>
  <c r="BK206"/>
  <c r="BK196"/>
  <c r="J190"/>
  <c r="J182"/>
  <c r="J174"/>
  <c r="J163"/>
  <c r="J155"/>
  <c r="J147"/>
  <c r="J136"/>
  <c r="J132"/>
  <c r="J126"/>
  <c i="3" r="BK395"/>
  <c r="BK331"/>
  <c r="BK312"/>
  <c r="J235"/>
  <c r="J182"/>
  <c r="J131"/>
  <c r="J395"/>
  <c r="BK364"/>
  <c r="BK324"/>
  <c r="J276"/>
  <c r="BK235"/>
  <c r="J187"/>
  <c r="BK403"/>
  <c r="J376"/>
  <c r="J304"/>
  <c r="J267"/>
  <c r="BK249"/>
  <c r="BK197"/>
  <c r="J175"/>
  <c r="J143"/>
  <c r="BK387"/>
  <c r="J367"/>
  <c r="BK345"/>
  <c r="BK316"/>
  <c r="J254"/>
  <c r="J208"/>
  <c r="BK163"/>
  <c r="J410"/>
  <c r="J364"/>
  <c r="J320"/>
  <c r="BK288"/>
  <c r="J243"/>
  <c r="BK143"/>
  <c r="BK370"/>
  <c r="J226"/>
  <c r="BK160"/>
  <c r="J392"/>
  <c r="BK352"/>
  <c r="BK238"/>
  <c r="BK175"/>
  <c r="J163"/>
  <c i="4" r="J202"/>
  <c r="BK239"/>
  <c r="J216"/>
  <c r="BK127"/>
  <c r="BK212"/>
  <c r="J194"/>
  <c r="BK214"/>
  <c r="BK153"/>
  <c r="J224"/>
  <c r="BK181"/>
  <c r="J143"/>
  <c r="BK151"/>
  <c r="J147"/>
  <c i="5" r="J272"/>
  <c r="J297"/>
  <c r="BK126"/>
  <c r="J285"/>
  <c r="J189"/>
  <c r="J310"/>
  <c r="J243"/>
  <c r="BK301"/>
  <c r="BK255"/>
  <c r="BK189"/>
  <c r="J261"/>
  <c i="6" r="J304"/>
  <c r="J266"/>
  <c r="BK210"/>
  <c r="BK171"/>
  <c r="J280"/>
  <c r="J204"/>
  <c r="BK143"/>
  <c r="BK285"/>
  <c r="J240"/>
  <c r="BK181"/>
  <c r="J133"/>
  <c r="BK287"/>
  <c r="J234"/>
  <c r="J197"/>
  <c r="J328"/>
  <c r="J270"/>
  <c r="J193"/>
  <c r="BK159"/>
  <c r="J314"/>
  <c r="J242"/>
  <c r="BK195"/>
  <c r="J163"/>
  <c i="2" r="J410"/>
  <c r="BK399"/>
  <c r="J391"/>
  <c r="BK375"/>
  <c r="J369"/>
  <c r="J361"/>
  <c r="BK351"/>
  <c r="BK343"/>
  <c r="J331"/>
  <c r="J323"/>
  <c r="BK313"/>
  <c r="BK304"/>
  <c r="J298"/>
  <c r="J286"/>
  <c r="BK276"/>
  <c r="BK268"/>
  <c r="BK260"/>
  <c r="BK250"/>
  <c r="J242"/>
  <c r="J232"/>
  <c r="BK222"/>
  <c r="BK214"/>
  <c r="BK204"/>
  <c r="J192"/>
  <c r="BK182"/>
  <c r="J172"/>
  <c r="J161"/>
  <c r="BK153"/>
  <c r="BK144"/>
  <c r="J138"/>
  <c r="BK128"/>
  <c r="F36"/>
  <c i="3" r="J249"/>
  <c r="BK182"/>
  <c r="J288"/>
  <c r="J140"/>
  <c r="J185"/>
  <c i="4" r="BK218"/>
  <c r="J170"/>
  <c r="J229"/>
  <c r="J176"/>
  <c r="J235"/>
  <c r="J200"/>
  <c r="J168"/>
  <c r="BK149"/>
  <c r="BK229"/>
  <c r="J188"/>
  <c r="J151"/>
  <c r="J155"/>
  <c r="BK145"/>
  <c i="5" r="J201"/>
  <c r="BK258"/>
  <c r="BK312"/>
  <c r="J249"/>
  <c r="J144"/>
  <c r="BK249"/>
  <c r="BK297"/>
  <c r="J237"/>
  <c r="J165"/>
  <c r="J148"/>
  <c i="6" r="BK296"/>
  <c r="BK248"/>
  <c r="J185"/>
  <c r="BK141"/>
  <c r="BK238"/>
  <c r="J214"/>
  <c r="BK145"/>
  <c r="BK312"/>
  <c r="BK246"/>
  <c r="J191"/>
  <c r="BK149"/>
  <c r="BK310"/>
  <c r="BK264"/>
  <c r="J167"/>
  <c r="BK301"/>
  <c r="J226"/>
  <c r="BK173"/>
  <c r="BK308"/>
  <c r="BK250"/>
  <c r="J210"/>
  <c r="BK167"/>
  <c i="2" r="BK410"/>
  <c r="BK401"/>
  <c r="BK391"/>
  <c r="J377"/>
  <c r="J367"/>
  <c r="J359"/>
  <c r="J349"/>
  <c r="J345"/>
  <c r="J337"/>
  <c r="BK327"/>
  <c r="BK317"/>
  <c r="J309"/>
  <c r="J300"/>
  <c r="BK290"/>
  <c r="BK284"/>
  <c r="BK274"/>
  <c r="BK264"/>
  <c r="J256"/>
  <c r="BK248"/>
  <c r="BK240"/>
  <c r="J234"/>
  <c r="BK226"/>
  <c r="BK220"/>
  <c r="BK211"/>
  <c r="J201"/>
  <c r="BK190"/>
  <c r="BK184"/>
  <c r="J176"/>
  <c r="J166"/>
  <c r="J159"/>
  <c r="J149"/>
  <c r="J140"/>
  <c r="BK130"/>
  <c r="F35"/>
  <c i="3" r="BK151"/>
  <c r="BK389"/>
  <c r="J349"/>
  <c r="J157"/>
  <c r="BK361"/>
  <c r="J281"/>
  <c r="J179"/>
  <c r="BK304"/>
  <c i="4" r="J231"/>
  <c r="BK183"/>
  <c r="J233"/>
  <c r="J212"/>
  <c r="BK233"/>
  <c r="BK198"/>
  <c r="J239"/>
  <c r="J222"/>
  <c r="BK164"/>
  <c r="BK170"/>
  <c r="J131"/>
  <c r="BK176"/>
  <c r="J135"/>
  <c r="BK147"/>
  <c r="BK137"/>
  <c i="5" r="BK226"/>
  <c r="BK261"/>
  <c r="BK156"/>
  <c r="J301"/>
  <c r="J216"/>
  <c r="BK160"/>
  <c r="J299"/>
  <c r="BK184"/>
  <c r="J281"/>
  <c r="BK194"/>
  <c r="J206"/>
  <c i="6" r="J312"/>
  <c r="J256"/>
  <c r="J201"/>
  <c r="BK151"/>
  <c r="J322"/>
  <c r="J228"/>
  <c r="J149"/>
  <c r="J316"/>
  <c r="BK212"/>
  <c r="BK179"/>
  <c r="BK326"/>
  <c r="J268"/>
  <c r="J220"/>
  <c r="J173"/>
  <c r="J326"/>
  <c r="BK258"/>
  <c r="BK183"/>
  <c r="BK155"/>
  <c r="BK262"/>
  <c r="BK240"/>
  <c r="J177"/>
  <c r="BK128"/>
  <c i="2" r="BK416"/>
  <c r="BK405"/>
  <c r="BK397"/>
  <c r="J388"/>
  <c r="BK379"/>
  <c r="J375"/>
  <c r="BK367"/>
  <c r="J363"/>
  <c r="BK355"/>
  <c r="BK349"/>
  <c r="BK345"/>
  <c r="J339"/>
  <c r="BK333"/>
  <c r="J329"/>
  <c r="J321"/>
  <c r="BK315"/>
  <c r="BK309"/>
  <c r="BK300"/>
  <c r="J294"/>
  <c r="BK286"/>
  <c r="J280"/>
  <c r="BK272"/>
  <c r="BK266"/>
  <c r="J260"/>
  <c r="BK254"/>
  <c r="J246"/>
  <c r="BK236"/>
  <c r="BK228"/>
  <c r="J222"/>
  <c r="J216"/>
  <c r="BK209"/>
  <c r="BK199"/>
  <c r="J194"/>
  <c r="J188"/>
  <c r="BK180"/>
  <c r="BK176"/>
  <c r="BK166"/>
  <c r="J157"/>
  <c r="BK151"/>
  <c r="BK142"/>
  <c r="F37"/>
  <c i="3" r="BK347"/>
  <c r="BK308"/>
  <c r="J263"/>
  <c r="J203"/>
  <c r="BK146"/>
  <c r="BK405"/>
  <c r="J361"/>
  <c r="BK342"/>
  <c r="J169"/>
  <c r="J401"/>
  <c r="J387"/>
  <c r="BK338"/>
  <c r="BK292"/>
  <c r="BK203"/>
  <c r="J134"/>
  <c r="J220"/>
  <c r="BK131"/>
  <c i="4" r="BK196"/>
  <c r="J149"/>
  <c r="J164"/>
  <c r="BK206"/>
  <c r="BK129"/>
  <c r="J210"/>
  <c r="J198"/>
  <c r="BK172"/>
  <c r="BK200"/>
  <c r="BK162"/>
  <c r="BK235"/>
  <c r="J191"/>
  <c r="BK174"/>
  <c r="J133"/>
  <c r="J153"/>
  <c r="J125"/>
  <c i="5" r="BK293"/>
  <c r="J197"/>
  <c r="J291"/>
  <c r="J160"/>
  <c r="J308"/>
  <c r="J269"/>
  <c r="J194"/>
  <c r="J152"/>
  <c r="J304"/>
  <c r="BK252"/>
  <c r="J140"/>
  <c r="BK285"/>
  <c r="BK211"/>
  <c r="J276"/>
  <c r="BK140"/>
  <c i="6" r="BK280"/>
  <c r="BK218"/>
  <c r="J183"/>
  <c r="BK130"/>
  <c r="J252"/>
  <c r="BK208"/>
  <c r="J153"/>
  <c r="BK322"/>
  <c r="BK292"/>
  <c r="J244"/>
  <c r="J195"/>
  <c r="BK328"/>
  <c r="J289"/>
  <c r="BK254"/>
  <c r="J216"/>
  <c r="BK191"/>
  <c r="J145"/>
  <c r="BK277"/>
  <c r="J230"/>
  <c r="BK199"/>
  <c r="J161"/>
  <c r="BK316"/>
  <c r="BK256"/>
  <c r="BK234"/>
  <c r="BK189"/>
  <c r="J159"/>
  <c i="2" r="J414"/>
  <c r="BK408"/>
  <c r="J403"/>
  <c r="J397"/>
  <c r="BK381"/>
  <c r="BK371"/>
  <c r="BK365"/>
  <c r="BK357"/>
  <c r="J351"/>
  <c r="BK339"/>
  <c r="J335"/>
  <c r="J325"/>
  <c r="J319"/>
  <c r="BK311"/>
  <c r="J307"/>
  <c r="BK298"/>
  <c r="J292"/>
  <c r="BK282"/>
  <c r="BK278"/>
  <c r="BK270"/>
  <c r="J268"/>
  <c r="BK258"/>
  <c r="J252"/>
  <c r="J244"/>
  <c r="J240"/>
  <c r="BK232"/>
  <c r="J226"/>
  <c r="BK218"/>
  <c r="J211"/>
  <c r="BK201"/>
  <c r="J196"/>
  <c r="BK186"/>
  <c r="J180"/>
  <c r="BK172"/>
  <c r="BK163"/>
  <c r="BK157"/>
  <c r="J151"/>
  <c r="J142"/>
  <c r="BK134"/>
  <c r="J128"/>
  <c i="3" r="J405"/>
  <c r="BK382"/>
  <c r="J329"/>
  <c r="J292"/>
  <c r="J240"/>
  <c r="BK213"/>
  <c r="BK169"/>
  <c r="J408"/>
  <c r="J382"/>
  <c r="BK373"/>
  <c r="J358"/>
  <c r="BK320"/>
  <c r="J271"/>
  <c r="BK259"/>
  <c r="BK229"/>
  <c r="J154"/>
  <c r="BK392"/>
  <c r="BK358"/>
  <c r="J345"/>
  <c r="J299"/>
  <c r="BK263"/>
  <c r="BK240"/>
  <c r="BK220"/>
  <c r="BK185"/>
  <c r="J151"/>
  <c r="BK401"/>
  <c r="BK376"/>
  <c r="J347"/>
  <c r="J334"/>
  <c r="BK281"/>
  <c r="J238"/>
  <c r="J197"/>
  <c r="J166"/>
  <c r="BK137"/>
  <c r="BK399"/>
  <c r="J370"/>
  <c r="J338"/>
  <c r="BK299"/>
  <c r="J259"/>
  <c r="BK223"/>
  <c r="BK134"/>
  <c r="J379"/>
  <c r="J312"/>
  <c r="J213"/>
  <c r="J324"/>
  <c r="BK154"/>
  <c i="4" r="BK210"/>
  <c r="J162"/>
  <c r="BK168"/>
  <c r="BK204"/>
  <c r="BK237"/>
  <c r="J178"/>
  <c r="J204"/>
  <c r="J166"/>
  <c r="BK222"/>
  <c r="BK178"/>
  <c r="BK139"/>
  <c r="BK157"/>
  <c r="BK131"/>
  <c i="5" r="J252"/>
  <c r="BK144"/>
  <c r="BK243"/>
  <c r="BK136"/>
  <c r="J295"/>
  <c r="BK197"/>
  <c r="BK174"/>
  <c r="BK308"/>
  <c r="BK264"/>
  <c r="BK169"/>
  <c r="J293"/>
  <c r="J226"/>
  <c r="BK179"/>
  <c r="J221"/>
  <c r="J126"/>
  <c i="6" r="BK268"/>
  <c r="BK224"/>
  <c r="J206"/>
  <c r="J181"/>
  <c r="J246"/>
  <c r="BK163"/>
  <c r="J318"/>
  <c r="J262"/>
  <c r="J232"/>
  <c r="J189"/>
  <c r="J151"/>
  <c r="BK318"/>
  <c r="J292"/>
  <c r="BK242"/>
  <c r="BK204"/>
  <c r="BK185"/>
  <c r="BK153"/>
  <c r="BK289"/>
  <c r="J260"/>
  <c r="BK197"/>
  <c r="BK165"/>
  <c r="J138"/>
  <c r="BK244"/>
  <c r="BK226"/>
  <c r="BK187"/>
  <c r="BK133"/>
  <c i="2" r="BK412"/>
  <c r="J401"/>
  <c r="J395"/>
  <c r="J381"/>
  <c r="J373"/>
  <c r="BK363"/>
  <c r="J357"/>
  <c r="J347"/>
  <c r="J341"/>
  <c r="BK331"/>
  <c r="BK325"/>
  <c r="J317"/>
  <c r="BK307"/>
  <c r="BK296"/>
  <c r="J290"/>
  <c r="J282"/>
  <c r="J272"/>
  <c r="BK262"/>
  <c r="J254"/>
  <c r="BK246"/>
  <c r="BK238"/>
  <c r="BK230"/>
  <c r="J224"/>
  <c r="J214"/>
  <c r="J204"/>
  <c r="BK192"/>
  <c r="J184"/>
  <c r="BK174"/>
  <c r="BK161"/>
  <c r="J153"/>
  <c r="J144"/>
  <c r="BK136"/>
  <c r="J130"/>
  <c i="1" r="AS94"/>
  <c i="3" r="BK271"/>
  <c r="J223"/>
  <c r="J137"/>
  <c r="J403"/>
  <c r="BK379"/>
  <c r="BK349"/>
  <c r="J308"/>
  <c r="BK267"/>
  <c r="BK208"/>
  <c r="BK412"/>
  <c r="J389"/>
  <c r="J352"/>
  <c r="J296"/>
  <c r="BK254"/>
  <c r="J229"/>
  <c r="J190"/>
  <c r="BK166"/>
  <c r="BK410"/>
  <c r="J373"/>
  <c r="J342"/>
  <c r="J284"/>
  <c r="BK243"/>
  <c r="BK179"/>
  <c r="J160"/>
  <c r="J412"/>
  <c r="BK367"/>
  <c r="J316"/>
  <c r="BK276"/>
  <c r="J232"/>
  <c r="J331"/>
  <c r="J218"/>
  <c r="BK296"/>
  <c r="BK140"/>
  <c i="4" r="BK188"/>
  <c r="J237"/>
  <c r="J174"/>
  <c r="BK224"/>
  <c r="J206"/>
  <c r="J181"/>
  <c r="BK194"/>
  <c r="J139"/>
  <c r="BK208"/>
  <c r="J172"/>
  <c r="J127"/>
  <c r="J129"/>
  <c i="5" r="J264"/>
  <c r="BK299"/>
  <c r="J211"/>
  <c r="J306"/>
  <c r="BK237"/>
  <c r="BK131"/>
  <c r="J258"/>
  <c r="J136"/>
  <c r="BK231"/>
  <c r="J156"/>
  <c r="J184"/>
  <c i="6" r="J287"/>
  <c r="J236"/>
  <c r="BK193"/>
  <c r="BK324"/>
  <c r="BK222"/>
  <c r="J155"/>
  <c r="J296"/>
  <c r="J250"/>
  <c r="BK201"/>
  <c r="BK147"/>
  <c r="BK304"/>
  <c r="BK236"/>
  <c r="J199"/>
  <c r="J165"/>
  <c r="J308"/>
  <c r="J254"/>
  <c r="J179"/>
  <c r="J143"/>
  <c r="BK260"/>
  <c r="BK214"/>
  <c r="J141"/>
  <c i="2" r="J416"/>
  <c r="J408"/>
  <c r="J399"/>
  <c r="BK384"/>
  <c r="BK377"/>
  <c r="BK369"/>
  <c r="BK359"/>
  <c r="BK353"/>
  <c r="J343"/>
  <c r="J333"/>
  <c r="BK323"/>
  <c r="J315"/>
  <c r="J304"/>
  <c r="J296"/>
  <c r="BK288"/>
  <c r="BK280"/>
  <c r="J274"/>
  <c r="J266"/>
  <c r="BK256"/>
  <c r="J248"/>
  <c r="J236"/>
  <c r="J228"/>
  <c r="J220"/>
  <c r="J209"/>
  <c r="J199"/>
  <c r="BK188"/>
  <c r="BK178"/>
  <c r="BK170"/>
  <c r="BK159"/>
  <c r="BK149"/>
  <c r="BK140"/>
  <c r="J134"/>
  <c r="J34"/>
  <c i="3" r="BK408"/>
  <c r="J355"/>
  <c r="BK190"/>
  <c r="J399"/>
  <c r="BK355"/>
  <c r="BK226"/>
  <c r="J146"/>
  <c r="BK284"/>
  <c i="4" r="BK216"/>
  <c r="J157"/>
  <c r="BK227"/>
  <c r="BK133"/>
  <c r="J218"/>
  <c r="J185"/>
  <c r="BK185"/>
  <c r="BK141"/>
  <c r="J196"/>
  <c r="BK166"/>
  <c r="BK125"/>
  <c r="BK135"/>
  <c r="J141"/>
  <c i="5" r="J169"/>
  <c r="BK216"/>
  <c r="BK310"/>
  <c r="J255"/>
  <c r="J179"/>
  <c r="J312"/>
  <c r="BK276"/>
  <c r="BK306"/>
  <c r="BK272"/>
  <c r="BK201"/>
  <c r="BK269"/>
  <c i="6" r="J320"/>
  <c r="J238"/>
  <c r="J187"/>
  <c r="J135"/>
  <c r="BK230"/>
  <c r="BK161"/>
  <c r="J128"/>
  <c r="BK266"/>
  <c r="BK220"/>
  <c r="J175"/>
  <c r="BK320"/>
  <c r="BK270"/>
  <c r="BK232"/>
  <c r="BK177"/>
  <c r="BK138"/>
  <c r="BK273"/>
  <c r="J218"/>
  <c r="BK169"/>
  <c r="BK135"/>
  <c r="BK252"/>
  <c r="BK228"/>
  <c r="J171"/>
  <c i="2" l="1" r="T169"/>
  <c r="T394"/>
  <c i="3" r="R130"/>
  <c r="BK242"/>
  <c r="J242"/>
  <c r="J100"/>
  <c r="R303"/>
  <c r="P351"/>
  <c i="2" r="P125"/>
  <c r="P124"/>
  <c r="R306"/>
  <c r="P387"/>
  <c i="3" r="BK189"/>
  <c r="J189"/>
  <c r="J98"/>
  <c r="R242"/>
  <c r="P303"/>
  <c r="R351"/>
  <c r="R394"/>
  <c i="2" r="R125"/>
  <c r="R124"/>
  <c r="P306"/>
  <c r="BK387"/>
  <c r="J387"/>
  <c r="J102"/>
  <c r="T387"/>
  <c i="3" r="T189"/>
  <c r="T228"/>
  <c r="R283"/>
  <c r="T333"/>
  <c r="T344"/>
  <c r="P372"/>
  <c r="BK394"/>
  <c r="J394"/>
  <c r="J109"/>
  <c i="4" r="BK180"/>
  <c r="J180"/>
  <c r="J99"/>
  <c r="R226"/>
  <c i="5" r="R125"/>
  <c r="BK200"/>
  <c r="J200"/>
  <c r="J98"/>
  <c r="R242"/>
  <c r="T254"/>
  <c r="BK290"/>
  <c r="J290"/>
  <c r="J104"/>
  <c i="2" r="T125"/>
  <c r="T124"/>
  <c r="BK306"/>
  <c r="J306"/>
  <c r="J101"/>
  <c r="BK394"/>
  <c r="J394"/>
  <c r="J103"/>
  <c i="3" r="BK130"/>
  <c r="P189"/>
  <c r="BK228"/>
  <c r="J228"/>
  <c r="J99"/>
  <c r="R228"/>
  <c r="BK283"/>
  <c r="J283"/>
  <c r="J101"/>
  <c r="BK303"/>
  <c r="J303"/>
  <c r="J103"/>
  <c r="R333"/>
  <c r="BK351"/>
  <c r="J351"/>
  <c r="J106"/>
  <c r="BK372"/>
  <c r="J372"/>
  <c r="J107"/>
  <c r="T394"/>
  <c i="4" r="T122"/>
  <c r="T226"/>
  <c i="6" r="P127"/>
  <c i="2" r="BK169"/>
  <c r="BK168"/>
  <c r="J168"/>
  <c r="J99"/>
  <c r="R394"/>
  <c i="3" r="R189"/>
  <c r="T242"/>
  <c r="T283"/>
  <c r="P333"/>
  <c r="R344"/>
  <c r="T351"/>
  <c r="P394"/>
  <c i="4" r="P122"/>
  <c r="T180"/>
  <c i="5" r="R200"/>
  <c r="BK242"/>
  <c r="J242"/>
  <c r="J100"/>
  <c r="BK254"/>
  <c r="J254"/>
  <c r="J102"/>
  <c r="P275"/>
  <c r="R290"/>
  <c i="6" r="BK203"/>
  <c r="J203"/>
  <c r="J99"/>
  <c r="R284"/>
  <c i="2" r="R169"/>
  <c r="R168"/>
  <c r="R123"/>
  <c i="3" r="P130"/>
  <c r="P228"/>
  <c r="P283"/>
  <c r="BK333"/>
  <c r="J333"/>
  <c r="J104"/>
  <c r="P344"/>
  <c r="R372"/>
  <c i="4" r="R122"/>
  <c r="P180"/>
  <c r="P226"/>
  <c i="5" r="BK125"/>
  <c r="T125"/>
  <c r="T242"/>
  <c r="P254"/>
  <c r="R275"/>
  <c r="T290"/>
  <c i="6" r="T127"/>
  <c r="R203"/>
  <c r="BK284"/>
  <c r="J284"/>
  <c r="J102"/>
  <c r="P291"/>
  <c i="2" r="BK125"/>
  <c r="J125"/>
  <c r="J98"/>
  <c r="T306"/>
  <c r="R387"/>
  <c i="4" r="R180"/>
  <c i="5" r="T200"/>
  <c r="P242"/>
  <c r="BK275"/>
  <c r="J275"/>
  <c r="J103"/>
  <c r="T275"/>
  <c i="6" r="R127"/>
  <c r="R126"/>
  <c r="P203"/>
  <c r="P284"/>
  <c r="BK291"/>
  <c r="J291"/>
  <c r="J103"/>
  <c r="T291"/>
  <c r="P300"/>
  <c r="T300"/>
  <c r="P307"/>
  <c r="R307"/>
  <c i="2" r="P169"/>
  <c r="P168"/>
  <c r="P123"/>
  <c i="1" r="AU95"/>
  <c i="2" r="P394"/>
  <c i="3" r="T130"/>
  <c r="T129"/>
  <c r="P242"/>
  <c r="T303"/>
  <c r="BK344"/>
  <c r="J344"/>
  <c r="J105"/>
  <c r="T372"/>
  <c i="4" r="BK122"/>
  <c r="BK121"/>
  <c r="J121"/>
  <c r="J97"/>
  <c r="BK226"/>
  <c r="J226"/>
  <c r="J100"/>
  <c i="5" r="P125"/>
  <c r="P124"/>
  <c i="1" r="AU98"/>
  <c i="5" r="P200"/>
  <c r="R254"/>
  <c r="P290"/>
  <c i="6" r="BK127"/>
  <c r="J127"/>
  <c r="J98"/>
  <c r="T203"/>
  <c r="T284"/>
  <c r="R291"/>
  <c r="BK300"/>
  <c r="J300"/>
  <c r="J104"/>
  <c r="R300"/>
  <c r="BK307"/>
  <c r="J307"/>
  <c r="J105"/>
  <c r="T307"/>
  <c i="3" r="BK298"/>
  <c r="J298"/>
  <c r="J102"/>
  <c r="BK391"/>
  <c r="J391"/>
  <c r="J108"/>
  <c i="6" r="BK276"/>
  <c r="J276"/>
  <c r="J100"/>
  <c i="5" r="BK236"/>
  <c r="J236"/>
  <c r="J99"/>
  <c r="BK251"/>
  <c r="J251"/>
  <c r="J101"/>
  <c i="6" r="BK279"/>
  <c r="J279"/>
  <c r="J101"/>
  <c r="J89"/>
  <c r="E115"/>
  <c r="J121"/>
  <c r="BE130"/>
  <c r="BE138"/>
  <c r="BE143"/>
  <c r="BE147"/>
  <c r="BE161"/>
  <c r="BE165"/>
  <c r="BE169"/>
  <c r="BE173"/>
  <c r="BE183"/>
  <c r="BE185"/>
  <c r="BE212"/>
  <c r="BE218"/>
  <c r="BE232"/>
  <c r="BE238"/>
  <c r="BE250"/>
  <c r="BE254"/>
  <c r="BE270"/>
  <c r="BE273"/>
  <c r="BE287"/>
  <c r="BE304"/>
  <c i="5" r="J125"/>
  <c r="J97"/>
  <c i="6" r="F122"/>
  <c r="BE141"/>
  <c r="BE145"/>
  <c r="BE151"/>
  <c r="BE157"/>
  <c r="BE167"/>
  <c r="BE175"/>
  <c r="BE177"/>
  <c r="BE181"/>
  <c r="BE201"/>
  <c r="BE204"/>
  <c r="BE208"/>
  <c r="BE210"/>
  <c r="BE214"/>
  <c r="BE216"/>
  <c r="BE220"/>
  <c r="BE224"/>
  <c r="BE234"/>
  <c r="BE240"/>
  <c r="BE252"/>
  <c r="BE256"/>
  <c r="BE268"/>
  <c r="BE280"/>
  <c r="BE285"/>
  <c r="BE296"/>
  <c r="BE322"/>
  <c r="J92"/>
  <c r="BE133"/>
  <c r="BE135"/>
  <c r="BE206"/>
  <c r="BE230"/>
  <c r="BE248"/>
  <c r="BE260"/>
  <c r="BE262"/>
  <c r="BE266"/>
  <c r="BE301"/>
  <c r="BE308"/>
  <c r="BE312"/>
  <c r="BE316"/>
  <c r="BE324"/>
  <c r="F121"/>
  <c r="BE163"/>
  <c r="BE226"/>
  <c r="BE228"/>
  <c r="BE289"/>
  <c r="BE171"/>
  <c r="BE187"/>
  <c r="BE189"/>
  <c r="BE191"/>
  <c r="BE193"/>
  <c r="BE195"/>
  <c r="BE242"/>
  <c r="BE258"/>
  <c r="BE310"/>
  <c r="BE318"/>
  <c r="BE320"/>
  <c r="BE326"/>
  <c r="BE328"/>
  <c r="BE128"/>
  <c r="BE149"/>
  <c r="BE153"/>
  <c r="BE155"/>
  <c r="BE159"/>
  <c r="BE179"/>
  <c r="BE197"/>
  <c r="BE199"/>
  <c r="BE222"/>
  <c r="BE236"/>
  <c r="BE244"/>
  <c r="BE246"/>
  <c r="BE264"/>
  <c r="BE277"/>
  <c r="BE292"/>
  <c r="BE314"/>
  <c i="5" r="E114"/>
  <c r="BE169"/>
  <c r="BE174"/>
  <c r="BE179"/>
  <c r="BE201"/>
  <c r="BE249"/>
  <c r="BE252"/>
  <c r="BE281"/>
  <c r="BE285"/>
  <c i="4" r="BK120"/>
  <c r="J120"/>
  <c r="J96"/>
  <c r="J122"/>
  <c r="J98"/>
  <c i="5" r="J91"/>
  <c r="J118"/>
  <c r="J121"/>
  <c r="BE136"/>
  <c r="BE144"/>
  <c r="BE152"/>
  <c r="BE160"/>
  <c r="BE184"/>
  <c r="BE216"/>
  <c r="BE258"/>
  <c r="BE276"/>
  <c r="BE291"/>
  <c r="BE299"/>
  <c r="BE301"/>
  <c r="BE304"/>
  <c r="BE308"/>
  <c r="F91"/>
  <c r="F121"/>
  <c r="BE131"/>
  <c r="BE165"/>
  <c r="BE261"/>
  <c r="BE269"/>
  <c r="BE272"/>
  <c r="BE295"/>
  <c r="BE310"/>
  <c r="BE126"/>
  <c r="BE140"/>
  <c r="BE148"/>
  <c r="BE156"/>
  <c r="BE189"/>
  <c r="BE206"/>
  <c r="BE211"/>
  <c r="BE221"/>
  <c r="BE226"/>
  <c r="BE264"/>
  <c r="BE293"/>
  <c r="BE297"/>
  <c r="BE306"/>
  <c r="BE312"/>
  <c r="BE194"/>
  <c r="BE197"/>
  <c r="BE231"/>
  <c r="BE237"/>
  <c r="BE255"/>
  <c r="BE243"/>
  <c i="3" r="J130"/>
  <c r="J97"/>
  <c i="4" r="F92"/>
  <c r="J117"/>
  <c r="BE125"/>
  <c r="BE143"/>
  <c r="BE155"/>
  <c r="E110"/>
  <c r="BE137"/>
  <c r="BE149"/>
  <c r="BE162"/>
  <c r="J114"/>
  <c r="BE123"/>
  <c r="BE127"/>
  <c r="BE131"/>
  <c r="BE133"/>
  <c r="BE135"/>
  <c r="BE145"/>
  <c r="BE147"/>
  <c r="BE153"/>
  <c r="BE168"/>
  <c r="BE170"/>
  <c r="BE183"/>
  <c r="BE185"/>
  <c r="BE191"/>
  <c r="BE196"/>
  <c r="BE200"/>
  <c r="BE218"/>
  <c r="BE227"/>
  <c r="BE233"/>
  <c r="BE151"/>
  <c r="BE157"/>
  <c r="BE174"/>
  <c r="BE178"/>
  <c r="BE198"/>
  <c r="BE166"/>
  <c r="BE176"/>
  <c r="BE188"/>
  <c r="BE194"/>
  <c r="BE204"/>
  <c r="BE206"/>
  <c r="BE212"/>
  <c r="BE214"/>
  <c r="BE216"/>
  <c r="BE220"/>
  <c r="BE224"/>
  <c r="BE229"/>
  <c r="BE235"/>
  <c r="BE239"/>
  <c r="BE164"/>
  <c r="BE181"/>
  <c r="BE202"/>
  <c r="BE210"/>
  <c r="BE222"/>
  <c r="J91"/>
  <c r="BE129"/>
  <c r="BE172"/>
  <c r="BE231"/>
  <c r="BE237"/>
  <c r="F91"/>
  <c r="BE139"/>
  <c r="BE141"/>
  <c r="BE208"/>
  <c i="3" r="E119"/>
  <c r="BE151"/>
  <c r="BE175"/>
  <c r="BE179"/>
  <c r="BE208"/>
  <c r="BE213"/>
  <c r="BE276"/>
  <c r="BE281"/>
  <c r="BE288"/>
  <c r="BE292"/>
  <c r="BE299"/>
  <c r="BE316"/>
  <c i="2" r="J169"/>
  <c r="J100"/>
  <c i="3" r="F92"/>
  <c r="J125"/>
  <c r="BE166"/>
  <c r="BE185"/>
  <c r="BE187"/>
  <c r="BE190"/>
  <c r="BE220"/>
  <c r="BE329"/>
  <c r="BE367"/>
  <c r="BE370"/>
  <c r="BE235"/>
  <c r="BE238"/>
  <c r="BE240"/>
  <c r="BE243"/>
  <c r="BE259"/>
  <c r="BE392"/>
  <c r="J89"/>
  <c r="BE131"/>
  <c r="BE345"/>
  <c r="BE347"/>
  <c r="BE358"/>
  <c r="BE361"/>
  <c r="BE364"/>
  <c r="BE373"/>
  <c r="BE395"/>
  <c r="BE403"/>
  <c r="BE405"/>
  <c r="J92"/>
  <c r="BE169"/>
  <c r="BE226"/>
  <c r="BE229"/>
  <c r="BE232"/>
  <c r="BE267"/>
  <c r="BE271"/>
  <c r="BE296"/>
  <c r="BE304"/>
  <c r="BE312"/>
  <c r="BE331"/>
  <c r="BE338"/>
  <c r="BE349"/>
  <c r="BE352"/>
  <c r="BE355"/>
  <c r="BE382"/>
  <c r="BE137"/>
  <c r="BE223"/>
  <c r="BE342"/>
  <c r="BE397"/>
  <c r="BE399"/>
  <c r="F91"/>
  <c r="BE134"/>
  <c r="BE143"/>
  <c r="BE146"/>
  <c r="BE160"/>
  <c r="BE182"/>
  <c r="BE263"/>
  <c r="BE284"/>
  <c r="BE334"/>
  <c r="BE387"/>
  <c r="BE389"/>
  <c r="BE410"/>
  <c r="BE412"/>
  <c r="BE140"/>
  <c r="BE154"/>
  <c r="BE157"/>
  <c r="BE163"/>
  <c r="BE197"/>
  <c r="BE203"/>
  <c r="BE218"/>
  <c r="BE249"/>
  <c r="BE254"/>
  <c r="BE308"/>
  <c r="BE320"/>
  <c r="BE324"/>
  <c r="BE376"/>
  <c r="BE379"/>
  <c r="BE401"/>
  <c r="BE408"/>
  <c i="1" r="AW95"/>
  <c r="BB95"/>
  <c r="BC95"/>
  <c r="BA95"/>
  <c i="2" r="E85"/>
  <c r="J89"/>
  <c r="F91"/>
  <c r="J91"/>
  <c r="F92"/>
  <c r="J92"/>
  <c r="BE126"/>
  <c r="BE128"/>
  <c r="BE130"/>
  <c r="BE132"/>
  <c r="BE134"/>
  <c r="BE136"/>
  <c r="BE138"/>
  <c r="BE140"/>
  <c r="BE142"/>
  <c r="BE144"/>
  <c r="BE147"/>
  <c r="BE149"/>
  <c r="BE151"/>
  <c r="BE153"/>
  <c r="BE155"/>
  <c r="BE157"/>
  <c r="BE159"/>
  <c r="BE161"/>
  <c r="BE163"/>
  <c r="BE166"/>
  <c r="BE170"/>
  <c r="BE172"/>
  <c r="BE174"/>
  <c r="BE176"/>
  <c r="BE178"/>
  <c r="BE180"/>
  <c r="BE182"/>
  <c r="BE184"/>
  <c r="BE186"/>
  <c r="BE188"/>
  <c r="BE190"/>
  <c r="BE192"/>
  <c r="BE194"/>
  <c r="BE196"/>
  <c r="BE199"/>
  <c r="BE201"/>
  <c r="BE204"/>
  <c r="BE206"/>
  <c r="BE209"/>
  <c r="BE211"/>
  <c r="BE214"/>
  <c r="BE216"/>
  <c r="BE218"/>
  <c r="BE220"/>
  <c r="BE222"/>
  <c r="BE224"/>
  <c r="BE226"/>
  <c r="BE228"/>
  <c r="BE230"/>
  <c r="BE232"/>
  <c r="BE234"/>
  <c r="BE236"/>
  <c r="BE238"/>
  <c r="BE240"/>
  <c r="BE242"/>
  <c r="BE244"/>
  <c r="BE246"/>
  <c r="BE248"/>
  <c r="BE250"/>
  <c r="BE252"/>
  <c r="BE254"/>
  <c r="BE256"/>
  <c r="BE258"/>
  <c r="BE260"/>
  <c r="BE262"/>
  <c r="BE264"/>
  <c r="BE266"/>
  <c r="BE268"/>
  <c r="BE270"/>
  <c r="BE272"/>
  <c r="BE274"/>
  <c r="BE276"/>
  <c r="BE278"/>
  <c r="BE280"/>
  <c r="BE282"/>
  <c r="BE284"/>
  <c r="BE286"/>
  <c r="BE288"/>
  <c r="BE290"/>
  <c r="BE292"/>
  <c r="BE294"/>
  <c r="BE296"/>
  <c r="BE298"/>
  <c r="BE300"/>
  <c r="BE302"/>
  <c r="BE304"/>
  <c r="BE307"/>
  <c r="BE309"/>
  <c r="BE311"/>
  <c r="BE313"/>
  <c r="BE315"/>
  <c r="BE317"/>
  <c r="BE319"/>
  <c r="BE321"/>
  <c r="BE323"/>
  <c r="BE325"/>
  <c r="BE327"/>
  <c r="BE329"/>
  <c r="BE331"/>
  <c r="BE333"/>
  <c r="BE335"/>
  <c r="BE337"/>
  <c r="BE339"/>
  <c r="BE341"/>
  <c r="BE343"/>
  <c r="BE345"/>
  <c r="BE347"/>
  <c r="BE349"/>
  <c r="BE351"/>
  <c r="BE353"/>
  <c r="BE355"/>
  <c r="BE357"/>
  <c r="BE359"/>
  <c r="BE361"/>
  <c r="BE363"/>
  <c r="BE365"/>
  <c r="BE367"/>
  <c r="BE369"/>
  <c r="BE371"/>
  <c r="BE373"/>
  <c r="BE375"/>
  <c r="BE377"/>
  <c r="BE379"/>
  <c r="BE381"/>
  <c r="BE384"/>
  <c r="BE388"/>
  <c r="BE391"/>
  <c r="BE395"/>
  <c r="BE397"/>
  <c r="BE399"/>
  <c r="BE401"/>
  <c r="BE403"/>
  <c r="BE405"/>
  <c r="BE408"/>
  <c r="BE410"/>
  <c r="BE412"/>
  <c r="BE414"/>
  <c r="BE416"/>
  <c i="1" r="BD95"/>
  <c i="3" r="F35"/>
  <c i="1" r="BB96"/>
  <c i="5" r="F34"/>
  <c i="1" r="BA98"/>
  <c i="3" r="F37"/>
  <c i="1" r="BD96"/>
  <c i="6" r="F34"/>
  <c i="1" r="BA99"/>
  <c i="4" r="F37"/>
  <c i="1" r="BD97"/>
  <c i="4" r="F35"/>
  <c i="1" r="BB97"/>
  <c i="5" r="J34"/>
  <c i="1" r="AW98"/>
  <c i="3" r="F34"/>
  <c i="1" r="BA96"/>
  <c i="6" r="F35"/>
  <c i="1" r="BB99"/>
  <c i="4" r="F34"/>
  <c i="1" r="BA97"/>
  <c i="4" r="F36"/>
  <c i="1" r="BC97"/>
  <c i="5" r="F35"/>
  <c i="1" r="BB98"/>
  <c i="6" r="F37"/>
  <c i="1" r="BD99"/>
  <c i="3" r="J34"/>
  <c i="1" r="AW96"/>
  <c i="6" r="F36"/>
  <c i="1" r="BC99"/>
  <c i="4" r="J34"/>
  <c i="1" r="AW97"/>
  <c i="5" r="F36"/>
  <c i="1" r="BC98"/>
  <c i="6" r="J34"/>
  <c i="1" r="AW99"/>
  <c i="3" r="F36"/>
  <c i="1" r="BC96"/>
  <c i="5" r="F37"/>
  <c i="1" r="BD98"/>
  <c i="5" l="1" r="T124"/>
  <c i="6" r="T126"/>
  <c r="T125"/>
  <c i="3" r="P129"/>
  <c i="1" r="AU96"/>
  <c i="6" r="P126"/>
  <c r="P125"/>
  <c i="1" r="AU99"/>
  <c i="4" r="T121"/>
  <c r="T120"/>
  <c r="P121"/>
  <c r="P120"/>
  <c i="1" r="AU97"/>
  <c i="5" r="R124"/>
  <c i="4" r="R121"/>
  <c r="R120"/>
  <c i="3" r="R129"/>
  <c i="6" r="R125"/>
  <c i="5" r="BK124"/>
  <c r="J124"/>
  <c r="J96"/>
  <c i="3" r="BK129"/>
  <c r="J129"/>
  <c i="2" r="T168"/>
  <c r="T123"/>
  <c r="BK124"/>
  <c r="J124"/>
  <c r="J97"/>
  <c i="6" r="BK126"/>
  <c r="J126"/>
  <c r="J97"/>
  <c i="3" r="J30"/>
  <c i="1" r="AG96"/>
  <c i="3" r="J33"/>
  <c i="1" r="AV96"/>
  <c r="AT96"/>
  <c r="AN96"/>
  <c r="BA94"/>
  <c r="AW94"/>
  <c r="AK30"/>
  <c r="BB94"/>
  <c r="AX94"/>
  <c i="2" r="F33"/>
  <c i="1" r="AZ95"/>
  <c i="2" r="J33"/>
  <c i="1" r="AV95"/>
  <c r="AT95"/>
  <c i="3" r="F33"/>
  <c i="1" r="AZ96"/>
  <c i="6" r="J33"/>
  <c i="1" r="AV99"/>
  <c r="AT99"/>
  <c i="4" r="J33"/>
  <c i="1" r="AV97"/>
  <c r="AT97"/>
  <c i="6" r="F33"/>
  <c i="1" r="AZ99"/>
  <c i="4" r="F33"/>
  <c i="1" r="AZ97"/>
  <c i="5" r="J33"/>
  <c i="1" r="AV98"/>
  <c r="AT98"/>
  <c r="BD94"/>
  <c r="W33"/>
  <c i="4" r="J30"/>
  <c i="1" r="AG97"/>
  <c i="5" r="F33"/>
  <c i="1" r="AZ98"/>
  <c r="BC94"/>
  <c r="W32"/>
  <c i="2" l="1" r="BK123"/>
  <c r="J123"/>
  <c r="J96"/>
  <c i="6" r="BK125"/>
  <c r="J125"/>
  <c r="J96"/>
  <c i="3" r="J96"/>
  <c i="1" r="AN97"/>
  <c i="4" r="J39"/>
  <c i="3" r="J39"/>
  <c i="1" r="AU94"/>
  <c r="W30"/>
  <c r="W31"/>
  <c r="AZ94"/>
  <c r="W29"/>
  <c i="5" r="J30"/>
  <c i="1" r="AG98"/>
  <c r="AY94"/>
  <c i="5" l="1" r="J39"/>
  <c i="1" r="AN98"/>
  <c i="2" r="J30"/>
  <c i="1" r="AG95"/>
  <c r="AN95"/>
  <c i="6" r="J30"/>
  <c i="1" r="AG99"/>
  <c r="AV94"/>
  <c r="AK29"/>
  <c i="6" l="1" r="J39"/>
  <c i="2" r="J39"/>
  <c i="1" r="AN99"/>
  <c r="AG94"/>
  <c r="AK26"/>
  <c r="AT94"/>
  <c r="AN94"/>
  <c l="1" r="AK35"/>
</calcChain>
</file>

<file path=xl/sharedStrings.xml><?xml version="1.0" encoding="utf-8"?>
<sst xmlns="http://schemas.openxmlformats.org/spreadsheetml/2006/main">
  <si>
    <t>Export Komplet</t>
  </si>
  <si>
    <t/>
  </si>
  <si>
    <t>2.0</t>
  </si>
  <si>
    <t>ZAMOK</t>
  </si>
  <si>
    <t>False</t>
  </si>
  <si>
    <t>{22733a2f-3805-4cc8-a643-44aec65add10}</t>
  </si>
  <si>
    <t>0,01</t>
  </si>
  <si>
    <t>21</t>
  </si>
  <si>
    <t>12</t>
  </si>
  <si>
    <t>REKAPITULACE STAVBY</t>
  </si>
  <si>
    <t xml:space="preserve">v ---  níže se nacházejí doplnkové a pomocné údaje k sestavám  --- v</t>
  </si>
  <si>
    <t>Návod na vyplnění</t>
  </si>
  <si>
    <t>0,001</t>
  </si>
  <si>
    <t>Kód:</t>
  </si>
  <si>
    <t>DP-1058-2024-Lm</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</si>
  <si>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</si>
  <si>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</si>
  <si>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 FN Brno – Posílení elektrických rozvodů v areálu FN Brno v souvislosti s realizací projektu GPK_VV</t>
  </si>
  <si>
    <t>KSO:</t>
  </si>
  <si>
    <t>CC-CZ:</t>
  </si>
  <si>
    <t>Místo:</t>
  </si>
  <si>
    <t xml:space="preserve"> </t>
  </si>
  <si>
    <t>Datum:</t>
  </si>
  <si>
    <t>7. 8. 2025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</si>
  <si>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</si>
  <si>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</si>
  <si>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</si>
  <si>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</si>
  <si>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</si>
  <si>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</si>
  <si>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</si>
  <si>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</si>
  <si>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</si>
  <si>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</si>
  <si>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</si>
  <si>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</si>
  <si>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</si>
  <si>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</si>
  <si>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</si>
  <si>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</si>
  <si>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</si>
  <si>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</si>
  <si>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</si>
  <si>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</si>
  <si>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</si>
  <si>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</si>
  <si>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</si>
  <si>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</si>
  <si>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</si>
  <si>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</si>
  <si>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</si>
  <si>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</si>
  <si>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</si>
  <si>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</si>
  <si>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</si>
  <si>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</si>
  <si>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</si>
  <si>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</si>
  <si>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</si>
  <si>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</si>
  <si>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</si>
  <si>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</si>
  <si>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</si>
  <si>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</si>
  <si>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</si>
  <si>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</si>
  <si>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</si>
  <si>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</si>
  <si>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</si>
  <si>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</si>
  <si>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</si>
  <si>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</si>
  <si>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</si>
  <si>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</si>
  <si>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</si>
  <si>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</si>
  <si>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</si>
  <si>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</si>
  <si>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01.1</t>
  </si>
  <si>
    <t>Trafostanice TS9_technologie</t>
  </si>
  <si>
    <t>STA</t>
  </si>
  <si>
    <t>1</t>
  </si>
  <si>
    <t>{2b4e751d-8bcf-45b7-85e6-6d1c86eeea26}</t>
  </si>
  <si>
    <t>2</t>
  </si>
  <si>
    <t>SO 01.2</t>
  </si>
  <si>
    <t>Trafostanice TS9_stavební část</t>
  </si>
  <si>
    <t>{4a8f9c56-806d-48b2-8a30-dd88fbc62cc3}</t>
  </si>
  <si>
    <t>SO 02.1</t>
  </si>
  <si>
    <t>Vnitro-areálové rozvody VN a NN_technologie</t>
  </si>
  <si>
    <t>{76e03e95-2bdb-459a-8d3e-17363b9601c3}</t>
  </si>
  <si>
    <t>SO 02.2</t>
  </si>
  <si>
    <t>Vnitro-areálové rozvody VN a NN_stavební část</t>
  </si>
  <si>
    <t>{896e3d56-1272-4549-a540-796edca76311}</t>
  </si>
  <si>
    <t>SO 03</t>
  </si>
  <si>
    <t>Trafostanice TS5</t>
  </si>
  <si>
    <t>{a3e41fe2-876e-4c29-a523-8e5212b5813a}</t>
  </si>
  <si>
    <t>KRYCÍ LIST SOUPISU PRACÍ</t>
  </si>
  <si>
    <t>Objekt:</t>
  </si>
  <si>
    <t>SO 01.1 - Trafostanice TS9_technologie</t>
  </si>
  <si>
    <t>REKAPITULACE ČLENĚNÍ SOUPISU PRACÍ</t>
  </si>
  <si>
    <t>Kód dílu - Popis</t>
  </si>
  <si>
    <t>Cena celkem [CZK]</t>
  </si>
  <si>
    <t>Náklady ze soupisu prací</t>
  </si>
  <si>
    <t>-1</t>
  </si>
  <si>
    <t>M - Práce a dodávky M</t>
  </si>
  <si>
    <t xml:space="preserve">    21-M - Elektromontáže</t>
  </si>
  <si>
    <t>PSV - Práce a dodávky PSV</t>
  </si>
  <si>
    <t xml:space="preserve">    741 - Elektroinstalace - silnoproud</t>
  </si>
  <si>
    <t xml:space="preserve">    742 - Elektroinstalace - slaboproud</t>
  </si>
  <si>
    <t>HZS - Hodinové zúčtovací sazby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</si>
  <si>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</si>
  <si>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</si>
  <si>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</si>
  <si>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</si>
  <si>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</si>
  <si>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</si>
  <si>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</si>
  <si>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</si>
  <si>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</si>
  <si>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</si>
  <si>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</si>
  <si>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</si>
  <si>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</si>
  <si>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</si>
  <si>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</si>
  <si>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</si>
  <si>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</si>
  <si>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</si>
  <si>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21-M</t>
  </si>
  <si>
    <t>Elektromontáže</t>
  </si>
  <si>
    <t>K</t>
  </si>
  <si>
    <t>210931013</t>
  </si>
  <si>
    <t>Montáž kabelů Al stíněných plných nebo laněných s XLPE izolací nebo bezhalogenových do 35 kV žíla 1x70 mm2 uložených volně (např. AXEKCE)</t>
  </si>
  <si>
    <t>m</t>
  </si>
  <si>
    <t>CS ÚRS 2025 01</t>
  </si>
  <si>
    <t>64</t>
  </si>
  <si>
    <t>PP</t>
  </si>
  <si>
    <t>34115052</t>
  </si>
  <si>
    <t>kabel energetický stíněný s ochranou proti podélnému šíření vody pod pláštěm jádro Al izolace XLPE plášť PVC 12,7/22kV (22-AXEKVCY) 1x70/16mm2</t>
  </si>
  <si>
    <t>256</t>
  </si>
  <si>
    <t>4</t>
  </si>
  <si>
    <t>210100771</t>
  </si>
  <si>
    <t>Ukončení vodičů celoplastových koncovkou do 22 kV staniční KSJ průřezu žíly do 95 mm2</t>
  </si>
  <si>
    <t>kus</t>
  </si>
  <si>
    <t>6</t>
  </si>
  <si>
    <t>210100773</t>
  </si>
  <si>
    <t>Ukončení kabelů nebo vodičů koncovkou do 22 kV staniční vodičů celoplastových , průřezu žíly do 240 mm2</t>
  </si>
  <si>
    <t>8</t>
  </si>
  <si>
    <t>5</t>
  </si>
  <si>
    <t>RMAT00038</t>
  </si>
  <si>
    <t>koncovka vnitřní pro kabely do 70-240mm2</t>
  </si>
  <si>
    <t>sada</t>
  </si>
  <si>
    <t>10</t>
  </si>
  <si>
    <t>210171114</t>
  </si>
  <si>
    <t>Montáž transformátorů třífázových vn/nn olejových v kobkách do 1600 kVA bez zapojení vodičů</t>
  </si>
  <si>
    <t>7</t>
  </si>
  <si>
    <t>RMAT0001</t>
  </si>
  <si>
    <t>transformátor třífázový olejový 22/0,4kV 1600kVA</t>
  </si>
  <si>
    <t>ks</t>
  </si>
  <si>
    <t>14</t>
  </si>
  <si>
    <t>210173701</t>
  </si>
  <si>
    <t>Uvedení transformátoru do provozu 3fázové jednotky do 6,3 MVA</t>
  </si>
  <si>
    <t>16</t>
  </si>
  <si>
    <t>9</t>
  </si>
  <si>
    <t>V004</t>
  </si>
  <si>
    <t>Dřevěná zábrana před transformátor</t>
  </si>
  <si>
    <t>18</t>
  </si>
  <si>
    <t>RMAT0008</t>
  </si>
  <si>
    <t>Rozváděč VN bez SF6 TS9</t>
  </si>
  <si>
    <t>20</t>
  </si>
  <si>
    <t>P</t>
  </si>
  <si>
    <t>Poznámka k položce:_x000d_
Poznámka k položce: VN rozváděč v rozsahu 4 ks pole trafo, 3 ks pole vývod, 1 ks pole měření, 1 ks podelná spojka, specifikace dle výresu včetně pojistek, měřících transformátorů, 3 ks nádstavby NN dle výkresu 21 a 22</t>
  </si>
  <si>
    <t>11</t>
  </si>
  <si>
    <t>210190403</t>
  </si>
  <si>
    <t>Montáž rozvaděčů vn vnitřních 22 kV bez zapojení vodičů</t>
  </si>
  <si>
    <t>22</t>
  </si>
  <si>
    <t>13611218</t>
  </si>
  <si>
    <t>plech ocelový hladký jakost S235JR tl 5mm tabule</t>
  </si>
  <si>
    <t>t</t>
  </si>
  <si>
    <t>24</t>
  </si>
  <si>
    <t>13</t>
  </si>
  <si>
    <t>13010826</t>
  </si>
  <si>
    <t>ocel profilová jakost S235JR (11 375) průřez U (UPN) 200</t>
  </si>
  <si>
    <t>26</t>
  </si>
  <si>
    <t>130104200</t>
  </si>
  <si>
    <t>úhelník ocelový rovnostranný, v jakosti 11 375, 50 x 50 x 5 mm</t>
  </si>
  <si>
    <t>28</t>
  </si>
  <si>
    <t>15</t>
  </si>
  <si>
    <t>210020661</t>
  </si>
  <si>
    <t>Montáž se zhotovením konstrukce pro rozvodny z profilů válcovaných</t>
  </si>
  <si>
    <t>kg</t>
  </si>
  <si>
    <t>30</t>
  </si>
  <si>
    <t>767995115</t>
  </si>
  <si>
    <t>Montáž atypických zámečnických konstrukcí hmotnosti do 100 kg</t>
  </si>
  <si>
    <t>32</t>
  </si>
  <si>
    <t>17</t>
  </si>
  <si>
    <t>V021</t>
  </si>
  <si>
    <t>Kabelová příchytka KHF 33-43</t>
  </si>
  <si>
    <t>34</t>
  </si>
  <si>
    <t>210021073</t>
  </si>
  <si>
    <t>Montáž příchytek plastových jednoduchých KHF průměru 33-43 mm</t>
  </si>
  <si>
    <t>36</t>
  </si>
  <si>
    <t>19</t>
  </si>
  <si>
    <t>sub</t>
  </si>
  <si>
    <t>Dodávka terminálů včetně nastavení, inženýrinku, zkratového výpočtu a uvedení do provozu</t>
  </si>
  <si>
    <t>38</t>
  </si>
  <si>
    <t>Poznámka k položce:_x000d_
Poznámka k položce: Dodávka terminálů viz. technická zpráva, 2ks 27SD8071 a 1ks 7SJ8081 včetně nastavení, zkratového výpočtu, zkoušek a uvedení do provozu</t>
  </si>
  <si>
    <t>44932512</t>
  </si>
  <si>
    <t>přístroj hasicí ruční halonový CA 6 LE</t>
  </si>
  <si>
    <t>40</t>
  </si>
  <si>
    <t>PSV</t>
  </si>
  <si>
    <t>Práce a dodávky PSV</t>
  </si>
  <si>
    <t>741</t>
  </si>
  <si>
    <t>Elektroinstalace - silnoproud</t>
  </si>
  <si>
    <t>741112011</t>
  </si>
  <si>
    <t>Montáž krabice nástěnná plastová kruhová</t>
  </si>
  <si>
    <t>42</t>
  </si>
  <si>
    <t>34571478</t>
  </si>
  <si>
    <t>krabice v uzavřeném provedení PP s krytím IP 66 čtvercová 80x80mm</t>
  </si>
  <si>
    <t>44</t>
  </si>
  <si>
    <t>23</t>
  </si>
  <si>
    <t>741122122</t>
  </si>
  <si>
    <t>Montáž kabel Cu plný kulatý žíla 3x1,5 až 6 mm2 zatažený v trubkách (např. CYKY)</t>
  </si>
  <si>
    <t>46</t>
  </si>
  <si>
    <t>34111030</t>
  </si>
  <si>
    <t>kabel instalační jádro Cu plné izolace PVC plášť PVC 450/750V (CYKY) 3x1,5mm2</t>
  </si>
  <si>
    <t>48</t>
  </si>
  <si>
    <t>25</t>
  </si>
  <si>
    <t>34111036</t>
  </si>
  <si>
    <t>kabel instalační jádro Cu plné izolace PVC plášť PVC 450/750V (CYKY) 3x2,5mm2</t>
  </si>
  <si>
    <t>50</t>
  </si>
  <si>
    <t>741122142</t>
  </si>
  <si>
    <t>Montáž kabel Cu plný kulatý žíla 5x1,5 až 2,5 mm2 zatažený v trubkách (např. CYKY)</t>
  </si>
  <si>
    <t>52</t>
  </si>
  <si>
    <t>27</t>
  </si>
  <si>
    <t>34111094</t>
  </si>
  <si>
    <t>kabel instalační jádro Cu plné izolace PVC plášť PVC 450/750V (CYKY) 5x2,5mm2</t>
  </si>
  <si>
    <t>54</t>
  </si>
  <si>
    <t>741120213</t>
  </si>
  <si>
    <t>Montáž vodič Cu izolovaný plný a laněný s PVC pláštěm žíla 240 až 300 mm2 volně (např. CY, CHAH-V)</t>
  </si>
  <si>
    <t>56</t>
  </si>
  <si>
    <t>29</t>
  </si>
  <si>
    <t>34111206</t>
  </si>
  <si>
    <t>vodič silový jádro Cu izolace PVC plášť PVC 0,6/1kV (1-YY) 1x240mm2</t>
  </si>
  <si>
    <t>58</t>
  </si>
  <si>
    <t>34567142</t>
  </si>
  <si>
    <t>oko kabelové Cu 1-36kV lisovací 240x12</t>
  </si>
  <si>
    <t>60</t>
  </si>
  <si>
    <t>31</t>
  </si>
  <si>
    <t>741130017</t>
  </si>
  <si>
    <t>Ukončení vodič izolovaný do 240 mm2 v rozváděči nebo na přístroji</t>
  </si>
  <si>
    <t>62</t>
  </si>
  <si>
    <t>741130071</t>
  </si>
  <si>
    <t>Ukončení vodiče 1x240 mm2 zalísování kabelového oka</t>
  </si>
  <si>
    <t>33</t>
  </si>
  <si>
    <t>741210004</t>
  </si>
  <si>
    <t>Montáž rozvodnice oceloplechová nebo plastová běžná do 150 kg</t>
  </si>
  <si>
    <t>66</t>
  </si>
  <si>
    <t>RMAT0008.1</t>
  </si>
  <si>
    <t>Rozváděč vlastní spotřeby RVS</t>
  </si>
  <si>
    <t>68</t>
  </si>
  <si>
    <t>Poznámka k položce:_x000d_
Poznámka k položce: Rozváděč vlastní spotřeby RVS dle výkresu 25 obsahující 12 ks jistících prvků, relé a pojistky</t>
  </si>
  <si>
    <t>35</t>
  </si>
  <si>
    <t>741210104</t>
  </si>
  <si>
    <t>Montáž rozváděčů litinových, hliníkových nebo plastových sestava do 500 kg</t>
  </si>
  <si>
    <t>70</t>
  </si>
  <si>
    <t>RMAT0004</t>
  </si>
  <si>
    <t>Rozváděč RH1 a RH2</t>
  </si>
  <si>
    <t>72</t>
  </si>
  <si>
    <t>Poznámka k položce:_x000d_
Poznámka k položce: Rozváděč RH - hlavní rozváděč NN, skládající se ze dvou RH1 a RH2, jistící prvky 2 x 28ks, motorové hlavní jističe, mářící transformátory, příppjnice dle výkresu č. 24</t>
  </si>
  <si>
    <t>37</t>
  </si>
  <si>
    <t>741210105</t>
  </si>
  <si>
    <t>Montáž rozváděčů litinových, hliníkových nebo plastových sestava do 700 kg</t>
  </si>
  <si>
    <t>74</t>
  </si>
  <si>
    <t>RMAT0009</t>
  </si>
  <si>
    <t>Rozvaděč stejnosměrný ANM</t>
  </si>
  <si>
    <t>76</t>
  </si>
  <si>
    <t>Poznámka k položce:_x000d_
Poznámka k položce: Rozváděč stejnosměrný ANM složený z baterie, měniče, 6x jistič, proudový chránič, odpínačů a voltmetr a ampérmetr viz. výkres č. 23</t>
  </si>
  <si>
    <t>39</t>
  </si>
  <si>
    <t>741220106</t>
  </si>
  <si>
    <t>Montáž skříň kompenzace</t>
  </si>
  <si>
    <t>78</t>
  </si>
  <si>
    <t>RMAT0005</t>
  </si>
  <si>
    <t>Kompenzační rozváděč 630kVAr včetně dekompenzačních tlumivek</t>
  </si>
  <si>
    <t>80</t>
  </si>
  <si>
    <t>Poznámka k položce:_x000d_
Poznámka k položce: Kompenzační rozváděč 630kVAr osazený kondenzátory a dekompenzačními tlumivkami, 12-ti stupňovou regulací výstupem MODBUS TCP/IP pro transformáror T1 a T2</t>
  </si>
  <si>
    <t>41</t>
  </si>
  <si>
    <t>741310031</t>
  </si>
  <si>
    <t>Montáž spínač nástěnný 1-jednopólový prostředí venkovní/mokré se zapojením vodičů</t>
  </si>
  <si>
    <t>82</t>
  </si>
  <si>
    <t>34535015</t>
  </si>
  <si>
    <t>spínač nástěnný jednopólový, řazení 1, IP44, šroubové svorky</t>
  </si>
  <si>
    <t>84</t>
  </si>
  <si>
    <t>43</t>
  </si>
  <si>
    <t>741310263</t>
  </si>
  <si>
    <t>Montáž přepínač (polo)zapuštěný šroubové připojení 6-střídavých prostředí venkovní/mokré se zapojením vodičů</t>
  </si>
  <si>
    <t>86</t>
  </si>
  <si>
    <t>34535048</t>
  </si>
  <si>
    <t>přístroj přepínače zapuštěného střídavého, s krytem, řazení 6, IP44, šroubové svorky</t>
  </si>
  <si>
    <t>88</t>
  </si>
  <si>
    <t>45</t>
  </si>
  <si>
    <t>34535011</t>
  </si>
  <si>
    <t>rámeček jednonásobný (s těsnicí manžetou), IP44</t>
  </si>
  <si>
    <t>90</t>
  </si>
  <si>
    <t>741313007</t>
  </si>
  <si>
    <t>Montáž zásuvka (polo)zapuštěná bezšroubové připojení 2P + PE nástěnná nebo do parapetního kanálu se zapojením vodičů</t>
  </si>
  <si>
    <t>92</t>
  </si>
  <si>
    <t>47</t>
  </si>
  <si>
    <t>34555207</t>
  </si>
  <si>
    <t>kombinace přepínače střídavého a zásuvky jednonásobné nástěnná, IP44, šroubové svorky</t>
  </si>
  <si>
    <t>94</t>
  </si>
  <si>
    <t>741372062</t>
  </si>
  <si>
    <t>Montáž svítidlo LED interiérové přisazené stropní hranaté nebo kruhové přes 0,09 do 0,36 m2 se zapojením vodičů</t>
  </si>
  <si>
    <t>96</t>
  </si>
  <si>
    <t>49</t>
  </si>
  <si>
    <t>RMAT0006</t>
  </si>
  <si>
    <t>Svítidlo LED stropní 36W IP65</t>
  </si>
  <si>
    <t>98</t>
  </si>
  <si>
    <t>RMAT0006.1</t>
  </si>
  <si>
    <t>Nouzové svítidlo LED nástěnné 9W IP65</t>
  </si>
  <si>
    <t>100</t>
  </si>
  <si>
    <t>51</t>
  </si>
  <si>
    <t>741375001</t>
  </si>
  <si>
    <t>Montáž svítidel</t>
  </si>
  <si>
    <t>102</t>
  </si>
  <si>
    <t>V2314704</t>
  </si>
  <si>
    <t>Přímotop s vestavěným termostatem, 2000 W</t>
  </si>
  <si>
    <t>104</t>
  </si>
  <si>
    <t>53</t>
  </si>
  <si>
    <t>741420002</t>
  </si>
  <si>
    <t>Montáž hromosvodného vedení svodových drátů nebo lan s podpěrami, Ø přes 10 mm</t>
  </si>
  <si>
    <t>106</t>
  </si>
  <si>
    <t>35442135</t>
  </si>
  <si>
    <t>drát D 10/13mm FeZn + PVC</t>
  </si>
  <si>
    <t>108</t>
  </si>
  <si>
    <t>55</t>
  </si>
  <si>
    <t>741420022</t>
  </si>
  <si>
    <t>Montáž svorka hromosvodná se 3 a více šrouby</t>
  </si>
  <si>
    <t>110</t>
  </si>
  <si>
    <t>35441860</t>
  </si>
  <si>
    <t>svorka FeZn k jímací tyči - 4 šrouby</t>
  </si>
  <si>
    <t>112</t>
  </si>
  <si>
    <t>57</t>
  </si>
  <si>
    <t>35441986</t>
  </si>
  <si>
    <t>svorka odbočovací a spojovací pro pásek 30x4mm, FeZn</t>
  </si>
  <si>
    <t>114</t>
  </si>
  <si>
    <t>35441996</t>
  </si>
  <si>
    <t>svorka odbočovací a spojovací pro spojování kruhových a páskových vodičů, FeZn</t>
  </si>
  <si>
    <t>116</t>
  </si>
  <si>
    <t>59</t>
  </si>
  <si>
    <t>741420032</t>
  </si>
  <si>
    <t>Montáž hromosvodného vedení svorek na potrubí Ø přes 200 do 700 mm se zhotovením</t>
  </si>
  <si>
    <t>118</t>
  </si>
  <si>
    <t>35442002</t>
  </si>
  <si>
    <t>svorka na potrubí 2" - 61mm, FeZn</t>
  </si>
  <si>
    <t>120</t>
  </si>
  <si>
    <t>61</t>
  </si>
  <si>
    <t>741430002</t>
  </si>
  <si>
    <t>Montáž jímacích tyčí délky do 3 m, na konstrukci zděnou</t>
  </si>
  <si>
    <t>122</t>
  </si>
  <si>
    <t>35441118</t>
  </si>
  <si>
    <t>tyč jímací s kovaným hrotem 2000mm Cu</t>
  </si>
  <si>
    <t>124</t>
  </si>
  <si>
    <t>63</t>
  </si>
  <si>
    <t>V2314705</t>
  </si>
  <si>
    <t>Montáž topného tělesa</t>
  </si>
  <si>
    <t>126</t>
  </si>
  <si>
    <t>741410001</t>
  </si>
  <si>
    <t>Montáž pásku uzemňovacího průřezu do 120 mm2 na povrchu</t>
  </si>
  <si>
    <t>128</t>
  </si>
  <si>
    <t>65</t>
  </si>
  <si>
    <t>35442064</t>
  </si>
  <si>
    <t>pás zemnící 30x4mm FeZn</t>
  </si>
  <si>
    <t>130</t>
  </si>
  <si>
    <t>210203901</t>
  </si>
  <si>
    <t>Montáž svítidel LED se zapojením vodičů průmyslových nebo venkovních na výložník nebo dřík</t>
  </si>
  <si>
    <t>132</t>
  </si>
  <si>
    <t>67</t>
  </si>
  <si>
    <t>34774001</t>
  </si>
  <si>
    <t>svítidlo veřejného osvětlení na výložník zdroj LED 39W 4600lm 4000K</t>
  </si>
  <si>
    <t>134</t>
  </si>
  <si>
    <t>210204100</t>
  </si>
  <si>
    <t>Montáž výložníků osvětlení jednoramenných nástěnných hmotnosti do 35 kg</t>
  </si>
  <si>
    <t>136</t>
  </si>
  <si>
    <t>69</t>
  </si>
  <si>
    <t>1010043683</t>
  </si>
  <si>
    <t>SKS 1 - 500 výložník lomený, stěnový</t>
  </si>
  <si>
    <t>138</t>
  </si>
  <si>
    <t>140</t>
  </si>
  <si>
    <t>71</t>
  </si>
  <si>
    <t>142</t>
  </si>
  <si>
    <t>mat03</t>
  </si>
  <si>
    <t>Asfaltový a antikorozní hmota pro uzemnění</t>
  </si>
  <si>
    <t>l</t>
  </si>
  <si>
    <t>144</t>
  </si>
  <si>
    <t>73</t>
  </si>
  <si>
    <t>21002095</t>
  </si>
  <si>
    <t>Zhotovení antikorozní ochrany zemnícího pásku</t>
  </si>
  <si>
    <t>m2</t>
  </si>
  <si>
    <t>146</t>
  </si>
  <si>
    <t>V2314712</t>
  </si>
  <si>
    <t>Systémový propstup uzemňovací soustavy přes betonový základ</t>
  </si>
  <si>
    <t>148</t>
  </si>
  <si>
    <t>75</t>
  </si>
  <si>
    <t>27251120</t>
  </si>
  <si>
    <t>koberec dielektrický do 26kV š 1200mm tl 4,5mm</t>
  </si>
  <si>
    <t>150</t>
  </si>
  <si>
    <t>OCHR</t>
  </si>
  <si>
    <t>Ochranné pomůcky a výstražné tabulky do trafostanice vybavení dle PNE 38 1891</t>
  </si>
  <si>
    <t>kpl</t>
  </si>
  <si>
    <t>152</t>
  </si>
  <si>
    <t>77</t>
  </si>
  <si>
    <t>v_03</t>
  </si>
  <si>
    <t>Pásek pro svazkování kabelů</t>
  </si>
  <si>
    <t>154</t>
  </si>
  <si>
    <t>210950111.1</t>
  </si>
  <si>
    <t>Svazkování jednožilových kabelů</t>
  </si>
  <si>
    <t>156</t>
  </si>
  <si>
    <t>79</t>
  </si>
  <si>
    <t>210290891</t>
  </si>
  <si>
    <t>Doplnění orientačních štítků na kabel (při revizi)</t>
  </si>
  <si>
    <t>158</t>
  </si>
  <si>
    <t>V2314701</t>
  </si>
  <si>
    <t>Manžetové těsnění tří kabelů d=43 mm do prostupu d=110 mm</t>
  </si>
  <si>
    <t>160</t>
  </si>
  <si>
    <t>81</t>
  </si>
  <si>
    <t>V2314703</t>
  </si>
  <si>
    <t>Montáž manžetových těsnění</t>
  </si>
  <si>
    <t>162</t>
  </si>
  <si>
    <t>V001</t>
  </si>
  <si>
    <t>Těsnící vak pr. 160 vč. příslušenství, utěsnění kabelových prostupů</t>
  </si>
  <si>
    <t>164</t>
  </si>
  <si>
    <t>83</t>
  </si>
  <si>
    <t>Montáž těsnícího vaku pr. 110 vč. příslušenství</t>
  </si>
  <si>
    <t>166</t>
  </si>
  <si>
    <t>V002</t>
  </si>
  <si>
    <t>Montáž dvojité rozebíratelné podlahy dle standardu EG.D vč. příslušenství</t>
  </si>
  <si>
    <t>168</t>
  </si>
  <si>
    <t>85</t>
  </si>
  <si>
    <t>Mat10</t>
  </si>
  <si>
    <t>Dvojitá rozebíratelná podlaha včetně stojek dle standardu EG.D</t>
  </si>
  <si>
    <t>170</t>
  </si>
  <si>
    <t>N1</t>
  </si>
  <si>
    <t>Podružný materiál (svorky, spojky, sádra, koncovky, hřebíky, vruty, hmoždiny, barva, atd.)</t>
  </si>
  <si>
    <t>172</t>
  </si>
  <si>
    <t>742</t>
  </si>
  <si>
    <t>Elektroinstalace - slaboproud</t>
  </si>
  <si>
    <t>87</t>
  </si>
  <si>
    <t>742110522</t>
  </si>
  <si>
    <t>Montáž krabic pro slaboproud zapuštěných plastových odbočných ohniodolných čtyřhranných s víčkem</t>
  </si>
  <si>
    <t>174</t>
  </si>
  <si>
    <t>RMAT0010</t>
  </si>
  <si>
    <t>krabice s požární odolností</t>
  </si>
  <si>
    <t>176</t>
  </si>
  <si>
    <t>89</t>
  </si>
  <si>
    <t>742111001</t>
  </si>
  <si>
    <t>Montáž příchytky pro kabely samostatné ohniodolné pro slaboproud</t>
  </si>
  <si>
    <t>178</t>
  </si>
  <si>
    <t>34571740</t>
  </si>
  <si>
    <t>příchytka kovová jednostranná s dírou, požárně odolná, průměr vodiče 4mm</t>
  </si>
  <si>
    <t>180</t>
  </si>
  <si>
    <t>91</t>
  </si>
  <si>
    <t>742121001</t>
  </si>
  <si>
    <t>Montáž kabelů sdělovacích pro vnitřní rozvody do 15 žil</t>
  </si>
  <si>
    <t>182</t>
  </si>
  <si>
    <t>34121134</t>
  </si>
  <si>
    <t>kabel sdělovací 2x2x0,8mm2</t>
  </si>
  <si>
    <t>184</t>
  </si>
  <si>
    <t>93</t>
  </si>
  <si>
    <t>742210121.1</t>
  </si>
  <si>
    <t>Montáž pohybového detektoru</t>
  </si>
  <si>
    <t>186</t>
  </si>
  <si>
    <t>59081431.1</t>
  </si>
  <si>
    <t>detektor pohybu PIR + MW</t>
  </si>
  <si>
    <t>188</t>
  </si>
  <si>
    <t>95</t>
  </si>
  <si>
    <t>742210121</t>
  </si>
  <si>
    <t>Montáž hlásiče automatického bodového</t>
  </si>
  <si>
    <t>190</t>
  </si>
  <si>
    <t>59081431</t>
  </si>
  <si>
    <t>hlásič kouře adresný optický</t>
  </si>
  <si>
    <t>192</t>
  </si>
  <si>
    <t>97</t>
  </si>
  <si>
    <t>742210131</t>
  </si>
  <si>
    <t>Montáž soklu hlásiče nebo patice</t>
  </si>
  <si>
    <t>194</t>
  </si>
  <si>
    <t>59081470</t>
  </si>
  <si>
    <t>patice hlásiče standardní</t>
  </si>
  <si>
    <t>196</t>
  </si>
  <si>
    <t>99</t>
  </si>
  <si>
    <t>742210151</t>
  </si>
  <si>
    <t>Montáž tlačítkového hlásiče se sklíčkem</t>
  </si>
  <si>
    <t>198</t>
  </si>
  <si>
    <t>59081451</t>
  </si>
  <si>
    <t>hlásič tlačítkový bezdrátový s prolamovaným plastem</t>
  </si>
  <si>
    <t>200</t>
  </si>
  <si>
    <t>101</t>
  </si>
  <si>
    <t>742210161</t>
  </si>
  <si>
    <t>Montáž koncentrátoru nebo expanderu v krytu do 8 vstupů</t>
  </si>
  <si>
    <t>202</t>
  </si>
  <si>
    <t>59081337</t>
  </si>
  <si>
    <t>jednotka vyhodnocovací lineárního teplotního hlásiče s displejem, 1 x 1000m</t>
  </si>
  <si>
    <t>204</t>
  </si>
  <si>
    <t>103</t>
  </si>
  <si>
    <t>742210171</t>
  </si>
  <si>
    <t>Montáž kabelu senzorového</t>
  </si>
  <si>
    <t>206</t>
  </si>
  <si>
    <t>59081322</t>
  </si>
  <si>
    <t>kabel lineární teplotní, nylon, 105°C, UV ochrana</t>
  </si>
  <si>
    <t>208</t>
  </si>
  <si>
    <t>105</t>
  </si>
  <si>
    <t>742210401</t>
  </si>
  <si>
    <t>Programování základních parametrů ústředny EPS</t>
  </si>
  <si>
    <t>210</t>
  </si>
  <si>
    <t>742210503</t>
  </si>
  <si>
    <t>Provedení koordinační funkční zkoušky EPS</t>
  </si>
  <si>
    <t>212</t>
  </si>
  <si>
    <t>107</t>
  </si>
  <si>
    <t>742210521</t>
  </si>
  <si>
    <t>Výchozí revize systému EPS na jeden detektor</t>
  </si>
  <si>
    <t>214</t>
  </si>
  <si>
    <t>742220031</t>
  </si>
  <si>
    <t>Montáž koncentrátoru nebo expanderu v krytu pro PZTS do 8 vstupů</t>
  </si>
  <si>
    <t>216</t>
  </si>
  <si>
    <t>109</t>
  </si>
  <si>
    <t>40466018</t>
  </si>
  <si>
    <t>koncentrátor v plastovém krytu</t>
  </si>
  <si>
    <t>218</t>
  </si>
  <si>
    <t>742220070</t>
  </si>
  <si>
    <t>Montáž koncentrátoru</t>
  </si>
  <si>
    <t>220</t>
  </si>
  <si>
    <t>111</t>
  </si>
  <si>
    <t>742220072.1</t>
  </si>
  <si>
    <t>Montáž motorického zámku dveří</t>
  </si>
  <si>
    <t>222</t>
  </si>
  <si>
    <t>40467001</t>
  </si>
  <si>
    <t>motorický zámek dveří</t>
  </si>
  <si>
    <t>224</t>
  </si>
  <si>
    <t>113</t>
  </si>
  <si>
    <t>742220072</t>
  </si>
  <si>
    <t>Montáž dveřního modulu pro připojení čteček v krytu včetně vstupů do 8 vstupů</t>
  </si>
  <si>
    <t>226</t>
  </si>
  <si>
    <t>40467000</t>
  </si>
  <si>
    <t>magnetický modul dveřní</t>
  </si>
  <si>
    <t>228</t>
  </si>
  <si>
    <t>115</t>
  </si>
  <si>
    <t>742220081</t>
  </si>
  <si>
    <t>Montáž čtečky bezkontaktních karet</t>
  </si>
  <si>
    <t>230</t>
  </si>
  <si>
    <t>40467004</t>
  </si>
  <si>
    <t>čtečka venkovní sběrnicová, pro bezkontaktní RFID čipy</t>
  </si>
  <si>
    <t>232</t>
  </si>
  <si>
    <t>117</t>
  </si>
  <si>
    <t>742220141</t>
  </si>
  <si>
    <t>Montáž klávesnice pro dodanou ústřednu</t>
  </si>
  <si>
    <t>234</t>
  </si>
  <si>
    <t>40467025</t>
  </si>
  <si>
    <t>klávesnice ústředny PZTS, LED</t>
  </si>
  <si>
    <t>236</t>
  </si>
  <si>
    <t>119</t>
  </si>
  <si>
    <t>742220256</t>
  </si>
  <si>
    <t>Montáž příslušenství pro PZTS siréna zálohovaná s majákem a s akumulátorem 1,2 Ah</t>
  </si>
  <si>
    <t>238</t>
  </si>
  <si>
    <t>40464018</t>
  </si>
  <si>
    <t>siréna vnitřní zálohovaná sběrnicová</t>
  </si>
  <si>
    <t>240</t>
  </si>
  <si>
    <t>121</t>
  </si>
  <si>
    <t>742220401</t>
  </si>
  <si>
    <t>Nastavení a oživení PZTS programování základních parametrů ústředny</t>
  </si>
  <si>
    <t>242</t>
  </si>
  <si>
    <t>742220511</t>
  </si>
  <si>
    <t>Zkoušky a revize PZTS revize výchozí systému PZTS</t>
  </si>
  <si>
    <t>244</t>
  </si>
  <si>
    <t>123</t>
  </si>
  <si>
    <t>742330001</t>
  </si>
  <si>
    <t>Montáž rozváděče nástěnného vč. strukturované kabeláže rozvaděče nástěnného</t>
  </si>
  <si>
    <t>246</t>
  </si>
  <si>
    <t>RMAT0012</t>
  </si>
  <si>
    <t>Datový rozvaděč nástěnný vč. náplně v TS9</t>
  </si>
  <si>
    <t>248</t>
  </si>
  <si>
    <t>Poznámka k položce:_x000d_
Poznámka k položce: Rozváděč datový viz. výkres č.26, obsahující napájecí panel, optickou vanu</t>
  </si>
  <si>
    <t>125</t>
  </si>
  <si>
    <t>RMAT0014</t>
  </si>
  <si>
    <t>Rozváděč PZTS</t>
  </si>
  <si>
    <t>250</t>
  </si>
  <si>
    <t>Poznámka k položce:_x000d_
Poznámka k položce: Rozváděč PZTS viz. výkres č.27, obsahující expandéry pro EPS a EZS, baterii a napájecí zdroj</t>
  </si>
  <si>
    <t>HZS</t>
  </si>
  <si>
    <t>Hodinové zúčtovací sazby</t>
  </si>
  <si>
    <t>HZS4212</t>
  </si>
  <si>
    <t>Hodinová zúčtovací sazba revizní technik specialista</t>
  </si>
  <si>
    <t>hod</t>
  </si>
  <si>
    <t>262144</t>
  </si>
  <si>
    <t>252</t>
  </si>
  <si>
    <t>Poznámka k položce:_x000d_
Poznámka k položce: Práce revizního technika 4 * 8 hod</t>
  </si>
  <si>
    <t>127</t>
  </si>
  <si>
    <t>HZS4213</t>
  </si>
  <si>
    <t>Hodinové zúčtovací sazby ostatních profesí revizní a kontrolní činnost zkušební technik specialista</t>
  </si>
  <si>
    <t>254</t>
  </si>
  <si>
    <t>Poznámka k položce:_x000d_
Poznámka k položce: Specialista náběhu a zkoušek dvě osoby 4 dny 2*4* 8hod</t>
  </si>
  <si>
    <t>VRN</t>
  </si>
  <si>
    <t>Vedlejší rozpočtové náklady</t>
  </si>
  <si>
    <t>VRN02</t>
  </si>
  <si>
    <t>Provozní vlivy</t>
  </si>
  <si>
    <t>129</t>
  </si>
  <si>
    <t>VRN03</t>
  </si>
  <si>
    <t>Územní vlivy</t>
  </si>
  <si>
    <t>258</t>
  </si>
  <si>
    <t>VRN04</t>
  </si>
  <si>
    <t>Kompletační činnost</t>
  </si>
  <si>
    <t>260</t>
  </si>
  <si>
    <t>131</t>
  </si>
  <si>
    <t>VRN07</t>
  </si>
  <si>
    <t>Zařízení staveniště</t>
  </si>
  <si>
    <t>262</t>
  </si>
  <si>
    <t>VRN11</t>
  </si>
  <si>
    <t>Dokumentace skutečného provedení</t>
  </si>
  <si>
    <t>264</t>
  </si>
  <si>
    <t>133</t>
  </si>
  <si>
    <t>VRN16</t>
  </si>
  <si>
    <t>Zřízení el.přípojky - napájení ZS</t>
  </si>
  <si>
    <t>266</t>
  </si>
  <si>
    <t>Poznámka k položce:_x000d_
Poznámka k položce: Zřízení el.přípojky - napájení ZS, kabelem CYKY 4x10 v chráničce, délka trasy cca 150m, zřízení staveništního rozváděče s podružným měřením vč. revize</t>
  </si>
  <si>
    <t>VRN17</t>
  </si>
  <si>
    <t>Ostatní dokumentace stavby</t>
  </si>
  <si>
    <t>268</t>
  </si>
  <si>
    <t>135</t>
  </si>
  <si>
    <t>VRN15</t>
  </si>
  <si>
    <t>Vyhotovení dokumentace ovládacích NN skříní vč. zapojení ochran VN rozváděčů</t>
  </si>
  <si>
    <t>270</t>
  </si>
  <si>
    <t>VRN14</t>
  </si>
  <si>
    <t>Mimostaveništní doprava materiálů a výrobků</t>
  </si>
  <si>
    <t>272</t>
  </si>
  <si>
    <t>137</t>
  </si>
  <si>
    <t>VRN12</t>
  </si>
  <si>
    <t>Ostatní dokumentace stavby - dílenská dokumentace</t>
  </si>
  <si>
    <t>274</t>
  </si>
  <si>
    <t>VRN13</t>
  </si>
  <si>
    <t>Náklady na zaškolení</t>
  </si>
  <si>
    <t>276</t>
  </si>
  <si>
    <t>SO 01.2 - Trafostanice TS9_stavební část</t>
  </si>
  <si>
    <t>1 - Zemní práce</t>
  </si>
  <si>
    <t>2 - Základy,zvláštní zakládání</t>
  </si>
  <si>
    <t>38 - Kompletní konstrukce</t>
  </si>
  <si>
    <t>5 - Komunikace</t>
  </si>
  <si>
    <t>91 - Doplňující práce na komunikaci</t>
  </si>
  <si>
    <t>93 - Dokončovací práce inž.staveb</t>
  </si>
  <si>
    <t>711 - Izolace proti vodě</t>
  </si>
  <si>
    <t>712 - Živičné krytiny</t>
  </si>
  <si>
    <t>713 - Izolace tepelné</t>
  </si>
  <si>
    <t>764 - Konstrukce klempířské</t>
  </si>
  <si>
    <t>D96 - Přesuny sutí a vybouraných hmot</t>
  </si>
  <si>
    <t>PSV - Konstrukce zámečnické</t>
  </si>
  <si>
    <t>VN - Vedlejší náklady</t>
  </si>
  <si>
    <t>Zemní práce</t>
  </si>
  <si>
    <t>460030024</t>
  </si>
  <si>
    <t>Odstranění křovin i s kořeny na ploše do 1000 m2</t>
  </si>
  <si>
    <t>Poznámka k položce:_x000d_
Poznámka k položce: viz samostatný výkres č.D1:250</t>
  </si>
  <si>
    <t>460030021</t>
  </si>
  <si>
    <t>Vodorovné přemístění křovin do 5000 m</t>
  </si>
  <si>
    <t>460030025.1</t>
  </si>
  <si>
    <t>Likvidace křovin</t>
  </si>
  <si>
    <t>468031121</t>
  </si>
  <si>
    <t>Vytrhání obrub obrubníků silničních</t>
  </si>
  <si>
    <t>Poznámka k položce:_x000d_
Poznámka k položce: viz samostatný výkres č.D1:12,661</t>
  </si>
  <si>
    <t>460571115</t>
  </si>
  <si>
    <t>Rozprostření ornice, rovina, tl. 15-20 cm,do 500m2</t>
  </si>
  <si>
    <t>Poznámka k položce:_x000d_
Poznámka k položce: viz samostatný výkres č.D1:400</t>
  </si>
  <si>
    <t>5832011R</t>
  </si>
  <si>
    <t>Zemina zahradní, netříděná</t>
  </si>
  <si>
    <t>Poznámka k položce:_x000d_
Poznámka k položce: 'viz samostatný výkres č.D1</t>
  </si>
  <si>
    <t>VV</t>
  </si>
  <si>
    <t>400*0,2*1,5</t>
  </si>
  <si>
    <t>Součet</t>
  </si>
  <si>
    <t>460141115</t>
  </si>
  <si>
    <t>Hloubení nezapaž. jam hor.3 do 100 m3, STROJNĚ</t>
  </si>
  <si>
    <t>m3</t>
  </si>
  <si>
    <t>Poznámka k položce:_x000d_
Poznámka k položce: trafostanice komunikace</t>
  </si>
  <si>
    <t>460141122</t>
  </si>
  <si>
    <t>Příplatek za lepivost - hloubení nezap.jam v hor.3</t>
  </si>
  <si>
    <t>167111101</t>
  </si>
  <si>
    <t>Nakládání výkopku z hor. 1 ÷ 4 v množství nad 100 m3</t>
  </si>
  <si>
    <t>Poznámka k položce:_x000d_
Poznámka k položce: zemina:378,7825</t>
  </si>
  <si>
    <t>162751117</t>
  </si>
  <si>
    <t>Vodorovné přemístění výkopku z hor.1-4 do 10000 m</t>
  </si>
  <si>
    <t>460411122</t>
  </si>
  <si>
    <t>Uložení sypaniny na skl.-sypanina na výšku přes 2m</t>
  </si>
  <si>
    <t>460361111</t>
  </si>
  <si>
    <t>Poplatek za skládku horniny 1- 4, č. dle katal. odpadů 17 05 04</t>
  </si>
  <si>
    <t>460381251</t>
  </si>
  <si>
    <t>Úprava pláně v zářezech v hor. 1-4, se zhutněním</t>
  </si>
  <si>
    <t>Poznámka k položce:_x000d_
Poznámka k položce: trafostanice: komunikace:</t>
  </si>
  <si>
    <t>21,5*8,5</t>
  </si>
  <si>
    <t>6,4*18</t>
  </si>
  <si>
    <t>182151111</t>
  </si>
  <si>
    <t>Svahování v zářezech v hor. 1 - 4</t>
  </si>
  <si>
    <t>22,66*2,521</t>
  </si>
  <si>
    <t>181451131</t>
  </si>
  <si>
    <t>Založení trávníku parkového výsevem svah do 1:2</t>
  </si>
  <si>
    <t>185804312</t>
  </si>
  <si>
    <t>Zalití rostlin vodou plochy nad 20 m2</t>
  </si>
  <si>
    <t>Poznámka k položce:_x000d_
Poznámka k položce: odhad dvanáct zalití pomocí</t>
  </si>
  <si>
    <t>185851111</t>
  </si>
  <si>
    <t>Dovoz vody pro zálivku rostlin do 6 km</t>
  </si>
  <si>
    <t>965043441</t>
  </si>
  <si>
    <t>Bourání podkladů bet., potěr tl. 15 cm, nad 4 m2 ručně mazanina tl. 10 - 15 cm s potěrem</t>
  </si>
  <si>
    <t>Základy,zvláštní zakládání</t>
  </si>
  <si>
    <t>271542211</t>
  </si>
  <si>
    <t>Polštář základu ze štěrkopísku tříděného</t>
  </si>
  <si>
    <t>Poznámka k položce:_x000d_
Poznámka k položce: komunikace:6 trafostanice: kabelovody</t>
  </si>
  <si>
    <t>6,49*18*0,1</t>
  </si>
  <si>
    <t>22,574*8,7*0,1+(22,574*2+8,7*2)*1,5*0,5</t>
  </si>
  <si>
    <t>35*0,385*0,385</t>
  </si>
  <si>
    <t>271531111</t>
  </si>
  <si>
    <t>Polštář základu z kameniva hr. drceného 0-63 mm</t>
  </si>
  <si>
    <t>Poznámka k položce:_x000d_
Poznámka k položce: trafostanice: nad kabelovodem v komunikaci:</t>
  </si>
  <si>
    <t>22,574*8,7*0,35</t>
  </si>
  <si>
    <t>27*0,2</t>
  </si>
  <si>
    <t>271313511</t>
  </si>
  <si>
    <t>Beton podkladní pod základové konstrukce, prostý C 25/30</t>
  </si>
  <si>
    <t>Poznámka k položce:_x000d_
Poznámka k položce: trafostanice:</t>
  </si>
  <si>
    <t>19,212*6,061*0,05</t>
  </si>
  <si>
    <t>273321411</t>
  </si>
  <si>
    <t>Železobeton základových desek C 25/30</t>
  </si>
  <si>
    <t>19,212*6,061*0,2</t>
  </si>
  <si>
    <t>273351215</t>
  </si>
  <si>
    <t>Bednění stěn základových desek - zřízení</t>
  </si>
  <si>
    <t>19,212*0,2*2+6,061*0,2*2</t>
  </si>
  <si>
    <t>273351216</t>
  </si>
  <si>
    <t>Bednění stěn základových desek - odstranění</t>
  </si>
  <si>
    <t>273361821</t>
  </si>
  <si>
    <t>Výztuž základových desek z betonářské oceli B500B (10 505)</t>
  </si>
  <si>
    <t>Poznámka k položce:_x000d_
Poznámka k položce: trafostanice výkres č.D1.2.b02:0,2331</t>
  </si>
  <si>
    <t>273362021</t>
  </si>
  <si>
    <t>Výztuž základových desek ze svařovaných sití KARI</t>
  </si>
  <si>
    <t>Poznámka k položce:_x000d_
Poznámka k položce: trafostanice výkres č.D1.2.b02:0,9396 trafostanice výkres č.D1.2.b03:0,4727</t>
  </si>
  <si>
    <t>01-02</t>
  </si>
  <si>
    <t>Přesuny hmot</t>
  </si>
  <si>
    <t>%</t>
  </si>
  <si>
    <t>Kompletní konstrukce</t>
  </si>
  <si>
    <t>01</t>
  </si>
  <si>
    <t>SEGMENT Č.1</t>
  </si>
  <si>
    <t>KPL</t>
  </si>
  <si>
    <t>Poznámka k položce:_x000d_
Poznámka k položce: Jedná se o prefabnrikovaný železobetonový výrobek. Tento segment bude obsahovat: Ocelová vrata o svetlém rozměru 2000/2000 mm dvoukřídlá, ve dveřích budou provedeny větrací mř-íky po celé ploše krytou pro ti proniknutí ptactva a hlovavců. Vrata budou mít zvýšený prah na 5 cm. Součástí dodávky jsou i kotvící a manipolační prvky a spojovací materiál. Stavba musí splňovat požadavky PBR odolnost konstrukcí REW 15 DPI Podlahová krytina není součástí dodávky. Všechny ocelové výpině otvorů budou žárově pozinkovány. Prefabrikovaný výrobek segment č. 1, detailní popis viz. výkres č. D3.1</t>
  </si>
  <si>
    <t>02</t>
  </si>
  <si>
    <t>SEGMENT Č.2-3</t>
  </si>
  <si>
    <t>Poznámka k položce:_x000d_
Poznámka k položce: Jedná se o prefabnrikovaný železobetonový výrobek. Tento segment bude obsahovat: Ocelová dveře o svetlém rozměru 1200/2000 mm 4 ks a 1000/2000 mm 1 ks, ve dveřích budou provedeny větrací mřžíky po celé ploše krytou pro ti proniknutí ptactva, hmyzu a hlovavců. Součástí dodávky jsou i kotvící a manipolační prvky a spojovací materiál. Stavba musí splňovat požadavky PBR odolnost konstrukcí REW 15 DPI Podlahová krytina není součástí dodávky. Všechny ocelové výpině otvorů budou žárově pozinkovány. Prefabrikovaný výrobek segment č. 1, detailní popis viz. výkres č. D3.2</t>
  </si>
  <si>
    <t>03</t>
  </si>
  <si>
    <t>SEGMENT Č.4 a 5</t>
  </si>
  <si>
    <t>Poznámka k položce:_x000d_
Poznámka k položce: Jedná se o prefabnrikovaný železobetonový výrobek. Tento segment bude obsahovat: Ocelová dveře o svetlém rozměru 1200/2000 mm 1 ks a 1000/2000 mm 1 ks, ve dveřích budou provedeny větrací mřžíky po celé ploše krytou pro ti proniknutí ptactva, hmyzu a hlovavců. Ocelové větrací mřížky, se žaluziemi a ochranným pletivem 20/20/1.9 mm 4 ks. Větrací mřížka bude umožnovat regulaci větráni a uzavření. Součástí dodávky jsou i kotvící a manipolační prvky a spojovací materiál. Stavba musí splňovat požadavky PBR odolnost konstrukcí REW 15 DPI Podlahová krytina není součástí dodávky. Všechny ocelové výpině otvorů budou žárově pozinkovány. Prefabrikovaný výrobek segment č. 1, detailní popis viz. výkres č. D3.3</t>
  </si>
  <si>
    <t>Montáž a uložení segmentů na základovou desku</t>
  </si>
  <si>
    <t>Doprava přesun hmot</t>
  </si>
  <si>
    <t>Komunikace</t>
  </si>
  <si>
    <t>564861111</t>
  </si>
  <si>
    <t>Podklad ze štěrkodrti po zhutnění tloušťky 20 cm, štěrkodrť frakce 0-32 mm</t>
  </si>
  <si>
    <t>22,574*2*1,5+8,7*2*1,5</t>
  </si>
  <si>
    <t>6,49*18</t>
  </si>
  <si>
    <t>567122111</t>
  </si>
  <si>
    <t>Podklad z kameniva zpev.cementem SC C8/10 tl.10 cm</t>
  </si>
  <si>
    <t>Poznámka k položce:_x000d_
Poznámka k položce: komunikace:</t>
  </si>
  <si>
    <t>596215040</t>
  </si>
  <si>
    <t>Kladení zámkové dlažby tl. 8 cm do drtě tl. 4 cm</t>
  </si>
  <si>
    <t>Poznámka k položce:_x000d_
Poznámka k položce: nová komunikace:</t>
  </si>
  <si>
    <t>596215021</t>
  </si>
  <si>
    <t>Kladení zámkové dlažby tl. 6 cm do drtě tl. 4 cm</t>
  </si>
  <si>
    <t>21,2*1,2+5,661*1,2*2+6,2*1,2</t>
  </si>
  <si>
    <t>596291113</t>
  </si>
  <si>
    <t>Řezání zámkové dlažby tl. 80 mm</t>
  </si>
  <si>
    <t>6,49+18</t>
  </si>
  <si>
    <t>596291111</t>
  </si>
  <si>
    <t>Řezání zámkové dlažby tl. 60 mm</t>
  </si>
  <si>
    <t>21,2+5,661*2+6,2</t>
  </si>
  <si>
    <t>592451170</t>
  </si>
  <si>
    <t>Dlažba betonová parketa tl. 80 mm, přírodní</t>
  </si>
  <si>
    <t>Poznámka k položce:_x000d_
Poznámka k položce: viz položka kladení dlažby t.8 cm do drtě tl. 4cm:</t>
  </si>
  <si>
    <t>116,82*1,05</t>
  </si>
  <si>
    <t>5924511900</t>
  </si>
  <si>
    <t>Dlažba betonová parketa tl. 60 mm, přírodní</t>
  </si>
  <si>
    <t>Poznámka k položce:_x000d_
Poznámka k položce: viz položka kladení dlažby t.6 cm do drtě tl. 4cm:</t>
  </si>
  <si>
    <t>46,4664*1,05</t>
  </si>
  <si>
    <t>01-05</t>
  </si>
  <si>
    <t>Doplňující práce na komunikaci</t>
  </si>
  <si>
    <t>917862111</t>
  </si>
  <si>
    <t>Osazení stojatého obrubníku betonového, s boční opěrou, do lože z betonu C 12/15, včetně obrubníku ABO 2 - 15 100/15/25</t>
  </si>
  <si>
    <t>18,82+1,2*2+0,3*2</t>
  </si>
  <si>
    <t>917862111.1</t>
  </si>
  <si>
    <t>Osazení stojatého obrubníku betonového, s boční opěrou, do lože z betonu C 12/15, včetně obrubníku ABO 100/10/25</t>
  </si>
  <si>
    <t>1,5*2+5,661+4+6,4*2+18</t>
  </si>
  <si>
    <t>918101111</t>
  </si>
  <si>
    <t>Lože pod obrubníky nebo obruby dlažeb z C 12/15</t>
  </si>
  <si>
    <t>65,281*0,25*0,45</t>
  </si>
  <si>
    <t>01-91</t>
  </si>
  <si>
    <t>Dokončovací práce inž.staveb</t>
  </si>
  <si>
    <t>935316111</t>
  </si>
  <si>
    <t>Odvodňovací žlab TBSZ 30/20/8 včetně lože z betonu</t>
  </si>
  <si>
    <t>18,82+1,2*2+0,3*2+1,5*2+5,661+4+6,4*2</t>
  </si>
  <si>
    <t>711</t>
  </si>
  <si>
    <t>Izolace proti vodě</t>
  </si>
  <si>
    <t>711111001</t>
  </si>
  <si>
    <t>Provedení izolace proti vlhkosti na ploše vodorovné, 1x asfaltovým penetračním nátěrem, včetně dodávky asfaltového penetračního laku</t>
  </si>
  <si>
    <t>19,212*6,061</t>
  </si>
  <si>
    <t>711112001</t>
  </si>
  <si>
    <t>Provedení izolace proti vlhkosti na ploše svislé, 1x asfaltovým penetračním nátěr, včetně dodávky asfaltového laku</t>
  </si>
  <si>
    <t>19,212*0,8*2+6,061*0,8*2</t>
  </si>
  <si>
    <t>711141559</t>
  </si>
  <si>
    <t>Provedení izolace proti vlhkosti na ploše vodorovné, asfaltovými pásy přitavením, 1 vrstva - pásy ve specifikaci</t>
  </si>
  <si>
    <t>711142559</t>
  </si>
  <si>
    <t>Provedení izolace proti vlhkosti na ploše svislé, asfaltovými pásy přitavením, 1 vrstva - pásy ve specifikaci</t>
  </si>
  <si>
    <t>628322872</t>
  </si>
  <si>
    <t>Pás asfaltový oxidovaný HYDROBIT V60 S35, natavovací</t>
  </si>
  <si>
    <t>(116,44393+40,4368)*1,15*1,1</t>
  </si>
  <si>
    <t>711823121</t>
  </si>
  <si>
    <t>Montáž nopové fólie svisle, včetně dodávky fólie DEKDREN T20</t>
  </si>
  <si>
    <t>Poznámka k položce:_x000d_
Poznámka k položce: pod terénem budova:</t>
  </si>
  <si>
    <t>18,82*0,9*2+5,661*0,9*2</t>
  </si>
  <si>
    <t>711823129</t>
  </si>
  <si>
    <t>Montáž ukončovací lišty k nopové fólii, včetně dodávky lišty DEKDREN T20</t>
  </si>
  <si>
    <t>01-711</t>
  </si>
  <si>
    <t>712</t>
  </si>
  <si>
    <t>Živičné krytiny</t>
  </si>
  <si>
    <t>712311101</t>
  </si>
  <si>
    <t>Provedení povlakové krytiny střech do 10°, asfaltovým penetračním nátěrem, 1x nátěr - včetně dodávky asfaltového penetračního nátěru</t>
  </si>
  <si>
    <t>18,82*5,661</t>
  </si>
  <si>
    <t>712341559</t>
  </si>
  <si>
    <t>Provedení povlakové krytiny střech do 10°, asfaltovými pásy, přitavení celoplošně, 1 vrstva - včetně dodávky Elastek 40 special dekor</t>
  </si>
  <si>
    <t>01-712</t>
  </si>
  <si>
    <t>713</t>
  </si>
  <si>
    <t>Izolace tepelné</t>
  </si>
  <si>
    <t>713131131</t>
  </si>
  <si>
    <t>Montáž tepelné izolace stěn lepením</t>
  </si>
  <si>
    <t>283754902</t>
  </si>
  <si>
    <t>Deska izolační XPS, BACHL 300 C SF tl. 50 mm</t>
  </si>
  <si>
    <t>01-713</t>
  </si>
  <si>
    <t>764</t>
  </si>
  <si>
    <t>Konstrukce klempířské</t>
  </si>
  <si>
    <t>k1</t>
  </si>
  <si>
    <t>Závětrná lišta RŠ=660mm, žárově pozinkovaný plech</t>
  </si>
  <si>
    <t>Poznámka k položce:_x000d_
Poznámka k položce: Ocelový žárově pozinkovaný plech s ochranou plastovou vrstvou</t>
  </si>
  <si>
    <t>k2</t>
  </si>
  <si>
    <t>Okapnice pro ukončení střech, RŠ=200mm, poplastovaný plech</t>
  </si>
  <si>
    <t>k3</t>
  </si>
  <si>
    <t>Podokapní žlab půlkruhový d=150mm, poplast. plech, včetně čel, háků, spojek, dilatací</t>
  </si>
  <si>
    <t>k3.1</t>
  </si>
  <si>
    <t>Žlabový kotlík d=100mm, poplast. plech</t>
  </si>
  <si>
    <t>k3.2</t>
  </si>
  <si>
    <t>Koleno odpadové d=100mm, poplast. plech</t>
  </si>
  <si>
    <t>k3.3</t>
  </si>
  <si>
    <t>Odpadní potrubí kruhové d=100mm, poplast. plech, včetně doplňků (zděře,spojky,spodní díly)</t>
  </si>
  <si>
    <t>01-764</t>
  </si>
  <si>
    <t>D96</t>
  </si>
  <si>
    <t>Přesuny sutí a vybouraných hmot</t>
  </si>
  <si>
    <t>979082111</t>
  </si>
  <si>
    <t>Vnitrostaveništní doprava suti do 10 m</t>
  </si>
  <si>
    <t>Poznámka k položce:_x000d_
Poznámka k položce: vytrhané obrubníky:3,41847</t>
  </si>
  <si>
    <t>979087213</t>
  </si>
  <si>
    <t>Nakládání vybour.hmot na dop.prostředky-komunikace</t>
  </si>
  <si>
    <t>469972111</t>
  </si>
  <si>
    <t>Odvoz suti a vybour. hmot na skládku do 1 km</t>
  </si>
  <si>
    <t>979081121</t>
  </si>
  <si>
    <t>Příplatek k odvozu za každý další 1 km</t>
  </si>
  <si>
    <t>Poznámka k položce:_x000d_
Poznámka k položce: vytrhané obrubníky:</t>
  </si>
  <si>
    <t>3,41847*10</t>
  </si>
  <si>
    <t>979093111</t>
  </si>
  <si>
    <t>Uložení suti na skládku bez zhutnění</t>
  </si>
  <si>
    <t>979999978</t>
  </si>
  <si>
    <t>Poplatek za recyklaci, beton lehce vyztužený, kusovost do 1600 cm2 (skup.170101)</t>
  </si>
  <si>
    <t>Konstrukce zámečnické</t>
  </si>
  <si>
    <t>767900040</t>
  </si>
  <si>
    <t>Domontáž oplocení z pletiva s betonovými sloupky</t>
  </si>
  <si>
    <t>VN</t>
  </si>
  <si>
    <t>Vedlejší náklady</t>
  </si>
  <si>
    <t>VRN01</t>
  </si>
  <si>
    <t>Vytýčení sítí</t>
  </si>
  <si>
    <t>VRN05</t>
  </si>
  <si>
    <t>Geometrický plán potvrzený KÚ</t>
  </si>
  <si>
    <t>VRN06</t>
  </si>
  <si>
    <t>Mobilní oplocení montáž , demontáž, nájem</t>
  </si>
  <si>
    <t>Poznámka k položce:_x000d_
Poznámka k položce: kolem stavby a zařízení staveniště</t>
  </si>
  <si>
    <t>VRN18</t>
  </si>
  <si>
    <t>Náklady vzniklé při předání stavby - zajištění kolaudačního řízení</t>
  </si>
  <si>
    <t>SO 02.1 - Vnitro-areálové rozvody VN a NN_technologie</t>
  </si>
  <si>
    <t>210102024</t>
  </si>
  <si>
    <t>Propojení vodičů celoplastových spojkou do 22 kV venkovní páskovou Raychem</t>
  </si>
  <si>
    <t>210100311</t>
  </si>
  <si>
    <t>Příplatek k ukončení kabelů za ukončení a připojení stínění v plášti žíly</t>
  </si>
  <si>
    <t>RMAT0002</t>
  </si>
  <si>
    <t>Kabelová spojka vn 240 mm2</t>
  </si>
  <si>
    <t>210280391</t>
  </si>
  <si>
    <t>Zkoušky kabelů silových do 35 kV zvýšeným napětím</t>
  </si>
  <si>
    <t>210190403.3</t>
  </si>
  <si>
    <t>Demontáž kabelovách koncovek - provizoria</t>
  </si>
  <si>
    <t>210902047</t>
  </si>
  <si>
    <t>Montáž kabelu Al do 1 kV plného nebo laněného kulatého žíly 3x240+120 mm2 (např. AYKY) bez ukončení uloženého volně</t>
  </si>
  <si>
    <t>210950204</t>
  </si>
  <si>
    <t>Příplatek na zatahování kabelů hmotnosti do 6 kg do tvárnicových tras a kolektorů</t>
  </si>
  <si>
    <t>218812057</t>
  </si>
  <si>
    <t>Demontáž izolovaných kabelů Al do 1 kV bez odpojení vodičů plných nebo laněných kulatých uložených volně nebo v liště počtu a průřezu žil 3x185+95 až 240+120 mm2</t>
  </si>
  <si>
    <t>34113241</t>
  </si>
  <si>
    <t>kabel silový jádro Al izolace PVC plášť PVC 0,6/1kV (1-AYKY) 3x240+120mm2</t>
  </si>
  <si>
    <t>218100012</t>
  </si>
  <si>
    <t>Odpojení vodičů z rozváděče nebo přístroje průřezu žíly do 240 mm2</t>
  </si>
  <si>
    <t>210100733</t>
  </si>
  <si>
    <t>Ukončení kabelů nebo vodičů celoplastových, počtu a průřezu žil do 3 x 150 až 240 mm2</t>
  </si>
  <si>
    <t>210931018</t>
  </si>
  <si>
    <t>Montáž kabelů Al stíněných plných nebo laněných s XLPE izolací nebo bezhalogenových do 35 kV žíla 1x240 mm2 uložených volně (např. AXEKCE)</t>
  </si>
  <si>
    <t>34115062</t>
  </si>
  <si>
    <t>kabel energetický stíněný s ochranou proti podélnému šíření vody pod pláštěm jádro Al izolace XLPE plášť PVC 12,7/22kV (22-AXEKVCY) 1x240/25mm2</t>
  </si>
  <si>
    <t>210101123</t>
  </si>
  <si>
    <t>Ukončení kabelů nebo vodičů koncovkou do 35 kV venkovní soupravou s rozdělovací hlavou kabelů celoplastových, Al izolace XLPE plášť PVC 12,7/22kV (22-AXEKVCY) 1x240</t>
  </si>
  <si>
    <t>460771133</t>
  </si>
  <si>
    <t>Osazení multikanálů plastových do rýhy s obetonováním bez výkopových prací 9-cestných</t>
  </si>
  <si>
    <t>M6501R</t>
  </si>
  <si>
    <t>Kabelovod 9 otvorů 380x380</t>
  </si>
  <si>
    <t>Poznámka k položce:_x000d_
Poznámka k položce: MULTIKANAL 9W NH/CZ nehořlavý včetně přísušenství Ohybový díl MULTIKANÁL 9W NH/CZ nehořlavý včetně příslušenství</t>
  </si>
  <si>
    <t>(130+18+15)*2+45*2+10</t>
  </si>
  <si>
    <t>460841133</t>
  </si>
  <si>
    <t>Osazení kabelové komory z dílu HDPE plochy přes 1,5 do 2,0 m2 hl přes 1,0 do 1,3 m pro běžné zatížení</t>
  </si>
  <si>
    <t>RMAT0001.1</t>
  </si>
  <si>
    <t>komora kabelová plastová 4848 hl. 1620</t>
  </si>
  <si>
    <t>RMAT0001.2</t>
  </si>
  <si>
    <t>komora kabelová plastová 4848 hl. 1800</t>
  </si>
  <si>
    <t>460841153</t>
  </si>
  <si>
    <t>Osazení víka z ocele, litiny, betonu přes 1,5 do 2,0 m2 pro kabelové komory z plastů pro běžné zatížení</t>
  </si>
  <si>
    <t>RMAT0002.1</t>
  </si>
  <si>
    <t>víko kabelové komory betonové pro zatížení B125</t>
  </si>
  <si>
    <t>460841219</t>
  </si>
  <si>
    <t>Příplatek k osazení komory z dílců HDPE plochy do 1,5 m2 ZKD komorový díl hl 0,15 m</t>
  </si>
  <si>
    <t>460841221</t>
  </si>
  <si>
    <t>Osazení víka z litiny do 1,5 m2 pro kabelové komory z plastů pro silniční zatížení</t>
  </si>
  <si>
    <t>víko kabelové komory litinové zatížení D400</t>
  </si>
  <si>
    <t>742124007</t>
  </si>
  <si>
    <t>Montáž kabelů datových FTP, UTP, STP ukončení kabelu na svorkovnici</t>
  </si>
  <si>
    <t>220060771</t>
  </si>
  <si>
    <t>Montáž kabelu závlačného ručně zatahovaného do rour kabelovodů s jádrem 1 mm TCE/KE, KFE, KEZE, 1 až 7 P</t>
  </si>
  <si>
    <t>RMAT0003.1</t>
  </si>
  <si>
    <t>kabel UTP</t>
  </si>
  <si>
    <t>Poznámka k položce:_x000d_
Poznámka k položce: kabel UTP mezi TS9 a DA</t>
  </si>
  <si>
    <t>RMAT0013</t>
  </si>
  <si>
    <t>Hlavní datový rozvaděč samostatně stojící s náplní v TS3</t>
  </si>
  <si>
    <t>Poznámka k položce:_x000d_
Poznámka k položce: Rozváděč datový viz. výkres č.10, obsahující napájecí panel, optickou vanu</t>
  </si>
  <si>
    <t>RMAT0015</t>
  </si>
  <si>
    <t>Rozváděč PZTS v TS3</t>
  </si>
  <si>
    <t>Poznámka k položce:_x000d_
Poznámka k položce: Rozváděč PZTS viz. výkres č.09, obsahující novou ústřednu, zdroj a baterii</t>
  </si>
  <si>
    <t>741210105.3</t>
  </si>
  <si>
    <t xml:space="preserve">Montáž  datového rozváděče vč. zapojení</t>
  </si>
  <si>
    <t>742220005</t>
  </si>
  <si>
    <t>Montáž nové ústředny</t>
  </si>
  <si>
    <t>TFD.401247</t>
  </si>
  <si>
    <t xml:space="preserve">Ústředna MZ 2C; Řídící jednotka se  zdrojem PWR 4A v kovovém krytu  (420 x 390 x 170), s prostorem pro AKU 40Ah, 4 x linka á 30adres, 1 x ETHERNET</t>
  </si>
  <si>
    <t>742330001.1</t>
  </si>
  <si>
    <t>Začlenění nové ústředny do systému FN Brno vč. grafického zobrazení ve velínu</t>
  </si>
  <si>
    <t>742124013</t>
  </si>
  <si>
    <t>Montáž kabelů datových optických pro vnitřní rozvody ukončení vlákna optického kabelu pigtailem včetně svaru optického vlákna</t>
  </si>
  <si>
    <t>37459125</t>
  </si>
  <si>
    <t>pigtail optický E2000(APC) OS 12/125 MM</t>
  </si>
  <si>
    <t>742124014</t>
  </si>
  <si>
    <t>Provedení svaru optického vlákna</t>
  </si>
  <si>
    <t>742124016</t>
  </si>
  <si>
    <t>Montáž kabelů datových optických pro vnější rozvody do trubky zafouknutím</t>
  </si>
  <si>
    <t>34123030</t>
  </si>
  <si>
    <t>kabel datový optický OS zafukovací MINI 24 vláken 9/125 SM plášť HDPE</t>
  </si>
  <si>
    <t>742124016.1</t>
  </si>
  <si>
    <t>Montáž HDPE pr.32mm</t>
  </si>
  <si>
    <t>34123036</t>
  </si>
  <si>
    <t>Chránička HDPE pr. 32mm</t>
  </si>
  <si>
    <t>742124016.1.1</t>
  </si>
  <si>
    <t>Montáž multitrubičky</t>
  </si>
  <si>
    <t>34123036.1</t>
  </si>
  <si>
    <t>multitrubička</t>
  </si>
  <si>
    <t>742124019</t>
  </si>
  <si>
    <t>Montáž spojek HDPE pr.32mm</t>
  </si>
  <si>
    <t>34123038</t>
  </si>
  <si>
    <t>Spojka HDPE pr. 32mm</t>
  </si>
  <si>
    <t>SO 02.2 - Vnitro-areálové rozvody VN a NN_stavební část</t>
  </si>
  <si>
    <t>95 - Dokončovací konstrukce na pozemních stavbách</t>
  </si>
  <si>
    <t>M46 - Zemní práce při montážích</t>
  </si>
  <si>
    <t>113106023</t>
  </si>
  <si>
    <t>Rozebrání dlažeb ze zámkové dlažby v kamenivu</t>
  </si>
  <si>
    <t>Poznámka k položce:_x000d_
Poznámka k položce: rozebraná komunikace výkres č.D1</t>
  </si>
  <si>
    <t>5,022*3</t>
  </si>
  <si>
    <t>113108310</t>
  </si>
  <si>
    <t>Odstranění asfaltové vrstvy pl. do 50 m2, tl.10 cm</t>
  </si>
  <si>
    <t>Poznámka k položce:_x000d_
Poznámka k položce: viz výkres č.D1</t>
  </si>
  <si>
    <t>11,762*1,4</t>
  </si>
  <si>
    <t>130*1,2</t>
  </si>
  <si>
    <t>156*0,2*1,5</t>
  </si>
  <si>
    <t>139601102</t>
  </si>
  <si>
    <t>Ruční výkop jam, rýh a šachet v hornině tř. 3</t>
  </si>
  <si>
    <t>130*1,4*1,5+18*1,4*1,5+15*1,4*1,5+10*0,5*0,8</t>
  </si>
  <si>
    <t>151101102</t>
  </si>
  <si>
    <t>Pažení a rozepření stěn rýh - příložné - hl.do 2 m</t>
  </si>
  <si>
    <t>(130+18+15)*1,4*2</t>
  </si>
  <si>
    <t>151101112</t>
  </si>
  <si>
    <t>Odstranění pažení stěn rýh - příložné - hl. do 2 m</t>
  </si>
  <si>
    <t>174101102</t>
  </si>
  <si>
    <t>Zásyp ruční se zhutněním</t>
  </si>
  <si>
    <t>130*1,4*0,55+(18+15)*0,38*1,4+10*0,5*0,8</t>
  </si>
  <si>
    <t>460432052</t>
  </si>
  <si>
    <t>Přehození výkopku z hor.1-4</t>
  </si>
  <si>
    <t>Poznámka k položce:_x000d_
Poznámka k položce: zemina na zásyp manipulace:117,656</t>
  </si>
  <si>
    <t>175101101</t>
  </si>
  <si>
    <t>Obsyp potrubí bez prohození sypaniny, s dodáním písku</t>
  </si>
  <si>
    <t>130*1,4*0,35+130*0,3*0,4*2+(18+15)*1,4*0,3+(18+15)*0,4*0,3*2+10*0,5*0,2</t>
  </si>
  <si>
    <t>Poznámka k položce:_x000d_
Poznámka k položce: výkopy, 'odpočet zásypu zeminou:</t>
  </si>
  <si>
    <t>342,3-117,656</t>
  </si>
  <si>
    <t>Poznámka k položce:_x000d_
Poznámka k položce: zelený pás:</t>
  </si>
  <si>
    <t>130*1,4</t>
  </si>
  <si>
    <t>Poznámka k položce:_x000d_
Poznámka k položce: 12xzalití pomocí 1m3 vody:12</t>
  </si>
  <si>
    <t>584921121</t>
  </si>
  <si>
    <t>Zajištění výkopů přejezdovými plechy</t>
  </si>
  <si>
    <t>24+18</t>
  </si>
  <si>
    <t>460881513</t>
  </si>
  <si>
    <t>567132115</t>
  </si>
  <si>
    <t>Podklad z kameniva zpev.cementem SC C8/10 tl.20 cm</t>
  </si>
  <si>
    <t>Poznámka k položce:_x000d_
Poznámka k položce: nad kabelovodem v komunikaci</t>
  </si>
  <si>
    <t>(18+15)*1,4</t>
  </si>
  <si>
    <t>565151111</t>
  </si>
  <si>
    <t>Podklad z obal kam.ACP 16+,ACP 22+,do 3 m,tl. 6 cm, plochy 101-200 m2</t>
  </si>
  <si>
    <t>573231123</t>
  </si>
  <si>
    <t>Postřik spojovací z KAE, množství zbytkového asfaltu 0,3 kg/m2</t>
  </si>
  <si>
    <t>Poznámka k položce:_x000d_
Poznámka k položce: viz výkres č.D1:</t>
  </si>
  <si>
    <t>573191111</t>
  </si>
  <si>
    <t>Nátěr infiltrační kationaktivní emulzí 1kg/m2</t>
  </si>
  <si>
    <t>565176111</t>
  </si>
  <si>
    <t>Beton asfalt. ACO 16+ obrusný, š. do 3 m, tl. 6 cm, plochy 101-200 m2</t>
  </si>
  <si>
    <t>919735123</t>
  </si>
  <si>
    <t>Řezání stávajícího betonového krytu tl. 10 - 15 cm</t>
  </si>
  <si>
    <t>11,762*2+10*0,5</t>
  </si>
  <si>
    <t>Dokončovací konstrukce na pozemních stavbách</t>
  </si>
  <si>
    <t>460631213</t>
  </si>
  <si>
    <t>Zemní protlaky řízené horizontální vrtání v hornině třídy těžitelnosti I a II skupiny 1 až 4 včetně protlačení trub v hloubce do 6 m vnějšího průměru vrtu přes 110 do 140 mm</t>
  </si>
  <si>
    <t>Poznámka k položce:_x000d_
Poznámka k položce: vrtání do TS3 a do stávajícího kebelovodu objekt č. 16 směr DA</t>
  </si>
  <si>
    <t>Prostup do TS3 a do kabelovodu obj. 16 směr DA</t>
  </si>
  <si>
    <t>18*0,25+18*0,45</t>
  </si>
  <si>
    <t>34571355</t>
  </si>
  <si>
    <t>trubka elektroinstalační ohebná dvouplášťová korugovaná HDPE (chránička) D 93/110mm</t>
  </si>
  <si>
    <t>M46</t>
  </si>
  <si>
    <t>Zemní práce při montážích</t>
  </si>
  <si>
    <t>460110101</t>
  </si>
  <si>
    <t>Výkop šachty 130x130x150 cm</t>
  </si>
  <si>
    <t>Poznámka k položce:_x000d_
Poznámka k položce: vybouraný asfalt viz výkres č.D1:3,622</t>
  </si>
  <si>
    <t>979081111</t>
  </si>
  <si>
    <t>Poznámka k položce:_x000d_
Poznámka k položce: vybouraný asfalt viz výkres č.D1</t>
  </si>
  <si>
    <t>3,622*10</t>
  </si>
  <si>
    <t>979999995</t>
  </si>
  <si>
    <t>Poplatek za recyklaci asfaltu, kusovost do 1600 cm2, (skup.170302)</t>
  </si>
  <si>
    <t>Poznámka k položce:_x000d_
Poznámka k položce: oprava hydroizolace TS3</t>
  </si>
  <si>
    <t>2*2</t>
  </si>
  <si>
    <t>Poznámka k položce:_x000d_
Poznámka k položce: pod terénem budova TS3:</t>
  </si>
  <si>
    <t>Geometrický plán potvrzená KÚ</t>
  </si>
  <si>
    <t>Poznámka k položce:_x000d_
Poznámka k položce: kolem výkopů</t>
  </si>
  <si>
    <t>VRN09</t>
  </si>
  <si>
    <t>Dopravní značení</t>
  </si>
  <si>
    <t>VRN10</t>
  </si>
  <si>
    <t>Pasportizace trasy vč. fotodokumentace</t>
  </si>
  <si>
    <t>VRN20</t>
  </si>
  <si>
    <t>Očištění a odstranění nánosů z komunikace po dobu výstavby</t>
  </si>
  <si>
    <t>SO 03 - Trafostanice TS5</t>
  </si>
  <si>
    <t>61 - Úprava povrchů vnitřních</t>
  </si>
  <si>
    <t>21-M - Elektromontáže</t>
  </si>
  <si>
    <t>784 - Malby</t>
  </si>
  <si>
    <t>741210105.1</t>
  </si>
  <si>
    <t>Demontáž rozváděčů litinových, hliníkových nebo plastových bez zapojení vodičů sestavy hmotnosti do 700 kg</t>
  </si>
  <si>
    <t>Rozváděč VN bez SF6 TS5</t>
  </si>
  <si>
    <t>Poznámka k položce:_x000d_
Poznámka k položce: VN rozváděč v rozsahu 2 ks pole trafo, 2 ks pole vývod specifikaci dle výresu včetně pojistek, měřících transformátorů, 2 ks nádstavby NN dle výkresu 03 a 04</t>
  </si>
  <si>
    <t>ochr. ts</t>
  </si>
  <si>
    <t>Terminály vč. montáže a nastavení</t>
  </si>
  <si>
    <t>Poznámka k položce:_x000d_
Poznámka k položce: Terminály vč. montáže a nastavení Siemens 7SD8071-5EB97-1FA0+L0S</t>
  </si>
  <si>
    <t>Poznámka k položce:_x000d_
Poznámka k položce: Rozváděč stejnosměrný ANM složený z baterie, měniče, 6x jistič, proudový chránič, odpínačů a voltmetr a ampérmetr viz. výkres 05</t>
  </si>
  <si>
    <t>741210105.2</t>
  </si>
  <si>
    <t>Montáž rozváděčů litinových, hliníkových nebo plastových bez zapojení vodičů vč. přípojení do nádstaveb NN do terminálů</t>
  </si>
  <si>
    <t>Ukončení kabelů nebo vodičů koncovkou do 22 kV staniční vodičů celoplastových , průřezu žíly do 95 mm2</t>
  </si>
  <si>
    <t>210871118</t>
  </si>
  <si>
    <t>Ochranné pomůcky a výstražné tabulky do trafostanicevybavení dle PNE 38 1891</t>
  </si>
  <si>
    <t>Datový rozvaděč nástěnný včetně UPS a náplně v TS5</t>
  </si>
  <si>
    <t>Poznámka k položce:_x000d_
Poznámka k položce: Rozváděč datový viz. výkres č.08, obsahující napájecí panel a optickou vanu</t>
  </si>
  <si>
    <t>Poznámka k položce:_x000d_
Poznámka k položce: Rozváděč PZTS viz. výkres č.09, obsahující expandéry pro EPS a EZS, baterii a napájecí zdroj</t>
  </si>
  <si>
    <t>Úprava povrchů vnitřních</t>
  </si>
  <si>
    <t>612421331</t>
  </si>
  <si>
    <t>Oprava vápen.omítek stěn do 20 % pl. - štukových s použitím suché maltové směsi</t>
  </si>
  <si>
    <t>18*0,5</t>
  </si>
  <si>
    <t>210101113</t>
  </si>
  <si>
    <t>Ukončení kabelů nebo vodičů koncovkou do 10 kV venkovní soupravou s rozdělovací hlavou kabelů celoplastových, počtu a průřezu žil do 3 x 180 až 240 mm2</t>
  </si>
  <si>
    <t>210101143</t>
  </si>
  <si>
    <t>Ukončení kabelů nebo vodičů koncovkou do 10 kV staniční epoxidových kabelů s papírovou izolací, stíněním nebo pancířem počtu a průřezu žil do 3 x 185 až 240 mm2</t>
  </si>
  <si>
    <t>784</t>
  </si>
  <si>
    <t>Malby</t>
  </si>
  <si>
    <t>784191101</t>
  </si>
  <si>
    <t>Penetrace podkladu univerzální 1x</t>
  </si>
  <si>
    <t>6,4*4,1*2+4,1*2,5*2</t>
  </si>
  <si>
    <t>784195412</t>
  </si>
  <si>
    <t>Malba , bílá, bez penetrace, 2 x</t>
  </si>
  <si>
    <t>(6,4*4,1*2+4,1*2,5*2)*2</t>
  </si>
  <si>
    <t>Hodinové zúčtovací sazby ostatních profesí revizní a kontrolní činnost revizní technik specialista</t>
  </si>
  <si>
    <t>Poznámka k položce:_x000d_
Poznámka k položce: Práce revizního technika 2 * 8 hod</t>
  </si>
  <si>
    <t>Poznámka k položce:_x000d_
Poznámka k položce: Specialista náběhu a zkoušek dvě osoby 2 dny 2*2* 8hod</t>
  </si>
  <si>
    <t>Likvidace plynu SF6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</si>
</sst>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167" fontId="22" fillId="2" borderId="22" xfId="0" applyNumberFormat="1" applyFont="1" applyFill="1" applyBorder="1" applyAlignment="1" applyProtection="1">
      <alignment vertical="center"/>
      <protection locked="0"/>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30</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E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39</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41</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DP-1058-2024-Lm</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 xml:space="preserve"> FN Brno – Posílení elektrických rozvodů v areálu FN Brno v souvislosti s realizací projektu GPK_VV</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7. 8. 2025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2" t="s">
        <v>70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ROUND(SUM(AG95:AG99),2)</f>
        <v>0</v>
      </c>
      <c r="AH94" s="109"/>
      <c r="AI94" s="109"/>
      <c r="AJ94" s="109"/>
      <c r="AK94" s="109"/>
      <c r="AL94" s="109"/>
      <c r="AM94" s="109"/>
      <c r="AN94" s="110">
        <f>SUM(AG94,AT94)</f>
        <v>0</v>
      </c>
      <c r="AO94" s="110"/>
      <c r="AP94" s="110"/>
      <c r="AQ94" s="111" t="s">
        <v>1</v>
      </c>
      <c r="AR94" s="112"/>
      <c r="AS94" s="113">
        <f>ROUND(SUM(AS95:AS99),2)</f>
        <v>0</v>
      </c>
      <c r="AT94" s="114">
        <f>ROUND(SUM(AV94:AW94),2)</f>
        <v>0</v>
      </c>
      <c r="AU94" s="115">
        <f>ROUND(SUM(AU95:AU99),5)</f>
        <v>0</v>
      </c>
      <c r="AV94" s="114">
        <f>ROUND(AZ94*L29,2)</f>
        <v>0</v>
      </c>
      <c r="AW94" s="114">
        <f>ROUND(BA94*L30,2)</f>
        <v>0</v>
      </c>
      <c r="AX94" s="114">
        <f>ROUND(BB94*L29,2)</f>
        <v>0</v>
      </c>
      <c r="AY94" s="114">
        <f>ROUND(BC94*L30,2)</f>
        <v>0</v>
      </c>
      <c r="AZ94" s="114">
        <f>ROUND(SUM(AZ95:AZ99),2)</f>
        <v>0</v>
      </c>
      <c r="BA94" s="114">
        <f>ROUND(SUM(BA95:BA99),2)</f>
        <v>0</v>
      </c>
      <c r="BB94" s="114">
        <f>ROUND(SUM(BB95:BB99),2)</f>
        <v>0</v>
      </c>
      <c r="BC94" s="114">
        <f>ROUND(SUM(BC95:BC99),2)</f>
        <v>0</v>
      </c>
      <c r="BD94" s="116">
        <f>ROUND(SUM(BD95:BD99),2)</f>
        <v>0</v>
      </c>
      <c r="BE94" s="6"/>
      <c r="BS94" s="117" t="s">
        <v>72</v>
      </c>
      <c r="BT94" s="117" t="s">
        <v>73</v>
      </c>
      <c r="BU94" s="118" t="s">
        <v>74</v>
      </c>
      <c r="BV94" s="117" t="s">
        <v>75</v>
      </c>
      <c r="BW94" s="117" t="s">
        <v>5</v>
      </c>
      <c r="BX94" s="117" t="s">
        <v>76</v>
      </c>
      <c r="CL94" s="117" t="s">
        <v>1</v>
      </c>
    </row>
    <row r="95" s="7" customFormat="1" ht="24.75" customHeight="1">
      <c r="A95" s="119" t="s">
        <v>77</v>
      </c>
      <c r="B95" s="120"/>
      <c r="C95" s="121"/>
      <c r="D95" s="122" t="s">
        <v>78</v>
      </c>
      <c r="E95" s="122"/>
      <c r="F95" s="122"/>
      <c r="G95" s="122"/>
      <c r="H95" s="122"/>
      <c r="I95" s="123"/>
      <c r="J95" s="122" t="s">
        <v>79</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01.1 - Trafostanice TS...'!J30</f>
        <v>0</v>
      </c>
      <c r="AH95" s="123"/>
      <c r="AI95" s="123"/>
      <c r="AJ95" s="123"/>
      <c r="AK95" s="123"/>
      <c r="AL95" s="123"/>
      <c r="AM95" s="123"/>
      <c r="AN95" s="124">
        <f>SUM(AG95,AT95)</f>
        <v>0</v>
      </c>
      <c r="AO95" s="123"/>
      <c r="AP95" s="123"/>
      <c r="AQ95" s="125" t="s">
        <v>80</v>
      </c>
      <c r="AR95" s="126"/>
      <c r="AS95" s="127">
        <v>0</v>
      </c>
      <c r="AT95" s="128">
        <f>ROUND(SUM(AV95:AW95),2)</f>
        <v>0</v>
      </c>
      <c r="AU95" s="129">
        <f>'SO 01.1 - Trafostanice TS...'!P123</f>
        <v>0</v>
      </c>
      <c r="AV95" s="128">
        <f>'SO 01.1 - Trafostanice TS...'!J33</f>
        <v>0</v>
      </c>
      <c r="AW95" s="128">
        <f>'SO 01.1 - Trafostanice TS...'!J34</f>
        <v>0</v>
      </c>
      <c r="AX95" s="128">
        <f>'SO 01.1 - Trafostanice TS...'!J35</f>
        <v>0</v>
      </c>
      <c r="AY95" s="128">
        <f>'SO 01.1 - Trafostanice TS...'!J36</f>
        <v>0</v>
      </c>
      <c r="AZ95" s="128">
        <f>'SO 01.1 - Trafostanice TS...'!F33</f>
        <v>0</v>
      </c>
      <c r="BA95" s="128">
        <f>'SO 01.1 - Trafostanice TS...'!F34</f>
        <v>0</v>
      </c>
      <c r="BB95" s="128">
        <f>'SO 01.1 - Trafostanice TS...'!F35</f>
        <v>0</v>
      </c>
      <c r="BC95" s="128">
        <f>'SO 01.1 - Trafostanice TS...'!F36</f>
        <v>0</v>
      </c>
      <c r="BD95" s="130">
        <f>'SO 01.1 - Trafostanice TS...'!F37</f>
        <v>0</v>
      </c>
      <c r="BE95" s="7"/>
      <c r="BT95" s="131" t="s">
        <v>81</v>
      </c>
      <c r="BV95" s="131" t="s">
        <v>75</v>
      </c>
      <c r="BW95" s="131" t="s">
        <v>82</v>
      </c>
      <c r="BX95" s="131" t="s">
        <v>5</v>
      </c>
      <c r="CL95" s="131" t="s">
        <v>1</v>
      </c>
      <c r="CM95" s="131" t="s">
        <v>83</v>
      </c>
    </row>
    <row r="96" s="7" customFormat="1" ht="24.75" customHeight="1">
      <c r="A96" s="119" t="s">
        <v>77</v>
      </c>
      <c r="B96" s="120"/>
      <c r="C96" s="121"/>
      <c r="D96" s="122" t="s">
        <v>84</v>
      </c>
      <c r="E96" s="122"/>
      <c r="F96" s="122"/>
      <c r="G96" s="122"/>
      <c r="H96" s="122"/>
      <c r="I96" s="123"/>
      <c r="J96" s="122" t="s">
        <v>85</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01.2 - Trafostanice TS...'!J30</f>
        <v>0</v>
      </c>
      <c r="AH96" s="123"/>
      <c r="AI96" s="123"/>
      <c r="AJ96" s="123"/>
      <c r="AK96" s="123"/>
      <c r="AL96" s="123"/>
      <c r="AM96" s="123"/>
      <c r="AN96" s="124">
        <f>SUM(AG96,AT96)</f>
        <v>0</v>
      </c>
      <c r="AO96" s="123"/>
      <c r="AP96" s="123"/>
      <c r="AQ96" s="125" t="s">
        <v>80</v>
      </c>
      <c r="AR96" s="126"/>
      <c r="AS96" s="127">
        <v>0</v>
      </c>
      <c r="AT96" s="128">
        <f>ROUND(SUM(AV96:AW96),2)</f>
        <v>0</v>
      </c>
      <c r="AU96" s="129">
        <f>'SO 01.2 - Trafostanice TS...'!P129</f>
        <v>0</v>
      </c>
      <c r="AV96" s="128">
        <f>'SO 01.2 - Trafostanice TS...'!J33</f>
        <v>0</v>
      </c>
      <c r="AW96" s="128">
        <f>'SO 01.2 - Trafostanice TS...'!J34</f>
        <v>0</v>
      </c>
      <c r="AX96" s="128">
        <f>'SO 01.2 - Trafostanice TS...'!J35</f>
        <v>0</v>
      </c>
      <c r="AY96" s="128">
        <f>'SO 01.2 - Trafostanice TS...'!J36</f>
        <v>0</v>
      </c>
      <c r="AZ96" s="128">
        <f>'SO 01.2 - Trafostanice TS...'!F33</f>
        <v>0</v>
      </c>
      <c r="BA96" s="128">
        <f>'SO 01.2 - Trafostanice TS...'!F34</f>
        <v>0</v>
      </c>
      <c r="BB96" s="128">
        <f>'SO 01.2 - Trafostanice TS...'!F35</f>
        <v>0</v>
      </c>
      <c r="BC96" s="128">
        <f>'SO 01.2 - Trafostanice TS...'!F36</f>
        <v>0</v>
      </c>
      <c r="BD96" s="130">
        <f>'SO 01.2 - Trafostanice TS...'!F37</f>
        <v>0</v>
      </c>
      <c r="BE96" s="7"/>
      <c r="BT96" s="131" t="s">
        <v>81</v>
      </c>
      <c r="BV96" s="131" t="s">
        <v>75</v>
      </c>
      <c r="BW96" s="131" t="s">
        <v>86</v>
      </c>
      <c r="BX96" s="131" t="s">
        <v>5</v>
      </c>
      <c r="CL96" s="131" t="s">
        <v>1</v>
      </c>
      <c r="CM96" s="131" t="s">
        <v>83</v>
      </c>
    </row>
    <row r="97" s="7" customFormat="1" ht="24.75" customHeight="1">
      <c r="A97" s="119" t="s">
        <v>77</v>
      </c>
      <c r="B97" s="120"/>
      <c r="C97" s="121"/>
      <c r="D97" s="122" t="s">
        <v>87</v>
      </c>
      <c r="E97" s="122"/>
      <c r="F97" s="122"/>
      <c r="G97" s="122"/>
      <c r="H97" s="122"/>
      <c r="I97" s="123"/>
      <c r="J97" s="122" t="s">
        <v>88</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02.1 - Vnitro-areálové...'!J30</f>
        <v>0</v>
      </c>
      <c r="AH97" s="123"/>
      <c r="AI97" s="123"/>
      <c r="AJ97" s="123"/>
      <c r="AK97" s="123"/>
      <c r="AL97" s="123"/>
      <c r="AM97" s="123"/>
      <c r="AN97" s="124">
        <f>SUM(AG97,AT97)</f>
        <v>0</v>
      </c>
      <c r="AO97" s="123"/>
      <c r="AP97" s="123"/>
      <c r="AQ97" s="125" t="s">
        <v>80</v>
      </c>
      <c r="AR97" s="126"/>
      <c r="AS97" s="127">
        <v>0</v>
      </c>
      <c r="AT97" s="128">
        <f>ROUND(SUM(AV97:AW97),2)</f>
        <v>0</v>
      </c>
      <c r="AU97" s="129">
        <f>'SO 02.1 - Vnitro-areálové...'!P120</f>
        <v>0</v>
      </c>
      <c r="AV97" s="128">
        <f>'SO 02.1 - Vnitro-areálové...'!J33</f>
        <v>0</v>
      </c>
      <c r="AW97" s="128">
        <f>'SO 02.1 - Vnitro-areálové...'!J34</f>
        <v>0</v>
      </c>
      <c r="AX97" s="128">
        <f>'SO 02.1 - Vnitro-areálové...'!J35</f>
        <v>0</v>
      </c>
      <c r="AY97" s="128">
        <f>'SO 02.1 - Vnitro-areálové...'!J36</f>
        <v>0</v>
      </c>
      <c r="AZ97" s="128">
        <f>'SO 02.1 - Vnitro-areálové...'!F33</f>
        <v>0</v>
      </c>
      <c r="BA97" s="128">
        <f>'SO 02.1 - Vnitro-areálové...'!F34</f>
        <v>0</v>
      </c>
      <c r="BB97" s="128">
        <f>'SO 02.1 - Vnitro-areálové...'!F35</f>
        <v>0</v>
      </c>
      <c r="BC97" s="128">
        <f>'SO 02.1 - Vnitro-areálové...'!F36</f>
        <v>0</v>
      </c>
      <c r="BD97" s="130">
        <f>'SO 02.1 - Vnitro-areálové...'!F37</f>
        <v>0</v>
      </c>
      <c r="BE97" s="7"/>
      <c r="BT97" s="131" t="s">
        <v>81</v>
      </c>
      <c r="BV97" s="131" t="s">
        <v>75</v>
      </c>
      <c r="BW97" s="131" t="s">
        <v>89</v>
      </c>
      <c r="BX97" s="131" t="s">
        <v>5</v>
      </c>
      <c r="CL97" s="131" t="s">
        <v>1</v>
      </c>
      <c r="CM97" s="131" t="s">
        <v>83</v>
      </c>
    </row>
    <row r="98" s="7" customFormat="1" ht="24.75" customHeight="1">
      <c r="A98" s="119" t="s">
        <v>77</v>
      </c>
      <c r="B98" s="120"/>
      <c r="C98" s="121"/>
      <c r="D98" s="122" t="s">
        <v>90</v>
      </c>
      <c r="E98" s="122"/>
      <c r="F98" s="122"/>
      <c r="G98" s="122"/>
      <c r="H98" s="122"/>
      <c r="I98" s="123"/>
      <c r="J98" s="122" t="s">
        <v>91</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02.2 - Vnitro-areálové...'!J30</f>
        <v>0</v>
      </c>
      <c r="AH98" s="123"/>
      <c r="AI98" s="123"/>
      <c r="AJ98" s="123"/>
      <c r="AK98" s="123"/>
      <c r="AL98" s="123"/>
      <c r="AM98" s="123"/>
      <c r="AN98" s="124">
        <f>SUM(AG98,AT98)</f>
        <v>0</v>
      </c>
      <c r="AO98" s="123"/>
      <c r="AP98" s="123"/>
      <c r="AQ98" s="125" t="s">
        <v>80</v>
      </c>
      <c r="AR98" s="126"/>
      <c r="AS98" s="127">
        <v>0</v>
      </c>
      <c r="AT98" s="128">
        <f>ROUND(SUM(AV98:AW98),2)</f>
        <v>0</v>
      </c>
      <c r="AU98" s="129">
        <f>'SO 02.2 - Vnitro-areálové...'!P124</f>
        <v>0</v>
      </c>
      <c r="AV98" s="128">
        <f>'SO 02.2 - Vnitro-areálové...'!J33</f>
        <v>0</v>
      </c>
      <c r="AW98" s="128">
        <f>'SO 02.2 - Vnitro-areálové...'!J34</f>
        <v>0</v>
      </c>
      <c r="AX98" s="128">
        <f>'SO 02.2 - Vnitro-areálové...'!J35</f>
        <v>0</v>
      </c>
      <c r="AY98" s="128">
        <f>'SO 02.2 - Vnitro-areálové...'!J36</f>
        <v>0</v>
      </c>
      <c r="AZ98" s="128">
        <f>'SO 02.2 - Vnitro-areálové...'!F33</f>
        <v>0</v>
      </c>
      <c r="BA98" s="128">
        <f>'SO 02.2 - Vnitro-areálové...'!F34</f>
        <v>0</v>
      </c>
      <c r="BB98" s="128">
        <f>'SO 02.2 - Vnitro-areálové...'!F35</f>
        <v>0</v>
      </c>
      <c r="BC98" s="128">
        <f>'SO 02.2 - Vnitro-areálové...'!F36</f>
        <v>0</v>
      </c>
      <c r="BD98" s="130">
        <f>'SO 02.2 - Vnitro-areálové...'!F37</f>
        <v>0</v>
      </c>
      <c r="BE98" s="7"/>
      <c r="BT98" s="131" t="s">
        <v>81</v>
      </c>
      <c r="BV98" s="131" t="s">
        <v>75</v>
      </c>
      <c r="BW98" s="131" t="s">
        <v>92</v>
      </c>
      <c r="BX98" s="131" t="s">
        <v>5</v>
      </c>
      <c r="CL98" s="131" t="s">
        <v>1</v>
      </c>
      <c r="CM98" s="131" t="s">
        <v>83</v>
      </c>
    </row>
    <row r="99" s="7" customFormat="1" ht="16.5" customHeight="1">
      <c r="A99" s="119" t="s">
        <v>77</v>
      </c>
      <c r="B99" s="120"/>
      <c r="C99" s="121"/>
      <c r="D99" s="122" t="s">
        <v>93</v>
      </c>
      <c r="E99" s="122"/>
      <c r="F99" s="122"/>
      <c r="G99" s="122"/>
      <c r="H99" s="122"/>
      <c r="I99" s="123"/>
      <c r="J99" s="122" t="s">
        <v>94</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03 - Trafostanice TS5'!J30</f>
        <v>0</v>
      </c>
      <c r="AH99" s="123"/>
      <c r="AI99" s="123"/>
      <c r="AJ99" s="123"/>
      <c r="AK99" s="123"/>
      <c r="AL99" s="123"/>
      <c r="AM99" s="123"/>
      <c r="AN99" s="124">
        <f>SUM(AG99,AT99)</f>
        <v>0</v>
      </c>
      <c r="AO99" s="123"/>
      <c r="AP99" s="123"/>
      <c r="AQ99" s="125" t="s">
        <v>80</v>
      </c>
      <c r="AR99" s="126"/>
      <c r="AS99" s="132">
        <v>0</v>
      </c>
      <c r="AT99" s="133">
        <f>ROUND(SUM(AV99:AW99),2)</f>
        <v>0</v>
      </c>
      <c r="AU99" s="134">
        <f>'SO 03 - Trafostanice TS5'!P125</f>
        <v>0</v>
      </c>
      <c r="AV99" s="133">
        <f>'SO 03 - Trafostanice TS5'!J33</f>
        <v>0</v>
      </c>
      <c r="AW99" s="133">
        <f>'SO 03 - Trafostanice TS5'!J34</f>
        <v>0</v>
      </c>
      <c r="AX99" s="133">
        <f>'SO 03 - Trafostanice TS5'!J35</f>
        <v>0</v>
      </c>
      <c r="AY99" s="133">
        <f>'SO 03 - Trafostanice TS5'!J36</f>
        <v>0</v>
      </c>
      <c r="AZ99" s="133">
        <f>'SO 03 - Trafostanice TS5'!F33</f>
        <v>0</v>
      </c>
      <c r="BA99" s="133">
        <f>'SO 03 - Trafostanice TS5'!F34</f>
        <v>0</v>
      </c>
      <c r="BB99" s="133">
        <f>'SO 03 - Trafostanice TS5'!F35</f>
        <v>0</v>
      </c>
      <c r="BC99" s="133">
        <f>'SO 03 - Trafostanice TS5'!F36</f>
        <v>0</v>
      </c>
      <c r="BD99" s="135">
        <f>'SO 03 - Trafostanice TS5'!F37</f>
        <v>0</v>
      </c>
      <c r="BE99" s="7"/>
      <c r="BT99" s="131" t="s">
        <v>81</v>
      </c>
      <c r="BV99" s="131" t="s">
        <v>75</v>
      </c>
      <c r="BW99" s="131" t="s">
        <v>95</v>
      </c>
      <c r="BX99" s="131" t="s">
        <v>5</v>
      </c>
      <c r="CL99" s="131" t="s">
        <v>1</v>
      </c>
      <c r="CM99" s="131" t="s">
        <v>83</v>
      </c>
    </row>
    <row r="100" s="2" customFormat="1" ht="30" customHeight="1">
      <c r="A100" s="38"/>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4"/>
      <c r="AS100" s="38"/>
      <c r="AT100" s="38"/>
      <c r="AU100" s="38"/>
      <c r="AV100" s="38"/>
      <c r="AW100" s="38"/>
      <c r="AX100" s="38"/>
      <c r="AY100" s="38"/>
      <c r="AZ100" s="38"/>
      <c r="BA100" s="38"/>
      <c r="BB100" s="38"/>
      <c r="BC100" s="38"/>
      <c r="BD100" s="38"/>
      <c r="BE100" s="38"/>
    </row>
    <row r="101" s="2" customFormat="1" ht="6.96" customHeight="1">
      <c r="A101" s="38"/>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44"/>
      <c r="AS101" s="38"/>
      <c r="AT101" s="38"/>
      <c r="AU101" s="38"/>
      <c r="AV101" s="38"/>
      <c r="AW101" s="38"/>
      <c r="AX101" s="38"/>
      <c r="AY101" s="38"/>
      <c r="AZ101" s="38"/>
      <c r="BA101" s="38"/>
      <c r="BB101" s="38"/>
      <c r="BC101" s="38"/>
      <c r="BD101" s="38"/>
      <c r="BE101" s="38"/>
    </row>
  </sheetData>
  <sheetProtection sheet="1" formatColumns="0" formatRows="0" objects="1" scenarios="1" spinCount="100000" saltValue="uFtfYofCr0w1he6BQ2UGL1he99UwD8gIHzoCeSAmdWyhcWD4Bx98ksMNkaUZtj62xNz7QucXDDG/MioKEKT+3A==" hashValue="AKareXzI9313zVtfGn2OadqYHM5NYaJY3W3mrJtS2EgyRX4danKnA0jBH2unQWHTCNN9ffcW/g1ia4pPD251Fw==" algorithmName="SHA-512" password="C5C4"/>
  <mergeCells count="58">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1.1 - Trafostanice TS...'!C2" display="/"/>
    <hyperlink ref="A96" location="'SO 01.2 - Trafostanice TS...'!C2" display="/"/>
    <hyperlink ref="A97" location="'SO 02.1 - Vnitro-areálové...'!C2" display="/"/>
    <hyperlink ref="A98" location="'SO 02.2 - Vnitro-areálové...'!C2" display="/"/>
    <hyperlink ref="A99" location="'SO 03 - Trafostanice TS5'!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6"/>
      <c r="C3" s="137"/>
      <c r="D3" s="137"/>
      <c r="E3" s="137"/>
      <c r="F3" s="137"/>
      <c r="G3" s="137"/>
      <c r="H3" s="137"/>
      <c r="I3" s="137"/>
      <c r="J3" s="137"/>
      <c r="K3" s="137"/>
      <c r="L3" s="20"/>
      <c r="AT3" s="17" t="s">
        <v>83</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 xml:space="preserve"> FN Brno – Posílení elektrických rozvodů v areálu FN Brno v souvislosti s realizací projektu GPK_VV</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98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7. 8. 2025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 xml:space="preserve"> </v>
      </c>
      <c r="F15" s="38"/>
      <c r="G15" s="38"/>
      <c r="H15" s="38"/>
      <c r="I15" s="140" t="s">
        <v>26</v>
      </c>
      <c r="J15" s="143"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27</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29</v>
      </c>
      <c r="E20" s="38"/>
      <c r="F20" s="38"/>
      <c r="G20" s="38"/>
      <c r="H20" s="38"/>
      <c r="I20" s="140" t="s">
        <v>25</v>
      </c>
      <c r="J20" s="143"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 xml:space="preserve"> </v>
      </c>
      <c r="F21" s="38"/>
      <c r="G21" s="38"/>
      <c r="H21" s="38"/>
      <c r="I21" s="140" t="s">
        <v>26</v>
      </c>
      <c r="J21" s="143"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31</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26</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33</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35</v>
      </c>
      <c r="G32" s="38"/>
      <c r="H32" s="38"/>
      <c r="I32" s="152" t="s">
        <v>34</v>
      </c>
      <c r="J32" s="152" t="s">
        <v>36</v>
      </c>
      <c r="K32" s="38"/>
      <c r="L32" s="63"/>
      <c r="S32" s="38"/>
      <c r="T32" s="38"/>
      <c r="U32" s="38"/>
      <c r="V32" s="38"/>
      <c r="W32" s="38"/>
      <c r="X32" s="38"/>
      <c r="Y32" s="38"/>
      <c r="Z32" s="38"/>
      <c r="AA32" s="38"/>
      <c r="AB32" s="38"/>
      <c r="AC32" s="38"/>
      <c r="AD32" s="38"/>
      <c r="AE32" s="38"/>
    </row>
    <row r="33" s="2" customFormat="1" ht="14.4" customHeight="1">
      <c r="A33" s="38"/>
      <c r="B33" s="44"/>
      <c r="C33" s="38"/>
      <c r="D33" s="153" t="s">
        <v>37</v>
      </c>
      <c r="E33" s="140" t="s">
        <v>38</v>
      </c>
      <c r="F33" s="154">
        <f>ROUND((SUM(BE123:BE417)),  2)</f>
        <v>0</v>
      </c>
      <c r="G33" s="38"/>
      <c r="H33" s="38"/>
      <c r="I33" s="155">
        <v>0.20999999999999999</v>
      </c>
      <c r="J33" s="154">
        <f>ROUND(((SUM(BE123:BE417))*I33),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39</v>
      </c>
      <c r="F34" s="154">
        <f>ROUND((SUM(BF123:BF417)),  2)</f>
        <v>0</v>
      </c>
      <c r="G34" s="38"/>
      <c r="H34" s="38"/>
      <c r="I34" s="155">
        <v>0.12</v>
      </c>
      <c r="J34" s="154">
        <f>ROUND(((SUM(BF123:BF417))*I34),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40</v>
      </c>
      <c r="F35" s="154">
        <f>ROUND((SUM(BG123:BG417)),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41</v>
      </c>
      <c r="F36" s="154">
        <f>ROUND((SUM(BH123:BH417)),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42</v>
      </c>
      <c r="F37" s="154">
        <f>ROUND((SUM(BI123:BI417)),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43</v>
      </c>
      <c r="E39" s="158"/>
      <c r="F39" s="158"/>
      <c r="G39" s="159" t="s">
        <v>44</v>
      </c>
      <c r="H39" s="160" t="s">
        <v>45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46</v>
      </c>
      <c r="E50" s="164"/>
      <c r="F50" s="164"/>
      <c r="G50" s="163" t="s">
        <v>47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48</v>
      </c>
      <c r="E61" s="166"/>
      <c r="F61" s="167" t="s">
        <v>49</v>
      </c>
      <c r="G61" s="165" t="s">
        <v>48</v>
      </c>
      <c r="H61" s="166"/>
      <c r="I61" s="166"/>
      <c r="J61" s="168" t="s">
        <v>49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50</v>
      </c>
      <c r="E65" s="169"/>
      <c r="F65" s="169"/>
      <c r="G65" s="163" t="s">
        <v>51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48</v>
      </c>
      <c r="E76" s="166"/>
      <c r="F76" s="167" t="s">
        <v>49</v>
      </c>
      <c r="G76" s="165" t="s">
        <v>48</v>
      </c>
      <c r="H76" s="166"/>
      <c r="I76" s="166"/>
      <c r="J76" s="168" t="s">
        <v>49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4" t="str">
        <f>E7</f>
        <v xml:space="preserve"> FN Brno – Posílení elektrických rozvodů v areálu FN Brno v souvislosti s realizací projektu GPK_VV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01.1 - Trafostanice TS9_technologie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7. 8. 2025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104</v>
      </c>
      <c r="E97" s="182"/>
      <c r="F97" s="182"/>
      <c r="G97" s="182"/>
      <c r="H97" s="182"/>
      <c r="I97" s="182"/>
      <c r="J97" s="183">
        <f>J124</f>
        <v>0</v>
      </c>
      <c r="K97" s="180"/>
      <c r="L97" s="184"/>
      <c r="S97" s="9"/>
      <c r="T97" s="9"/>
      <c r="U97" s="9"/>
      <c r="V97" s="9"/>
      <c r="W97" s="9"/>
      <c r="X97" s="9"/>
      <c r="Y97" s="9"/>
      <c r="Z97" s="9"/>
      <c r="AA97" s="9"/>
      <c r="AB97" s="9"/>
      <c r="AC97" s="9"/>
      <c r="AD97" s="9"/>
      <c r="AE97" s="9"/>
    </row>
    <row r="98" s="10" customFormat="1" ht="19.92" customHeight="1">
      <c r="A98" s="10"/>
      <c r="B98" s="185"/>
      <c r="C98" s="186"/>
      <c r="D98" s="187" t="s">
        <v>105</v>
      </c>
      <c r="E98" s="188"/>
      <c r="F98" s="188"/>
      <c r="G98" s="188"/>
      <c r="H98" s="188"/>
      <c r="I98" s="188"/>
      <c r="J98" s="189">
        <f>J125</f>
        <v>0</v>
      </c>
      <c r="K98" s="186"/>
      <c r="L98" s="190"/>
      <c r="S98" s="10"/>
      <c r="T98" s="10"/>
      <c r="U98" s="10"/>
      <c r="V98" s="10"/>
      <c r="W98" s="10"/>
      <c r="X98" s="10"/>
      <c r="Y98" s="10"/>
      <c r="Z98" s="10"/>
      <c r="AA98" s="10"/>
      <c r="AB98" s="10"/>
      <c r="AC98" s="10"/>
      <c r="AD98" s="10"/>
      <c r="AE98" s="10"/>
    </row>
    <row r="99" s="9" customFormat="1" ht="24.96" customHeight="1">
      <c r="A99" s="9"/>
      <c r="B99" s="179"/>
      <c r="C99" s="180"/>
      <c r="D99" s="181" t="s">
        <v>106</v>
      </c>
      <c r="E99" s="182"/>
      <c r="F99" s="182"/>
      <c r="G99" s="182"/>
      <c r="H99" s="182"/>
      <c r="I99" s="182"/>
      <c r="J99" s="183">
        <f>J168</f>
        <v>0</v>
      </c>
      <c r="K99" s="180"/>
      <c r="L99" s="184"/>
      <c r="S99" s="9"/>
      <c r="T99" s="9"/>
      <c r="U99" s="9"/>
      <c r="V99" s="9"/>
      <c r="W99" s="9"/>
      <c r="X99" s="9"/>
      <c r="Y99" s="9"/>
      <c r="Z99" s="9"/>
      <c r="AA99" s="9"/>
      <c r="AB99" s="9"/>
      <c r="AC99" s="9"/>
      <c r="AD99" s="9"/>
      <c r="AE99" s="9"/>
    </row>
    <row r="100" s="10" customFormat="1" ht="19.92" customHeight="1">
      <c r="A100" s="10"/>
      <c r="B100" s="185"/>
      <c r="C100" s="186"/>
      <c r="D100" s="187" t="s">
        <v>107</v>
      </c>
      <c r="E100" s="188"/>
      <c r="F100" s="188"/>
      <c r="G100" s="188"/>
      <c r="H100" s="188"/>
      <c r="I100" s="188"/>
      <c r="J100" s="189">
        <f>J169</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108</v>
      </c>
      <c r="E101" s="188"/>
      <c r="F101" s="188"/>
      <c r="G101" s="188"/>
      <c r="H101" s="188"/>
      <c r="I101" s="188"/>
      <c r="J101" s="189">
        <f>J306</f>
        <v>0</v>
      </c>
      <c r="K101" s="186"/>
      <c r="L101" s="190"/>
      <c r="S101" s="10"/>
      <c r="T101" s="10"/>
      <c r="U101" s="10"/>
      <c r="V101" s="10"/>
      <c r="W101" s="10"/>
      <c r="X101" s="10"/>
      <c r="Y101" s="10"/>
      <c r="Z101" s="10"/>
      <c r="AA101" s="10"/>
      <c r="AB101" s="10"/>
      <c r="AC101" s="10"/>
      <c r="AD101" s="10"/>
      <c r="AE101" s="10"/>
    </row>
    <row r="102" s="9" customFormat="1" ht="24.96" customHeight="1">
      <c r="A102" s="9"/>
      <c r="B102" s="179"/>
      <c r="C102" s="180"/>
      <c r="D102" s="181" t="s">
        <v>109</v>
      </c>
      <c r="E102" s="182"/>
      <c r="F102" s="182"/>
      <c r="G102" s="182"/>
      <c r="H102" s="182"/>
      <c r="I102" s="182"/>
      <c r="J102" s="183">
        <f>J387</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110</v>
      </c>
      <c r="E103" s="182"/>
      <c r="F103" s="182"/>
      <c r="G103" s="182"/>
      <c r="H103" s="182"/>
      <c r="I103" s="182"/>
      <c r="J103" s="183">
        <f>J394</f>
        <v>0</v>
      </c>
      <c r="K103" s="180"/>
      <c r="L103" s="184"/>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111</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74" t="str">
        <f>E7</f>
        <v xml:space="preserve"> FN Brno – Posílení elektrických rozvodů v areálu FN Brno v souvislosti s realizací projektu GPK_VV</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97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01.1 - Trafostanice TS9_technologie</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 xml:space="preserve"> </v>
      </c>
      <c r="G117" s="40"/>
      <c r="H117" s="40"/>
      <c r="I117" s="32" t="s">
        <v>22</v>
      </c>
      <c r="J117" s="79" t="str">
        <f>IF(J12="","",J12)</f>
        <v>7. 8. 2025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 xml:space="preserve"> </v>
      </c>
      <c r="G119" s="40"/>
      <c r="H119" s="40"/>
      <c r="I119" s="32" t="s">
        <v>29</v>
      </c>
      <c r="J119" s="36" t="str">
        <f>E21</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27</v>
      </c>
      <c r="D120" s="40"/>
      <c r="E120" s="40"/>
      <c r="F120" s="27" t="str">
        <f>IF(E18="","",E18)</f>
        <v>Vyplň údaj</v>
      </c>
      <c r="G120" s="40"/>
      <c r="H120" s="40"/>
      <c r="I120" s="32" t="s">
        <v>31</v>
      </c>
      <c r="J120" s="36" t="str">
        <f>E24</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112</v>
      </c>
      <c r="D122" s="194" t="s">
        <v>58</v>
      </c>
      <c r="E122" s="194" t="s">
        <v>54</v>
      </c>
      <c r="F122" s="194" t="s">
        <v>55</v>
      </c>
      <c r="G122" s="194" t="s">
        <v>113</v>
      </c>
      <c r="H122" s="194" t="s">
        <v>114</v>
      </c>
      <c r="I122" s="194" t="s">
        <v>115</v>
      </c>
      <c r="J122" s="194" t="s">
        <v>101</v>
      </c>
      <c r="K122" s="195" t="s">
        <v>116</v>
      </c>
      <c r="L122" s="196"/>
      <c r="M122" s="100" t="s">
        <v>1</v>
      </c>
      <c r="N122" s="101" t="s">
        <v>37</v>
      </c>
      <c r="O122" s="101" t="s">
        <v>117</v>
      </c>
      <c r="P122" s="101" t="s">
        <v>118</v>
      </c>
      <c r="Q122" s="101" t="s">
        <v>119</v>
      </c>
      <c r="R122" s="101" t="s">
        <v>120</v>
      </c>
      <c r="S122" s="101" t="s">
        <v>121</v>
      </c>
      <c r="T122" s="102" t="s">
        <v>122</v>
      </c>
      <c r="U122" s="191"/>
      <c r="V122" s="191"/>
      <c r="W122" s="191"/>
      <c r="X122" s="191"/>
      <c r="Y122" s="191"/>
      <c r="Z122" s="191"/>
      <c r="AA122" s="191"/>
      <c r="AB122" s="191"/>
      <c r="AC122" s="191"/>
      <c r="AD122" s="191"/>
      <c r="AE122" s="191"/>
    </row>
    <row r="123" s="2" customFormat="1" ht="22.8" customHeight="1">
      <c r="A123" s="38"/>
      <c r="B123" s="39"/>
      <c r="C123" s="107" t="s">
        <v>123</v>
      </c>
      <c r="D123" s="40"/>
      <c r="E123" s="40"/>
      <c r="F123" s="40"/>
      <c r="G123" s="40"/>
      <c r="H123" s="40"/>
      <c r="I123" s="40"/>
      <c r="J123" s="197">
        <f>BK123</f>
        <v>0</v>
      </c>
      <c r="K123" s="40"/>
      <c r="L123" s="44"/>
      <c r="M123" s="103"/>
      <c r="N123" s="198"/>
      <c r="O123" s="104"/>
      <c r="P123" s="199">
        <f>P124+P168+P387+P394</f>
        <v>0</v>
      </c>
      <c r="Q123" s="104"/>
      <c r="R123" s="199">
        <f>R124+R168+R387+R394</f>
        <v>0</v>
      </c>
      <c r="S123" s="104"/>
      <c r="T123" s="200">
        <f>T124+T168+T387+T394</f>
        <v>0</v>
      </c>
      <c r="U123" s="38"/>
      <c r="V123" s="38"/>
      <c r="W123" s="38"/>
      <c r="X123" s="38"/>
      <c r="Y123" s="38"/>
      <c r="Z123" s="38"/>
      <c r="AA123" s="38"/>
      <c r="AB123" s="38"/>
      <c r="AC123" s="38"/>
      <c r="AD123" s="38"/>
      <c r="AE123" s="38"/>
      <c r="AT123" s="17" t="s">
        <v>72</v>
      </c>
      <c r="AU123" s="17" t="s">
        <v>103</v>
      </c>
      <c r="BK123" s="201">
        <f>BK124+BK168+BK387+BK394</f>
        <v>0</v>
      </c>
    </row>
    <row r="124" s="12" customFormat="1" ht="25.92" customHeight="1">
      <c r="A124" s="12"/>
      <c r="B124" s="202"/>
      <c r="C124" s="203"/>
      <c r="D124" s="204" t="s">
        <v>72</v>
      </c>
      <c r="E124" s="205" t="s">
        <v>124</v>
      </c>
      <c r="F124" s="205" t="s">
        <v>125</v>
      </c>
      <c r="G124" s="203"/>
      <c r="H124" s="203"/>
      <c r="I124" s="206"/>
      <c r="J124" s="207">
        <f>BK124</f>
        <v>0</v>
      </c>
      <c r="K124" s="203"/>
      <c r="L124" s="208"/>
      <c r="M124" s="209"/>
      <c r="N124" s="210"/>
      <c r="O124" s="210"/>
      <c r="P124" s="211">
        <f>P125</f>
        <v>0</v>
      </c>
      <c r="Q124" s="210"/>
      <c r="R124" s="211">
        <f>R125</f>
        <v>0</v>
      </c>
      <c r="S124" s="210"/>
      <c r="T124" s="212">
        <f>T125</f>
        <v>0</v>
      </c>
      <c r="U124" s="12"/>
      <c r="V124" s="12"/>
      <c r="W124" s="12"/>
      <c r="X124" s="12"/>
      <c r="Y124" s="12"/>
      <c r="Z124" s="12"/>
      <c r="AA124" s="12"/>
      <c r="AB124" s="12"/>
      <c r="AC124" s="12"/>
      <c r="AD124" s="12"/>
      <c r="AE124" s="12"/>
      <c r="AR124" s="213" t="s">
        <v>126</v>
      </c>
      <c r="AT124" s="214" t="s">
        <v>72</v>
      </c>
      <c r="AU124" s="214" t="s">
        <v>73</v>
      </c>
      <c r="AY124" s="213" t="s">
        <v>127</v>
      </c>
      <c r="BK124" s="215">
        <f>BK125</f>
        <v>0</v>
      </c>
    </row>
    <row r="125" s="12" customFormat="1" ht="22.8" customHeight="1">
      <c r="A125" s="12"/>
      <c r="B125" s="202"/>
      <c r="C125" s="203"/>
      <c r="D125" s="204" t="s">
        <v>72</v>
      </c>
      <c r="E125" s="216" t="s">
        <v>128</v>
      </c>
      <c r="F125" s="216" t="s">
        <v>129</v>
      </c>
      <c r="G125" s="203"/>
      <c r="H125" s="203"/>
      <c r="I125" s="206"/>
      <c r="J125" s="217">
        <f>BK125</f>
        <v>0</v>
      </c>
      <c r="K125" s="203"/>
      <c r="L125" s="208"/>
      <c r="M125" s="209"/>
      <c r="N125" s="210"/>
      <c r="O125" s="210"/>
      <c r="P125" s="211">
        <f>SUM(P126:P167)</f>
        <v>0</v>
      </c>
      <c r="Q125" s="210"/>
      <c r="R125" s="211">
        <f>SUM(R126:R167)</f>
        <v>0</v>
      </c>
      <c r="S125" s="210"/>
      <c r="T125" s="212">
        <f>SUM(T126:T167)</f>
        <v>0</v>
      </c>
      <c r="U125" s="12"/>
      <c r="V125" s="12"/>
      <c r="W125" s="12"/>
      <c r="X125" s="12"/>
      <c r="Y125" s="12"/>
      <c r="Z125" s="12"/>
      <c r="AA125" s="12"/>
      <c r="AB125" s="12"/>
      <c r="AC125" s="12"/>
      <c r="AD125" s="12"/>
      <c r="AE125" s="12"/>
      <c r="AR125" s="213" t="s">
        <v>126</v>
      </c>
      <c r="AT125" s="214" t="s">
        <v>72</v>
      </c>
      <c r="AU125" s="214" t="s">
        <v>81</v>
      </c>
      <c r="AY125" s="213" t="s">
        <v>127</v>
      </c>
      <c r="BK125" s="215">
        <f>SUM(BK126:BK167)</f>
        <v>0</v>
      </c>
    </row>
    <row r="126" s="2" customFormat="1" ht="44.25" customHeight="1">
      <c r="A126" s="38"/>
      <c r="B126" s="39"/>
      <c r="C126" s="218" t="s">
        <v>81</v>
      </c>
      <c r="D126" s="218" t="s">
        <v>130</v>
      </c>
      <c r="E126" s="219" t="s">
        <v>131</v>
      </c>
      <c r="F126" s="220" t="s">
        <v>132</v>
      </c>
      <c r="G126" s="221" t="s">
        <v>133</v>
      </c>
      <c r="H126" s="222">
        <v>138</v>
      </c>
      <c r="I126" s="223"/>
      <c r="J126" s="224">
        <f>ROUND(I126*H126,2)</f>
        <v>0</v>
      </c>
      <c r="K126" s="220" t="s">
        <v>134</v>
      </c>
      <c r="L126" s="44"/>
      <c r="M126" s="225" t="s">
        <v>1</v>
      </c>
      <c r="N126" s="226" t="s">
        <v>38</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135</v>
      </c>
      <c r="AT126" s="229" t="s">
        <v>130</v>
      </c>
      <c r="AU126" s="229" t="s">
        <v>83</v>
      </c>
      <c r="AY126" s="17" t="s">
        <v>127</v>
      </c>
      <c r="BE126" s="230">
        <f>IF(N126="základní",J126,0)</f>
        <v>0</v>
      </c>
      <c r="BF126" s="230">
        <f>IF(N126="snížená",J126,0)</f>
        <v>0</v>
      </c>
      <c r="BG126" s="230">
        <f>IF(N126="zákl. přenesená",J126,0)</f>
        <v>0</v>
      </c>
      <c r="BH126" s="230">
        <f>IF(N126="sníž. přenesená",J126,0)</f>
        <v>0</v>
      </c>
      <c r="BI126" s="230">
        <f>IF(N126="nulová",J126,0)</f>
        <v>0</v>
      </c>
      <c r="BJ126" s="17" t="s">
        <v>81</v>
      </c>
      <c r="BK126" s="230">
        <f>ROUND(I126*H126,2)</f>
        <v>0</v>
      </c>
      <c r="BL126" s="17" t="s">
        <v>135</v>
      </c>
      <c r="BM126" s="229" t="s">
        <v>83</v>
      </c>
    </row>
    <row r="127" s="2" customFormat="1">
      <c r="A127" s="38"/>
      <c r="B127" s="39"/>
      <c r="C127" s="40"/>
      <c r="D127" s="231" t="s">
        <v>136</v>
      </c>
      <c r="E127" s="40"/>
      <c r="F127" s="232" t="s">
        <v>132</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136</v>
      </c>
      <c r="AU127" s="17" t="s">
        <v>83</v>
      </c>
    </row>
    <row r="128" s="2" customFormat="1" ht="44.25" customHeight="1">
      <c r="A128" s="38"/>
      <c r="B128" s="39"/>
      <c r="C128" s="236" t="s">
        <v>83</v>
      </c>
      <c r="D128" s="236" t="s">
        <v>124</v>
      </c>
      <c r="E128" s="237" t="s">
        <v>137</v>
      </c>
      <c r="F128" s="238" t="s">
        <v>138</v>
      </c>
      <c r="G128" s="239" t="s">
        <v>133</v>
      </c>
      <c r="H128" s="240">
        <v>138</v>
      </c>
      <c r="I128" s="241"/>
      <c r="J128" s="242">
        <f>ROUND(I128*H128,2)</f>
        <v>0</v>
      </c>
      <c r="K128" s="238" t="s">
        <v>134</v>
      </c>
      <c r="L128" s="243"/>
      <c r="M128" s="244" t="s">
        <v>1</v>
      </c>
      <c r="N128" s="245" t="s">
        <v>38</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139</v>
      </c>
      <c r="AT128" s="229" t="s">
        <v>124</v>
      </c>
      <c r="AU128" s="229" t="s">
        <v>83</v>
      </c>
      <c r="AY128" s="17" t="s">
        <v>127</v>
      </c>
      <c r="BE128" s="230">
        <f>IF(N128="základní",J128,0)</f>
        <v>0</v>
      </c>
      <c r="BF128" s="230">
        <f>IF(N128="snížená",J128,0)</f>
        <v>0</v>
      </c>
      <c r="BG128" s="230">
        <f>IF(N128="zákl. přenesená",J128,0)</f>
        <v>0</v>
      </c>
      <c r="BH128" s="230">
        <f>IF(N128="sníž. přenesená",J128,0)</f>
        <v>0</v>
      </c>
      <c r="BI128" s="230">
        <f>IF(N128="nulová",J128,0)</f>
        <v>0</v>
      </c>
      <c r="BJ128" s="17" t="s">
        <v>81</v>
      </c>
      <c r="BK128" s="230">
        <f>ROUND(I128*H128,2)</f>
        <v>0</v>
      </c>
      <c r="BL128" s="17" t="s">
        <v>135</v>
      </c>
      <c r="BM128" s="229" t="s">
        <v>140</v>
      </c>
    </row>
    <row r="129" s="2" customFormat="1">
      <c r="A129" s="38"/>
      <c r="B129" s="39"/>
      <c r="C129" s="40"/>
      <c r="D129" s="231" t="s">
        <v>136</v>
      </c>
      <c r="E129" s="40"/>
      <c r="F129" s="232" t="s">
        <v>138</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136</v>
      </c>
      <c r="AU129" s="17" t="s">
        <v>83</v>
      </c>
    </row>
    <row r="130" s="2" customFormat="1" ht="24.15" customHeight="1">
      <c r="A130" s="38"/>
      <c r="B130" s="39"/>
      <c r="C130" s="218" t="s">
        <v>126</v>
      </c>
      <c r="D130" s="218" t="s">
        <v>130</v>
      </c>
      <c r="E130" s="219" t="s">
        <v>141</v>
      </c>
      <c r="F130" s="220" t="s">
        <v>142</v>
      </c>
      <c r="G130" s="221" t="s">
        <v>143</v>
      </c>
      <c r="H130" s="222">
        <v>12</v>
      </c>
      <c r="I130" s="223"/>
      <c r="J130" s="224">
        <f>ROUND(I130*H130,2)</f>
        <v>0</v>
      </c>
      <c r="K130" s="220" t="s">
        <v>134</v>
      </c>
      <c r="L130" s="44"/>
      <c r="M130" s="225" t="s">
        <v>1</v>
      </c>
      <c r="N130" s="226" t="s">
        <v>38</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135</v>
      </c>
      <c r="AT130" s="229" t="s">
        <v>130</v>
      </c>
      <c r="AU130" s="229" t="s">
        <v>83</v>
      </c>
      <c r="AY130" s="17" t="s">
        <v>127</v>
      </c>
      <c r="BE130" s="230">
        <f>IF(N130="základní",J130,0)</f>
        <v>0</v>
      </c>
      <c r="BF130" s="230">
        <f>IF(N130="snížená",J130,0)</f>
        <v>0</v>
      </c>
      <c r="BG130" s="230">
        <f>IF(N130="zákl. přenesená",J130,0)</f>
        <v>0</v>
      </c>
      <c r="BH130" s="230">
        <f>IF(N130="sníž. přenesená",J130,0)</f>
        <v>0</v>
      </c>
      <c r="BI130" s="230">
        <f>IF(N130="nulová",J130,0)</f>
        <v>0</v>
      </c>
      <c r="BJ130" s="17" t="s">
        <v>81</v>
      </c>
      <c r="BK130" s="230">
        <f>ROUND(I130*H130,2)</f>
        <v>0</v>
      </c>
      <c r="BL130" s="17" t="s">
        <v>135</v>
      </c>
      <c r="BM130" s="229" t="s">
        <v>144</v>
      </c>
    </row>
    <row r="131" s="2" customFormat="1">
      <c r="A131" s="38"/>
      <c r="B131" s="39"/>
      <c r="C131" s="40"/>
      <c r="D131" s="231" t="s">
        <v>136</v>
      </c>
      <c r="E131" s="40"/>
      <c r="F131" s="232" t="s">
        <v>142</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136</v>
      </c>
      <c r="AU131" s="17" t="s">
        <v>83</v>
      </c>
    </row>
    <row r="132" s="2" customFormat="1" ht="37.8" customHeight="1">
      <c r="A132" s="38"/>
      <c r="B132" s="39"/>
      <c r="C132" s="218" t="s">
        <v>140</v>
      </c>
      <c r="D132" s="218" t="s">
        <v>130</v>
      </c>
      <c r="E132" s="219" t="s">
        <v>145</v>
      </c>
      <c r="F132" s="220" t="s">
        <v>146</v>
      </c>
      <c r="G132" s="221" t="s">
        <v>143</v>
      </c>
      <c r="H132" s="222">
        <v>24</v>
      </c>
      <c r="I132" s="223"/>
      <c r="J132" s="224">
        <f>ROUND(I132*H132,2)</f>
        <v>0</v>
      </c>
      <c r="K132" s="220" t="s">
        <v>134</v>
      </c>
      <c r="L132" s="44"/>
      <c r="M132" s="225" t="s">
        <v>1</v>
      </c>
      <c r="N132" s="226" t="s">
        <v>38</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135</v>
      </c>
      <c r="AT132" s="229" t="s">
        <v>130</v>
      </c>
      <c r="AU132" s="229" t="s">
        <v>83</v>
      </c>
      <c r="AY132" s="17" t="s">
        <v>127</v>
      </c>
      <c r="BE132" s="230">
        <f>IF(N132="základní",J132,0)</f>
        <v>0</v>
      </c>
      <c r="BF132" s="230">
        <f>IF(N132="snížená",J132,0)</f>
        <v>0</v>
      </c>
      <c r="BG132" s="230">
        <f>IF(N132="zákl. přenesená",J132,0)</f>
        <v>0</v>
      </c>
      <c r="BH132" s="230">
        <f>IF(N132="sníž. přenesená",J132,0)</f>
        <v>0</v>
      </c>
      <c r="BI132" s="230">
        <f>IF(N132="nulová",J132,0)</f>
        <v>0</v>
      </c>
      <c r="BJ132" s="17" t="s">
        <v>81</v>
      </c>
      <c r="BK132" s="230">
        <f>ROUND(I132*H132,2)</f>
        <v>0</v>
      </c>
      <c r="BL132" s="17" t="s">
        <v>135</v>
      </c>
      <c r="BM132" s="229" t="s">
        <v>147</v>
      </c>
    </row>
    <row r="133" s="2" customFormat="1">
      <c r="A133" s="38"/>
      <c r="B133" s="39"/>
      <c r="C133" s="40"/>
      <c r="D133" s="231" t="s">
        <v>136</v>
      </c>
      <c r="E133" s="40"/>
      <c r="F133" s="232" t="s">
        <v>146</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136</v>
      </c>
      <c r="AU133" s="17" t="s">
        <v>83</v>
      </c>
    </row>
    <row r="134" s="2" customFormat="1" ht="16.5" customHeight="1">
      <c r="A134" s="38"/>
      <c r="B134" s="39"/>
      <c r="C134" s="236" t="s">
        <v>148</v>
      </c>
      <c r="D134" s="236" t="s">
        <v>124</v>
      </c>
      <c r="E134" s="237" t="s">
        <v>149</v>
      </c>
      <c r="F134" s="238" t="s">
        <v>150</v>
      </c>
      <c r="G134" s="239" t="s">
        <v>151</v>
      </c>
      <c r="H134" s="240">
        <v>12</v>
      </c>
      <c r="I134" s="241"/>
      <c r="J134" s="242">
        <f>ROUND(I134*H134,2)</f>
        <v>0</v>
      </c>
      <c r="K134" s="238" t="s">
        <v>134</v>
      </c>
      <c r="L134" s="243"/>
      <c r="M134" s="244" t="s">
        <v>1</v>
      </c>
      <c r="N134" s="245" t="s">
        <v>38</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139</v>
      </c>
      <c r="AT134" s="229" t="s">
        <v>124</v>
      </c>
      <c r="AU134" s="229" t="s">
        <v>83</v>
      </c>
      <c r="AY134" s="17" t="s">
        <v>127</v>
      </c>
      <c r="BE134" s="230">
        <f>IF(N134="základní",J134,0)</f>
        <v>0</v>
      </c>
      <c r="BF134" s="230">
        <f>IF(N134="snížená",J134,0)</f>
        <v>0</v>
      </c>
      <c r="BG134" s="230">
        <f>IF(N134="zákl. přenesená",J134,0)</f>
        <v>0</v>
      </c>
      <c r="BH134" s="230">
        <f>IF(N134="sníž. přenesená",J134,0)</f>
        <v>0</v>
      </c>
      <c r="BI134" s="230">
        <f>IF(N134="nulová",J134,0)</f>
        <v>0</v>
      </c>
      <c r="BJ134" s="17" t="s">
        <v>81</v>
      </c>
      <c r="BK134" s="230">
        <f>ROUND(I134*H134,2)</f>
        <v>0</v>
      </c>
      <c r="BL134" s="17" t="s">
        <v>135</v>
      </c>
      <c r="BM134" s="229" t="s">
        <v>152</v>
      </c>
    </row>
    <row r="135" s="2" customFormat="1">
      <c r="A135" s="38"/>
      <c r="B135" s="39"/>
      <c r="C135" s="40"/>
      <c r="D135" s="231" t="s">
        <v>136</v>
      </c>
      <c r="E135" s="40"/>
      <c r="F135" s="232" t="s">
        <v>150</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136</v>
      </c>
      <c r="AU135" s="17" t="s">
        <v>83</v>
      </c>
    </row>
    <row r="136" s="2" customFormat="1" ht="24.15" customHeight="1">
      <c r="A136" s="38"/>
      <c r="B136" s="39"/>
      <c r="C136" s="218" t="s">
        <v>144</v>
      </c>
      <c r="D136" s="218" t="s">
        <v>130</v>
      </c>
      <c r="E136" s="219" t="s">
        <v>153</v>
      </c>
      <c r="F136" s="220" t="s">
        <v>154</v>
      </c>
      <c r="G136" s="221" t="s">
        <v>143</v>
      </c>
      <c r="H136" s="222">
        <v>2</v>
      </c>
      <c r="I136" s="223"/>
      <c r="J136" s="224">
        <f>ROUND(I136*H136,2)</f>
        <v>0</v>
      </c>
      <c r="K136" s="220" t="s">
        <v>134</v>
      </c>
      <c r="L136" s="44"/>
      <c r="M136" s="225" t="s">
        <v>1</v>
      </c>
      <c r="N136" s="226" t="s">
        <v>38</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135</v>
      </c>
      <c r="AT136" s="229" t="s">
        <v>130</v>
      </c>
      <c r="AU136" s="229" t="s">
        <v>83</v>
      </c>
      <c r="AY136" s="17" t="s">
        <v>127</v>
      </c>
      <c r="BE136" s="230">
        <f>IF(N136="základní",J136,0)</f>
        <v>0</v>
      </c>
      <c r="BF136" s="230">
        <f>IF(N136="snížená",J136,0)</f>
        <v>0</v>
      </c>
      <c r="BG136" s="230">
        <f>IF(N136="zákl. přenesená",J136,0)</f>
        <v>0</v>
      </c>
      <c r="BH136" s="230">
        <f>IF(N136="sníž. přenesená",J136,0)</f>
        <v>0</v>
      </c>
      <c r="BI136" s="230">
        <f>IF(N136="nulová",J136,0)</f>
        <v>0</v>
      </c>
      <c r="BJ136" s="17" t="s">
        <v>81</v>
      </c>
      <c r="BK136" s="230">
        <f>ROUND(I136*H136,2)</f>
        <v>0</v>
      </c>
      <c r="BL136" s="17" t="s">
        <v>135</v>
      </c>
      <c r="BM136" s="229" t="s">
        <v>8</v>
      </c>
    </row>
    <row r="137" s="2" customFormat="1">
      <c r="A137" s="38"/>
      <c r="B137" s="39"/>
      <c r="C137" s="40"/>
      <c r="D137" s="231" t="s">
        <v>136</v>
      </c>
      <c r="E137" s="40"/>
      <c r="F137" s="232" t="s">
        <v>154</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136</v>
      </c>
      <c r="AU137" s="17" t="s">
        <v>83</v>
      </c>
    </row>
    <row r="138" s="2" customFormat="1" ht="16.5" customHeight="1">
      <c r="A138" s="38"/>
      <c r="B138" s="39"/>
      <c r="C138" s="236" t="s">
        <v>155</v>
      </c>
      <c r="D138" s="236" t="s">
        <v>124</v>
      </c>
      <c r="E138" s="237" t="s">
        <v>156</v>
      </c>
      <c r="F138" s="238" t="s">
        <v>157</v>
      </c>
      <c r="G138" s="239" t="s">
        <v>158</v>
      </c>
      <c r="H138" s="240">
        <v>2</v>
      </c>
      <c r="I138" s="241"/>
      <c r="J138" s="242">
        <f>ROUND(I138*H138,2)</f>
        <v>0</v>
      </c>
      <c r="K138" s="238" t="s">
        <v>134</v>
      </c>
      <c r="L138" s="243"/>
      <c r="M138" s="244" t="s">
        <v>1</v>
      </c>
      <c r="N138" s="245" t="s">
        <v>38</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139</v>
      </c>
      <c r="AT138" s="229" t="s">
        <v>124</v>
      </c>
      <c r="AU138" s="229" t="s">
        <v>83</v>
      </c>
      <c r="AY138" s="17" t="s">
        <v>127</v>
      </c>
      <c r="BE138" s="230">
        <f>IF(N138="základní",J138,0)</f>
        <v>0</v>
      </c>
      <c r="BF138" s="230">
        <f>IF(N138="snížená",J138,0)</f>
        <v>0</v>
      </c>
      <c r="BG138" s="230">
        <f>IF(N138="zákl. přenesená",J138,0)</f>
        <v>0</v>
      </c>
      <c r="BH138" s="230">
        <f>IF(N138="sníž. přenesená",J138,0)</f>
        <v>0</v>
      </c>
      <c r="BI138" s="230">
        <f>IF(N138="nulová",J138,0)</f>
        <v>0</v>
      </c>
      <c r="BJ138" s="17" t="s">
        <v>81</v>
      </c>
      <c r="BK138" s="230">
        <f>ROUND(I138*H138,2)</f>
        <v>0</v>
      </c>
      <c r="BL138" s="17" t="s">
        <v>135</v>
      </c>
      <c r="BM138" s="229" t="s">
        <v>159</v>
      </c>
    </row>
    <row r="139" s="2" customFormat="1">
      <c r="A139" s="38"/>
      <c r="B139" s="39"/>
      <c r="C139" s="40"/>
      <c r="D139" s="231" t="s">
        <v>136</v>
      </c>
      <c r="E139" s="40"/>
      <c r="F139" s="232" t="s">
        <v>157</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136</v>
      </c>
      <c r="AU139" s="17" t="s">
        <v>83</v>
      </c>
    </row>
    <row r="140" s="2" customFormat="1" ht="24.15" customHeight="1">
      <c r="A140" s="38"/>
      <c r="B140" s="39"/>
      <c r="C140" s="218" t="s">
        <v>147</v>
      </c>
      <c r="D140" s="218" t="s">
        <v>130</v>
      </c>
      <c r="E140" s="219" t="s">
        <v>160</v>
      </c>
      <c r="F140" s="220" t="s">
        <v>161</v>
      </c>
      <c r="G140" s="221" t="s">
        <v>143</v>
      </c>
      <c r="H140" s="222">
        <v>2</v>
      </c>
      <c r="I140" s="223"/>
      <c r="J140" s="224">
        <f>ROUND(I140*H140,2)</f>
        <v>0</v>
      </c>
      <c r="K140" s="220" t="s">
        <v>134</v>
      </c>
      <c r="L140" s="44"/>
      <c r="M140" s="225" t="s">
        <v>1</v>
      </c>
      <c r="N140" s="226" t="s">
        <v>38</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135</v>
      </c>
      <c r="AT140" s="229" t="s">
        <v>130</v>
      </c>
      <c r="AU140" s="229" t="s">
        <v>83</v>
      </c>
      <c r="AY140" s="17" t="s">
        <v>127</v>
      </c>
      <c r="BE140" s="230">
        <f>IF(N140="základní",J140,0)</f>
        <v>0</v>
      </c>
      <c r="BF140" s="230">
        <f>IF(N140="snížená",J140,0)</f>
        <v>0</v>
      </c>
      <c r="BG140" s="230">
        <f>IF(N140="zákl. přenesená",J140,0)</f>
        <v>0</v>
      </c>
      <c r="BH140" s="230">
        <f>IF(N140="sníž. přenesená",J140,0)</f>
        <v>0</v>
      </c>
      <c r="BI140" s="230">
        <f>IF(N140="nulová",J140,0)</f>
        <v>0</v>
      </c>
      <c r="BJ140" s="17" t="s">
        <v>81</v>
      </c>
      <c r="BK140" s="230">
        <f>ROUND(I140*H140,2)</f>
        <v>0</v>
      </c>
      <c r="BL140" s="17" t="s">
        <v>135</v>
      </c>
      <c r="BM140" s="229" t="s">
        <v>162</v>
      </c>
    </row>
    <row r="141" s="2" customFormat="1">
      <c r="A141" s="38"/>
      <c r="B141" s="39"/>
      <c r="C141" s="40"/>
      <c r="D141" s="231" t="s">
        <v>136</v>
      </c>
      <c r="E141" s="40"/>
      <c r="F141" s="232" t="s">
        <v>161</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136</v>
      </c>
      <c r="AU141" s="17" t="s">
        <v>83</v>
      </c>
    </row>
    <row r="142" s="2" customFormat="1" ht="16.5" customHeight="1">
      <c r="A142" s="38"/>
      <c r="B142" s="39"/>
      <c r="C142" s="236" t="s">
        <v>163</v>
      </c>
      <c r="D142" s="236" t="s">
        <v>124</v>
      </c>
      <c r="E142" s="237" t="s">
        <v>164</v>
      </c>
      <c r="F142" s="238" t="s">
        <v>165</v>
      </c>
      <c r="G142" s="239" t="s">
        <v>133</v>
      </c>
      <c r="H142" s="240">
        <v>6</v>
      </c>
      <c r="I142" s="241"/>
      <c r="J142" s="242">
        <f>ROUND(I142*H142,2)</f>
        <v>0</v>
      </c>
      <c r="K142" s="238" t="s">
        <v>134</v>
      </c>
      <c r="L142" s="243"/>
      <c r="M142" s="244" t="s">
        <v>1</v>
      </c>
      <c r="N142" s="245" t="s">
        <v>38</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139</v>
      </c>
      <c r="AT142" s="229" t="s">
        <v>124</v>
      </c>
      <c r="AU142" s="229" t="s">
        <v>83</v>
      </c>
      <c r="AY142" s="17" t="s">
        <v>127</v>
      </c>
      <c r="BE142" s="230">
        <f>IF(N142="základní",J142,0)</f>
        <v>0</v>
      </c>
      <c r="BF142" s="230">
        <f>IF(N142="snížená",J142,0)</f>
        <v>0</v>
      </c>
      <c r="BG142" s="230">
        <f>IF(N142="zákl. přenesená",J142,0)</f>
        <v>0</v>
      </c>
      <c r="BH142" s="230">
        <f>IF(N142="sníž. přenesená",J142,0)</f>
        <v>0</v>
      </c>
      <c r="BI142" s="230">
        <f>IF(N142="nulová",J142,0)</f>
        <v>0</v>
      </c>
      <c r="BJ142" s="17" t="s">
        <v>81</v>
      </c>
      <c r="BK142" s="230">
        <f>ROUND(I142*H142,2)</f>
        <v>0</v>
      </c>
      <c r="BL142" s="17" t="s">
        <v>135</v>
      </c>
      <c r="BM142" s="229" t="s">
        <v>166</v>
      </c>
    </row>
    <row r="143" s="2" customFormat="1">
      <c r="A143" s="38"/>
      <c r="B143" s="39"/>
      <c r="C143" s="40"/>
      <c r="D143" s="231" t="s">
        <v>136</v>
      </c>
      <c r="E143" s="40"/>
      <c r="F143" s="232" t="s">
        <v>165</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136</v>
      </c>
      <c r="AU143" s="17" t="s">
        <v>83</v>
      </c>
    </row>
    <row r="144" s="2" customFormat="1" ht="16.5" customHeight="1">
      <c r="A144" s="38"/>
      <c r="B144" s="39"/>
      <c r="C144" s="236" t="s">
        <v>152</v>
      </c>
      <c r="D144" s="236" t="s">
        <v>124</v>
      </c>
      <c r="E144" s="237" t="s">
        <v>167</v>
      </c>
      <c r="F144" s="238" t="s">
        <v>168</v>
      </c>
      <c r="G144" s="239" t="s">
        <v>143</v>
      </c>
      <c r="H144" s="240">
        <v>1</v>
      </c>
      <c r="I144" s="241"/>
      <c r="J144" s="242">
        <f>ROUND(I144*H144,2)</f>
        <v>0</v>
      </c>
      <c r="K144" s="238" t="s">
        <v>134</v>
      </c>
      <c r="L144" s="243"/>
      <c r="M144" s="244" t="s">
        <v>1</v>
      </c>
      <c r="N144" s="245" t="s">
        <v>38</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139</v>
      </c>
      <c r="AT144" s="229" t="s">
        <v>124</v>
      </c>
      <c r="AU144" s="229" t="s">
        <v>83</v>
      </c>
      <c r="AY144" s="17" t="s">
        <v>127</v>
      </c>
      <c r="BE144" s="230">
        <f>IF(N144="základní",J144,0)</f>
        <v>0</v>
      </c>
      <c r="BF144" s="230">
        <f>IF(N144="snížená",J144,0)</f>
        <v>0</v>
      </c>
      <c r="BG144" s="230">
        <f>IF(N144="zákl. přenesená",J144,0)</f>
        <v>0</v>
      </c>
      <c r="BH144" s="230">
        <f>IF(N144="sníž. přenesená",J144,0)</f>
        <v>0</v>
      </c>
      <c r="BI144" s="230">
        <f>IF(N144="nulová",J144,0)</f>
        <v>0</v>
      </c>
      <c r="BJ144" s="17" t="s">
        <v>81</v>
      </c>
      <c r="BK144" s="230">
        <f>ROUND(I144*H144,2)</f>
        <v>0</v>
      </c>
      <c r="BL144" s="17" t="s">
        <v>135</v>
      </c>
      <c r="BM144" s="229" t="s">
        <v>169</v>
      </c>
    </row>
    <row r="145" s="2" customFormat="1">
      <c r="A145" s="38"/>
      <c r="B145" s="39"/>
      <c r="C145" s="40"/>
      <c r="D145" s="231" t="s">
        <v>136</v>
      </c>
      <c r="E145" s="40"/>
      <c r="F145" s="232" t="s">
        <v>168</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136</v>
      </c>
      <c r="AU145" s="17" t="s">
        <v>83</v>
      </c>
    </row>
    <row r="146" s="2" customFormat="1">
      <c r="A146" s="38"/>
      <c r="B146" s="39"/>
      <c r="C146" s="40"/>
      <c r="D146" s="231" t="s">
        <v>170</v>
      </c>
      <c r="E146" s="40"/>
      <c r="F146" s="246" t="s">
        <v>171</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170</v>
      </c>
      <c r="AU146" s="17" t="s">
        <v>83</v>
      </c>
    </row>
    <row r="147" s="2" customFormat="1" ht="24.15" customHeight="1">
      <c r="A147" s="38"/>
      <c r="B147" s="39"/>
      <c r="C147" s="218" t="s">
        <v>172</v>
      </c>
      <c r="D147" s="218" t="s">
        <v>130</v>
      </c>
      <c r="E147" s="219" t="s">
        <v>173</v>
      </c>
      <c r="F147" s="220" t="s">
        <v>174</v>
      </c>
      <c r="G147" s="221" t="s">
        <v>143</v>
      </c>
      <c r="H147" s="222">
        <v>9</v>
      </c>
      <c r="I147" s="223"/>
      <c r="J147" s="224">
        <f>ROUND(I147*H147,2)</f>
        <v>0</v>
      </c>
      <c r="K147" s="220" t="s">
        <v>134</v>
      </c>
      <c r="L147" s="44"/>
      <c r="M147" s="225" t="s">
        <v>1</v>
      </c>
      <c r="N147" s="226" t="s">
        <v>38</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135</v>
      </c>
      <c r="AT147" s="229" t="s">
        <v>130</v>
      </c>
      <c r="AU147" s="229" t="s">
        <v>83</v>
      </c>
      <c r="AY147" s="17" t="s">
        <v>127</v>
      </c>
      <c r="BE147" s="230">
        <f>IF(N147="základní",J147,0)</f>
        <v>0</v>
      </c>
      <c r="BF147" s="230">
        <f>IF(N147="snížená",J147,0)</f>
        <v>0</v>
      </c>
      <c r="BG147" s="230">
        <f>IF(N147="zákl. přenesená",J147,0)</f>
        <v>0</v>
      </c>
      <c r="BH147" s="230">
        <f>IF(N147="sníž. přenesená",J147,0)</f>
        <v>0</v>
      </c>
      <c r="BI147" s="230">
        <f>IF(N147="nulová",J147,0)</f>
        <v>0</v>
      </c>
      <c r="BJ147" s="17" t="s">
        <v>81</v>
      </c>
      <c r="BK147" s="230">
        <f>ROUND(I147*H147,2)</f>
        <v>0</v>
      </c>
      <c r="BL147" s="17" t="s">
        <v>135</v>
      </c>
      <c r="BM147" s="229" t="s">
        <v>175</v>
      </c>
    </row>
    <row r="148" s="2" customFormat="1">
      <c r="A148" s="38"/>
      <c r="B148" s="39"/>
      <c r="C148" s="40"/>
      <c r="D148" s="231" t="s">
        <v>136</v>
      </c>
      <c r="E148" s="40"/>
      <c r="F148" s="232" t="s">
        <v>174</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136</v>
      </c>
      <c r="AU148" s="17" t="s">
        <v>83</v>
      </c>
    </row>
    <row r="149" s="2" customFormat="1" ht="21.75" customHeight="1">
      <c r="A149" s="38"/>
      <c r="B149" s="39"/>
      <c r="C149" s="236" t="s">
        <v>8</v>
      </c>
      <c r="D149" s="236" t="s">
        <v>124</v>
      </c>
      <c r="E149" s="237" t="s">
        <v>176</v>
      </c>
      <c r="F149" s="238" t="s">
        <v>177</v>
      </c>
      <c r="G149" s="239" t="s">
        <v>178</v>
      </c>
      <c r="H149" s="240">
        <v>0.20000000000000001</v>
      </c>
      <c r="I149" s="241"/>
      <c r="J149" s="242">
        <f>ROUND(I149*H149,2)</f>
        <v>0</v>
      </c>
      <c r="K149" s="238" t="s">
        <v>134</v>
      </c>
      <c r="L149" s="243"/>
      <c r="M149" s="244" t="s">
        <v>1</v>
      </c>
      <c r="N149" s="245" t="s">
        <v>38</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139</v>
      </c>
      <c r="AT149" s="229" t="s">
        <v>124</v>
      </c>
      <c r="AU149" s="229" t="s">
        <v>83</v>
      </c>
      <c r="AY149" s="17" t="s">
        <v>127</v>
      </c>
      <c r="BE149" s="230">
        <f>IF(N149="základní",J149,0)</f>
        <v>0</v>
      </c>
      <c r="BF149" s="230">
        <f>IF(N149="snížená",J149,0)</f>
        <v>0</v>
      </c>
      <c r="BG149" s="230">
        <f>IF(N149="zákl. přenesená",J149,0)</f>
        <v>0</v>
      </c>
      <c r="BH149" s="230">
        <f>IF(N149="sníž. přenesená",J149,0)</f>
        <v>0</v>
      </c>
      <c r="BI149" s="230">
        <f>IF(N149="nulová",J149,0)</f>
        <v>0</v>
      </c>
      <c r="BJ149" s="17" t="s">
        <v>81</v>
      </c>
      <c r="BK149" s="230">
        <f>ROUND(I149*H149,2)</f>
        <v>0</v>
      </c>
      <c r="BL149" s="17" t="s">
        <v>135</v>
      </c>
      <c r="BM149" s="229" t="s">
        <v>179</v>
      </c>
    </row>
    <row r="150" s="2" customFormat="1">
      <c r="A150" s="38"/>
      <c r="B150" s="39"/>
      <c r="C150" s="40"/>
      <c r="D150" s="231" t="s">
        <v>136</v>
      </c>
      <c r="E150" s="40"/>
      <c r="F150" s="232" t="s">
        <v>177</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136</v>
      </c>
      <c r="AU150" s="17" t="s">
        <v>83</v>
      </c>
    </row>
    <row r="151" s="2" customFormat="1" ht="24.15" customHeight="1">
      <c r="A151" s="38"/>
      <c r="B151" s="39"/>
      <c r="C151" s="236" t="s">
        <v>180</v>
      </c>
      <c r="D151" s="236" t="s">
        <v>124</v>
      </c>
      <c r="E151" s="237" t="s">
        <v>181</v>
      </c>
      <c r="F151" s="238" t="s">
        <v>182</v>
      </c>
      <c r="G151" s="239" t="s">
        <v>178</v>
      </c>
      <c r="H151" s="240">
        <v>0.14999999999999999</v>
      </c>
      <c r="I151" s="241"/>
      <c r="J151" s="242">
        <f>ROUND(I151*H151,2)</f>
        <v>0</v>
      </c>
      <c r="K151" s="238" t="s">
        <v>134</v>
      </c>
      <c r="L151" s="243"/>
      <c r="M151" s="244" t="s">
        <v>1</v>
      </c>
      <c r="N151" s="245" t="s">
        <v>38</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139</v>
      </c>
      <c r="AT151" s="229" t="s">
        <v>124</v>
      </c>
      <c r="AU151" s="229" t="s">
        <v>83</v>
      </c>
      <c r="AY151" s="17" t="s">
        <v>127</v>
      </c>
      <c r="BE151" s="230">
        <f>IF(N151="základní",J151,0)</f>
        <v>0</v>
      </c>
      <c r="BF151" s="230">
        <f>IF(N151="snížená",J151,0)</f>
        <v>0</v>
      </c>
      <c r="BG151" s="230">
        <f>IF(N151="zákl. přenesená",J151,0)</f>
        <v>0</v>
      </c>
      <c r="BH151" s="230">
        <f>IF(N151="sníž. přenesená",J151,0)</f>
        <v>0</v>
      </c>
      <c r="BI151" s="230">
        <f>IF(N151="nulová",J151,0)</f>
        <v>0</v>
      </c>
      <c r="BJ151" s="17" t="s">
        <v>81</v>
      </c>
      <c r="BK151" s="230">
        <f>ROUND(I151*H151,2)</f>
        <v>0</v>
      </c>
      <c r="BL151" s="17" t="s">
        <v>135</v>
      </c>
      <c r="BM151" s="229" t="s">
        <v>183</v>
      </c>
    </row>
    <row r="152" s="2" customFormat="1">
      <c r="A152" s="38"/>
      <c r="B152" s="39"/>
      <c r="C152" s="40"/>
      <c r="D152" s="231" t="s">
        <v>136</v>
      </c>
      <c r="E152" s="40"/>
      <c r="F152" s="232" t="s">
        <v>182</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136</v>
      </c>
      <c r="AU152" s="17" t="s">
        <v>83</v>
      </c>
    </row>
    <row r="153" s="2" customFormat="1" ht="24.15" customHeight="1">
      <c r="A153" s="38"/>
      <c r="B153" s="39"/>
      <c r="C153" s="236" t="s">
        <v>159</v>
      </c>
      <c r="D153" s="236" t="s">
        <v>124</v>
      </c>
      <c r="E153" s="237" t="s">
        <v>184</v>
      </c>
      <c r="F153" s="238" t="s">
        <v>185</v>
      </c>
      <c r="G153" s="239" t="s">
        <v>178</v>
      </c>
      <c r="H153" s="240">
        <v>0.050000000000000003</v>
      </c>
      <c r="I153" s="241"/>
      <c r="J153" s="242">
        <f>ROUND(I153*H153,2)</f>
        <v>0</v>
      </c>
      <c r="K153" s="238" t="s">
        <v>134</v>
      </c>
      <c r="L153" s="243"/>
      <c r="M153" s="244" t="s">
        <v>1</v>
      </c>
      <c r="N153" s="245" t="s">
        <v>38</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139</v>
      </c>
      <c r="AT153" s="229" t="s">
        <v>124</v>
      </c>
      <c r="AU153" s="229" t="s">
        <v>83</v>
      </c>
      <c r="AY153" s="17" t="s">
        <v>127</v>
      </c>
      <c r="BE153" s="230">
        <f>IF(N153="základní",J153,0)</f>
        <v>0</v>
      </c>
      <c r="BF153" s="230">
        <f>IF(N153="snížená",J153,0)</f>
        <v>0</v>
      </c>
      <c r="BG153" s="230">
        <f>IF(N153="zákl. přenesená",J153,0)</f>
        <v>0</v>
      </c>
      <c r="BH153" s="230">
        <f>IF(N153="sníž. přenesená",J153,0)</f>
        <v>0</v>
      </c>
      <c r="BI153" s="230">
        <f>IF(N153="nulová",J153,0)</f>
        <v>0</v>
      </c>
      <c r="BJ153" s="17" t="s">
        <v>81</v>
      </c>
      <c r="BK153" s="230">
        <f>ROUND(I153*H153,2)</f>
        <v>0</v>
      </c>
      <c r="BL153" s="17" t="s">
        <v>135</v>
      </c>
      <c r="BM153" s="229" t="s">
        <v>186</v>
      </c>
    </row>
    <row r="154" s="2" customFormat="1">
      <c r="A154" s="38"/>
      <c r="B154" s="39"/>
      <c r="C154" s="40"/>
      <c r="D154" s="231" t="s">
        <v>136</v>
      </c>
      <c r="E154" s="40"/>
      <c r="F154" s="232" t="s">
        <v>185</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136</v>
      </c>
      <c r="AU154" s="17" t="s">
        <v>83</v>
      </c>
    </row>
    <row r="155" s="2" customFormat="1" ht="24.15" customHeight="1">
      <c r="A155" s="38"/>
      <c r="B155" s="39"/>
      <c r="C155" s="218" t="s">
        <v>187</v>
      </c>
      <c r="D155" s="218" t="s">
        <v>130</v>
      </c>
      <c r="E155" s="219" t="s">
        <v>188</v>
      </c>
      <c r="F155" s="220" t="s">
        <v>189</v>
      </c>
      <c r="G155" s="221" t="s">
        <v>190</v>
      </c>
      <c r="H155" s="222">
        <v>400</v>
      </c>
      <c r="I155" s="223"/>
      <c r="J155" s="224">
        <f>ROUND(I155*H155,2)</f>
        <v>0</v>
      </c>
      <c r="K155" s="220" t="s">
        <v>134</v>
      </c>
      <c r="L155" s="44"/>
      <c r="M155" s="225" t="s">
        <v>1</v>
      </c>
      <c r="N155" s="226" t="s">
        <v>38</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135</v>
      </c>
      <c r="AT155" s="229" t="s">
        <v>130</v>
      </c>
      <c r="AU155" s="229" t="s">
        <v>83</v>
      </c>
      <c r="AY155" s="17" t="s">
        <v>127</v>
      </c>
      <c r="BE155" s="230">
        <f>IF(N155="základní",J155,0)</f>
        <v>0</v>
      </c>
      <c r="BF155" s="230">
        <f>IF(N155="snížená",J155,0)</f>
        <v>0</v>
      </c>
      <c r="BG155" s="230">
        <f>IF(N155="zákl. přenesená",J155,0)</f>
        <v>0</v>
      </c>
      <c r="BH155" s="230">
        <f>IF(N155="sníž. přenesená",J155,0)</f>
        <v>0</v>
      </c>
      <c r="BI155" s="230">
        <f>IF(N155="nulová",J155,0)</f>
        <v>0</v>
      </c>
      <c r="BJ155" s="17" t="s">
        <v>81</v>
      </c>
      <c r="BK155" s="230">
        <f>ROUND(I155*H155,2)</f>
        <v>0</v>
      </c>
      <c r="BL155" s="17" t="s">
        <v>135</v>
      </c>
      <c r="BM155" s="229" t="s">
        <v>191</v>
      </c>
    </row>
    <row r="156" s="2" customFormat="1">
      <c r="A156" s="38"/>
      <c r="B156" s="39"/>
      <c r="C156" s="40"/>
      <c r="D156" s="231" t="s">
        <v>136</v>
      </c>
      <c r="E156" s="40"/>
      <c r="F156" s="232" t="s">
        <v>189</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136</v>
      </c>
      <c r="AU156" s="17" t="s">
        <v>83</v>
      </c>
    </row>
    <row r="157" s="2" customFormat="1" ht="24.15" customHeight="1">
      <c r="A157" s="38"/>
      <c r="B157" s="39"/>
      <c r="C157" s="218" t="s">
        <v>162</v>
      </c>
      <c r="D157" s="218" t="s">
        <v>130</v>
      </c>
      <c r="E157" s="219" t="s">
        <v>192</v>
      </c>
      <c r="F157" s="220" t="s">
        <v>193</v>
      </c>
      <c r="G157" s="221" t="s">
        <v>190</v>
      </c>
      <c r="H157" s="222">
        <v>200</v>
      </c>
      <c r="I157" s="223"/>
      <c r="J157" s="224">
        <f>ROUND(I157*H157,2)</f>
        <v>0</v>
      </c>
      <c r="K157" s="220" t="s">
        <v>134</v>
      </c>
      <c r="L157" s="44"/>
      <c r="M157" s="225" t="s">
        <v>1</v>
      </c>
      <c r="N157" s="226" t="s">
        <v>38</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135</v>
      </c>
      <c r="AT157" s="229" t="s">
        <v>130</v>
      </c>
      <c r="AU157" s="229" t="s">
        <v>83</v>
      </c>
      <c r="AY157" s="17" t="s">
        <v>127</v>
      </c>
      <c r="BE157" s="230">
        <f>IF(N157="základní",J157,0)</f>
        <v>0</v>
      </c>
      <c r="BF157" s="230">
        <f>IF(N157="snížená",J157,0)</f>
        <v>0</v>
      </c>
      <c r="BG157" s="230">
        <f>IF(N157="zákl. přenesená",J157,0)</f>
        <v>0</v>
      </c>
      <c r="BH157" s="230">
        <f>IF(N157="sníž. přenesená",J157,0)</f>
        <v>0</v>
      </c>
      <c r="BI157" s="230">
        <f>IF(N157="nulová",J157,0)</f>
        <v>0</v>
      </c>
      <c r="BJ157" s="17" t="s">
        <v>81</v>
      </c>
      <c r="BK157" s="230">
        <f>ROUND(I157*H157,2)</f>
        <v>0</v>
      </c>
      <c r="BL157" s="17" t="s">
        <v>135</v>
      </c>
      <c r="BM157" s="229" t="s">
        <v>194</v>
      </c>
    </row>
    <row r="158" s="2" customFormat="1">
      <c r="A158" s="38"/>
      <c r="B158" s="39"/>
      <c r="C158" s="40"/>
      <c r="D158" s="231" t="s">
        <v>136</v>
      </c>
      <c r="E158" s="40"/>
      <c r="F158" s="232" t="s">
        <v>193</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136</v>
      </c>
      <c r="AU158" s="17" t="s">
        <v>83</v>
      </c>
    </row>
    <row r="159" s="2" customFormat="1" ht="16.5" customHeight="1">
      <c r="A159" s="38"/>
      <c r="B159" s="39"/>
      <c r="C159" s="236" t="s">
        <v>195</v>
      </c>
      <c r="D159" s="236" t="s">
        <v>124</v>
      </c>
      <c r="E159" s="237" t="s">
        <v>196</v>
      </c>
      <c r="F159" s="238" t="s">
        <v>197</v>
      </c>
      <c r="G159" s="239" t="s">
        <v>143</v>
      </c>
      <c r="H159" s="240">
        <v>68</v>
      </c>
      <c r="I159" s="241"/>
      <c r="J159" s="242">
        <f>ROUND(I159*H159,2)</f>
        <v>0</v>
      </c>
      <c r="K159" s="238" t="s">
        <v>134</v>
      </c>
      <c r="L159" s="243"/>
      <c r="M159" s="244" t="s">
        <v>1</v>
      </c>
      <c r="N159" s="245" t="s">
        <v>38</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139</v>
      </c>
      <c r="AT159" s="229" t="s">
        <v>124</v>
      </c>
      <c r="AU159" s="229" t="s">
        <v>83</v>
      </c>
      <c r="AY159" s="17" t="s">
        <v>127</v>
      </c>
      <c r="BE159" s="230">
        <f>IF(N159="základní",J159,0)</f>
        <v>0</v>
      </c>
      <c r="BF159" s="230">
        <f>IF(N159="snížená",J159,0)</f>
        <v>0</v>
      </c>
      <c r="BG159" s="230">
        <f>IF(N159="zákl. přenesená",J159,0)</f>
        <v>0</v>
      </c>
      <c r="BH159" s="230">
        <f>IF(N159="sníž. přenesená",J159,0)</f>
        <v>0</v>
      </c>
      <c r="BI159" s="230">
        <f>IF(N159="nulová",J159,0)</f>
        <v>0</v>
      </c>
      <c r="BJ159" s="17" t="s">
        <v>81</v>
      </c>
      <c r="BK159" s="230">
        <f>ROUND(I159*H159,2)</f>
        <v>0</v>
      </c>
      <c r="BL159" s="17" t="s">
        <v>135</v>
      </c>
      <c r="BM159" s="229" t="s">
        <v>198</v>
      </c>
    </row>
    <row r="160" s="2" customFormat="1">
      <c r="A160" s="38"/>
      <c r="B160" s="39"/>
      <c r="C160" s="40"/>
      <c r="D160" s="231" t="s">
        <v>136</v>
      </c>
      <c r="E160" s="40"/>
      <c r="F160" s="232" t="s">
        <v>197</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136</v>
      </c>
      <c r="AU160" s="17" t="s">
        <v>83</v>
      </c>
    </row>
    <row r="161" s="2" customFormat="1" ht="24.15" customHeight="1">
      <c r="A161" s="38"/>
      <c r="B161" s="39"/>
      <c r="C161" s="218" t="s">
        <v>166</v>
      </c>
      <c r="D161" s="218" t="s">
        <v>130</v>
      </c>
      <c r="E161" s="219" t="s">
        <v>199</v>
      </c>
      <c r="F161" s="220" t="s">
        <v>200</v>
      </c>
      <c r="G161" s="221" t="s">
        <v>143</v>
      </c>
      <c r="H161" s="222">
        <v>68</v>
      </c>
      <c r="I161" s="223"/>
      <c r="J161" s="224">
        <f>ROUND(I161*H161,2)</f>
        <v>0</v>
      </c>
      <c r="K161" s="220" t="s">
        <v>134</v>
      </c>
      <c r="L161" s="44"/>
      <c r="M161" s="225" t="s">
        <v>1</v>
      </c>
      <c r="N161" s="226" t="s">
        <v>38</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135</v>
      </c>
      <c r="AT161" s="229" t="s">
        <v>130</v>
      </c>
      <c r="AU161" s="229" t="s">
        <v>83</v>
      </c>
      <c r="AY161" s="17" t="s">
        <v>127</v>
      </c>
      <c r="BE161" s="230">
        <f>IF(N161="základní",J161,0)</f>
        <v>0</v>
      </c>
      <c r="BF161" s="230">
        <f>IF(N161="snížená",J161,0)</f>
        <v>0</v>
      </c>
      <c r="BG161" s="230">
        <f>IF(N161="zákl. přenesená",J161,0)</f>
        <v>0</v>
      </c>
      <c r="BH161" s="230">
        <f>IF(N161="sníž. přenesená",J161,0)</f>
        <v>0</v>
      </c>
      <c r="BI161" s="230">
        <f>IF(N161="nulová",J161,0)</f>
        <v>0</v>
      </c>
      <c r="BJ161" s="17" t="s">
        <v>81</v>
      </c>
      <c r="BK161" s="230">
        <f>ROUND(I161*H161,2)</f>
        <v>0</v>
      </c>
      <c r="BL161" s="17" t="s">
        <v>135</v>
      </c>
      <c r="BM161" s="229" t="s">
        <v>201</v>
      </c>
    </row>
    <row r="162" s="2" customFormat="1">
      <c r="A162" s="38"/>
      <c r="B162" s="39"/>
      <c r="C162" s="40"/>
      <c r="D162" s="231" t="s">
        <v>136</v>
      </c>
      <c r="E162" s="40"/>
      <c r="F162" s="232" t="s">
        <v>200</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136</v>
      </c>
      <c r="AU162" s="17" t="s">
        <v>83</v>
      </c>
    </row>
    <row r="163" s="2" customFormat="1" ht="24.15" customHeight="1">
      <c r="A163" s="38"/>
      <c r="B163" s="39"/>
      <c r="C163" s="218" t="s">
        <v>202</v>
      </c>
      <c r="D163" s="218" t="s">
        <v>130</v>
      </c>
      <c r="E163" s="219" t="s">
        <v>203</v>
      </c>
      <c r="F163" s="220" t="s">
        <v>204</v>
      </c>
      <c r="G163" s="221" t="s">
        <v>143</v>
      </c>
      <c r="H163" s="222">
        <v>5</v>
      </c>
      <c r="I163" s="223"/>
      <c r="J163" s="224">
        <f>ROUND(I163*H163,2)</f>
        <v>0</v>
      </c>
      <c r="K163" s="220" t="s">
        <v>134</v>
      </c>
      <c r="L163" s="44"/>
      <c r="M163" s="225" t="s">
        <v>1</v>
      </c>
      <c r="N163" s="226" t="s">
        <v>38</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135</v>
      </c>
      <c r="AT163" s="229" t="s">
        <v>130</v>
      </c>
      <c r="AU163" s="229" t="s">
        <v>83</v>
      </c>
      <c r="AY163" s="17" t="s">
        <v>127</v>
      </c>
      <c r="BE163" s="230">
        <f>IF(N163="základní",J163,0)</f>
        <v>0</v>
      </c>
      <c r="BF163" s="230">
        <f>IF(N163="snížená",J163,0)</f>
        <v>0</v>
      </c>
      <c r="BG163" s="230">
        <f>IF(N163="zákl. přenesená",J163,0)</f>
        <v>0</v>
      </c>
      <c r="BH163" s="230">
        <f>IF(N163="sníž. přenesená",J163,0)</f>
        <v>0</v>
      </c>
      <c r="BI163" s="230">
        <f>IF(N163="nulová",J163,0)</f>
        <v>0</v>
      </c>
      <c r="BJ163" s="17" t="s">
        <v>81</v>
      </c>
      <c r="BK163" s="230">
        <f>ROUND(I163*H163,2)</f>
        <v>0</v>
      </c>
      <c r="BL163" s="17" t="s">
        <v>135</v>
      </c>
      <c r="BM163" s="229" t="s">
        <v>205</v>
      </c>
    </row>
    <row r="164" s="2" customFormat="1">
      <c r="A164" s="38"/>
      <c r="B164" s="39"/>
      <c r="C164" s="40"/>
      <c r="D164" s="231" t="s">
        <v>136</v>
      </c>
      <c r="E164" s="40"/>
      <c r="F164" s="232" t="s">
        <v>204</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136</v>
      </c>
      <c r="AU164" s="17" t="s">
        <v>83</v>
      </c>
    </row>
    <row r="165" s="2" customFormat="1">
      <c r="A165" s="38"/>
      <c r="B165" s="39"/>
      <c r="C165" s="40"/>
      <c r="D165" s="231" t="s">
        <v>170</v>
      </c>
      <c r="E165" s="40"/>
      <c r="F165" s="246" t="s">
        <v>206</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170</v>
      </c>
      <c r="AU165" s="17" t="s">
        <v>83</v>
      </c>
    </row>
    <row r="166" s="2" customFormat="1" ht="16.5" customHeight="1">
      <c r="A166" s="38"/>
      <c r="B166" s="39"/>
      <c r="C166" s="236" t="s">
        <v>169</v>
      </c>
      <c r="D166" s="236" t="s">
        <v>124</v>
      </c>
      <c r="E166" s="237" t="s">
        <v>207</v>
      </c>
      <c r="F166" s="238" t="s">
        <v>208</v>
      </c>
      <c r="G166" s="239" t="s">
        <v>143</v>
      </c>
      <c r="H166" s="240">
        <v>3</v>
      </c>
      <c r="I166" s="241"/>
      <c r="J166" s="242">
        <f>ROUND(I166*H166,2)</f>
        <v>0</v>
      </c>
      <c r="K166" s="238" t="s">
        <v>134</v>
      </c>
      <c r="L166" s="243"/>
      <c r="M166" s="244" t="s">
        <v>1</v>
      </c>
      <c r="N166" s="245" t="s">
        <v>38</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139</v>
      </c>
      <c r="AT166" s="229" t="s">
        <v>124</v>
      </c>
      <c r="AU166" s="229" t="s">
        <v>83</v>
      </c>
      <c r="AY166" s="17" t="s">
        <v>127</v>
      </c>
      <c r="BE166" s="230">
        <f>IF(N166="základní",J166,0)</f>
        <v>0</v>
      </c>
      <c r="BF166" s="230">
        <f>IF(N166="snížená",J166,0)</f>
        <v>0</v>
      </c>
      <c r="BG166" s="230">
        <f>IF(N166="zákl. přenesená",J166,0)</f>
        <v>0</v>
      </c>
      <c r="BH166" s="230">
        <f>IF(N166="sníž. přenesená",J166,0)</f>
        <v>0</v>
      </c>
      <c r="BI166" s="230">
        <f>IF(N166="nulová",J166,0)</f>
        <v>0</v>
      </c>
      <c r="BJ166" s="17" t="s">
        <v>81</v>
      </c>
      <c r="BK166" s="230">
        <f>ROUND(I166*H166,2)</f>
        <v>0</v>
      </c>
      <c r="BL166" s="17" t="s">
        <v>135</v>
      </c>
      <c r="BM166" s="229" t="s">
        <v>209</v>
      </c>
    </row>
    <row r="167" s="2" customFormat="1">
      <c r="A167" s="38"/>
      <c r="B167" s="39"/>
      <c r="C167" s="40"/>
      <c r="D167" s="231" t="s">
        <v>136</v>
      </c>
      <c r="E167" s="40"/>
      <c r="F167" s="232" t="s">
        <v>208</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136</v>
      </c>
      <c r="AU167" s="17" t="s">
        <v>83</v>
      </c>
    </row>
    <row r="168" s="12" customFormat="1" ht="25.92" customHeight="1">
      <c r="A168" s="12"/>
      <c r="B168" s="202"/>
      <c r="C168" s="203"/>
      <c r="D168" s="204" t="s">
        <v>72</v>
      </c>
      <c r="E168" s="205" t="s">
        <v>210</v>
      </c>
      <c r="F168" s="205" t="s">
        <v>211</v>
      </c>
      <c r="G168" s="203"/>
      <c r="H168" s="203"/>
      <c r="I168" s="206"/>
      <c r="J168" s="207">
        <f>BK168</f>
        <v>0</v>
      </c>
      <c r="K168" s="203"/>
      <c r="L168" s="208"/>
      <c r="M168" s="209"/>
      <c r="N168" s="210"/>
      <c r="O168" s="210"/>
      <c r="P168" s="211">
        <f>P169+P306</f>
        <v>0</v>
      </c>
      <c r="Q168" s="210"/>
      <c r="R168" s="211">
        <f>R169+R306</f>
        <v>0</v>
      </c>
      <c r="S168" s="210"/>
      <c r="T168" s="212">
        <f>T169+T306</f>
        <v>0</v>
      </c>
      <c r="U168" s="12"/>
      <c r="V168" s="12"/>
      <c r="W168" s="12"/>
      <c r="X168" s="12"/>
      <c r="Y168" s="12"/>
      <c r="Z168" s="12"/>
      <c r="AA168" s="12"/>
      <c r="AB168" s="12"/>
      <c r="AC168" s="12"/>
      <c r="AD168" s="12"/>
      <c r="AE168" s="12"/>
      <c r="AR168" s="213" t="s">
        <v>83</v>
      </c>
      <c r="AT168" s="214" t="s">
        <v>72</v>
      </c>
      <c r="AU168" s="214" t="s">
        <v>73</v>
      </c>
      <c r="AY168" s="213" t="s">
        <v>127</v>
      </c>
      <c r="BK168" s="215">
        <f>BK169+BK306</f>
        <v>0</v>
      </c>
    </row>
    <row r="169" s="12" customFormat="1" ht="22.8" customHeight="1">
      <c r="A169" s="12"/>
      <c r="B169" s="202"/>
      <c r="C169" s="203"/>
      <c r="D169" s="204" t="s">
        <v>72</v>
      </c>
      <c r="E169" s="216" t="s">
        <v>212</v>
      </c>
      <c r="F169" s="216" t="s">
        <v>213</v>
      </c>
      <c r="G169" s="203"/>
      <c r="H169" s="203"/>
      <c r="I169" s="206"/>
      <c r="J169" s="217">
        <f>BK169</f>
        <v>0</v>
      </c>
      <c r="K169" s="203"/>
      <c r="L169" s="208"/>
      <c r="M169" s="209"/>
      <c r="N169" s="210"/>
      <c r="O169" s="210"/>
      <c r="P169" s="211">
        <f>SUM(P170:P305)</f>
        <v>0</v>
      </c>
      <c r="Q169" s="210"/>
      <c r="R169" s="211">
        <f>SUM(R170:R305)</f>
        <v>0</v>
      </c>
      <c r="S169" s="210"/>
      <c r="T169" s="212">
        <f>SUM(T170:T305)</f>
        <v>0</v>
      </c>
      <c r="U169" s="12"/>
      <c r="V169" s="12"/>
      <c r="W169" s="12"/>
      <c r="X169" s="12"/>
      <c r="Y169" s="12"/>
      <c r="Z169" s="12"/>
      <c r="AA169" s="12"/>
      <c r="AB169" s="12"/>
      <c r="AC169" s="12"/>
      <c r="AD169" s="12"/>
      <c r="AE169" s="12"/>
      <c r="AR169" s="213" t="s">
        <v>83</v>
      </c>
      <c r="AT169" s="214" t="s">
        <v>72</v>
      </c>
      <c r="AU169" s="214" t="s">
        <v>81</v>
      </c>
      <c r="AY169" s="213" t="s">
        <v>127</v>
      </c>
      <c r="BK169" s="215">
        <f>SUM(BK170:BK305)</f>
        <v>0</v>
      </c>
    </row>
    <row r="170" s="2" customFormat="1" ht="16.5" customHeight="1">
      <c r="A170" s="38"/>
      <c r="B170" s="39"/>
      <c r="C170" s="218" t="s">
        <v>7</v>
      </c>
      <c r="D170" s="218" t="s">
        <v>130</v>
      </c>
      <c r="E170" s="219" t="s">
        <v>214</v>
      </c>
      <c r="F170" s="220" t="s">
        <v>215</v>
      </c>
      <c r="G170" s="221" t="s">
        <v>143</v>
      </c>
      <c r="H170" s="222">
        <v>20</v>
      </c>
      <c r="I170" s="223"/>
      <c r="J170" s="224">
        <f>ROUND(I170*H170,2)</f>
        <v>0</v>
      </c>
      <c r="K170" s="220" t="s">
        <v>134</v>
      </c>
      <c r="L170" s="44"/>
      <c r="M170" s="225" t="s">
        <v>1</v>
      </c>
      <c r="N170" s="226" t="s">
        <v>38</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162</v>
      </c>
      <c r="AT170" s="229" t="s">
        <v>130</v>
      </c>
      <c r="AU170" s="229" t="s">
        <v>83</v>
      </c>
      <c r="AY170" s="17" t="s">
        <v>127</v>
      </c>
      <c r="BE170" s="230">
        <f>IF(N170="základní",J170,0)</f>
        <v>0</v>
      </c>
      <c r="BF170" s="230">
        <f>IF(N170="snížená",J170,0)</f>
        <v>0</v>
      </c>
      <c r="BG170" s="230">
        <f>IF(N170="zákl. přenesená",J170,0)</f>
        <v>0</v>
      </c>
      <c r="BH170" s="230">
        <f>IF(N170="sníž. přenesená",J170,0)</f>
        <v>0</v>
      </c>
      <c r="BI170" s="230">
        <f>IF(N170="nulová",J170,0)</f>
        <v>0</v>
      </c>
      <c r="BJ170" s="17" t="s">
        <v>81</v>
      </c>
      <c r="BK170" s="230">
        <f>ROUND(I170*H170,2)</f>
        <v>0</v>
      </c>
      <c r="BL170" s="17" t="s">
        <v>162</v>
      </c>
      <c r="BM170" s="229" t="s">
        <v>216</v>
      </c>
    </row>
    <row r="171" s="2" customFormat="1">
      <c r="A171" s="38"/>
      <c r="B171" s="39"/>
      <c r="C171" s="40"/>
      <c r="D171" s="231" t="s">
        <v>136</v>
      </c>
      <c r="E171" s="40"/>
      <c r="F171" s="232" t="s">
        <v>215</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136</v>
      </c>
      <c r="AU171" s="17" t="s">
        <v>83</v>
      </c>
    </row>
    <row r="172" s="2" customFormat="1" ht="24.15" customHeight="1">
      <c r="A172" s="38"/>
      <c r="B172" s="39"/>
      <c r="C172" s="236" t="s">
        <v>175</v>
      </c>
      <c r="D172" s="236" t="s">
        <v>124</v>
      </c>
      <c r="E172" s="237" t="s">
        <v>217</v>
      </c>
      <c r="F172" s="238" t="s">
        <v>218</v>
      </c>
      <c r="G172" s="239" t="s">
        <v>143</v>
      </c>
      <c r="H172" s="240">
        <v>20</v>
      </c>
      <c r="I172" s="241"/>
      <c r="J172" s="242">
        <f>ROUND(I172*H172,2)</f>
        <v>0</v>
      </c>
      <c r="K172" s="238" t="s">
        <v>134</v>
      </c>
      <c r="L172" s="243"/>
      <c r="M172" s="244" t="s">
        <v>1</v>
      </c>
      <c r="N172" s="245" t="s">
        <v>38</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194</v>
      </c>
      <c r="AT172" s="229" t="s">
        <v>124</v>
      </c>
      <c r="AU172" s="229" t="s">
        <v>83</v>
      </c>
      <c r="AY172" s="17" t="s">
        <v>127</v>
      </c>
      <c r="BE172" s="230">
        <f>IF(N172="základní",J172,0)</f>
        <v>0</v>
      </c>
      <c r="BF172" s="230">
        <f>IF(N172="snížená",J172,0)</f>
        <v>0</v>
      </c>
      <c r="BG172" s="230">
        <f>IF(N172="zákl. přenesená",J172,0)</f>
        <v>0</v>
      </c>
      <c r="BH172" s="230">
        <f>IF(N172="sníž. přenesená",J172,0)</f>
        <v>0</v>
      </c>
      <c r="BI172" s="230">
        <f>IF(N172="nulová",J172,0)</f>
        <v>0</v>
      </c>
      <c r="BJ172" s="17" t="s">
        <v>81</v>
      </c>
      <c r="BK172" s="230">
        <f>ROUND(I172*H172,2)</f>
        <v>0</v>
      </c>
      <c r="BL172" s="17" t="s">
        <v>162</v>
      </c>
      <c r="BM172" s="229" t="s">
        <v>219</v>
      </c>
    </row>
    <row r="173" s="2" customFormat="1">
      <c r="A173" s="38"/>
      <c r="B173" s="39"/>
      <c r="C173" s="40"/>
      <c r="D173" s="231" t="s">
        <v>136</v>
      </c>
      <c r="E173" s="40"/>
      <c r="F173" s="232" t="s">
        <v>218</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136</v>
      </c>
      <c r="AU173" s="17" t="s">
        <v>83</v>
      </c>
    </row>
    <row r="174" s="2" customFormat="1" ht="24.15" customHeight="1">
      <c r="A174" s="38"/>
      <c r="B174" s="39"/>
      <c r="C174" s="218" t="s">
        <v>220</v>
      </c>
      <c r="D174" s="218" t="s">
        <v>130</v>
      </c>
      <c r="E174" s="219" t="s">
        <v>221</v>
      </c>
      <c r="F174" s="220" t="s">
        <v>222</v>
      </c>
      <c r="G174" s="221" t="s">
        <v>133</v>
      </c>
      <c r="H174" s="222">
        <v>359</v>
      </c>
      <c r="I174" s="223"/>
      <c r="J174" s="224">
        <f>ROUND(I174*H174,2)</f>
        <v>0</v>
      </c>
      <c r="K174" s="220" t="s">
        <v>134</v>
      </c>
      <c r="L174" s="44"/>
      <c r="M174" s="225" t="s">
        <v>1</v>
      </c>
      <c r="N174" s="226" t="s">
        <v>38</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162</v>
      </c>
      <c r="AT174" s="229" t="s">
        <v>130</v>
      </c>
      <c r="AU174" s="229" t="s">
        <v>83</v>
      </c>
      <c r="AY174" s="17" t="s">
        <v>127</v>
      </c>
      <c r="BE174" s="230">
        <f>IF(N174="základní",J174,0)</f>
        <v>0</v>
      </c>
      <c r="BF174" s="230">
        <f>IF(N174="snížená",J174,0)</f>
        <v>0</v>
      </c>
      <c r="BG174" s="230">
        <f>IF(N174="zákl. přenesená",J174,0)</f>
        <v>0</v>
      </c>
      <c r="BH174" s="230">
        <f>IF(N174="sníž. přenesená",J174,0)</f>
        <v>0</v>
      </c>
      <c r="BI174" s="230">
        <f>IF(N174="nulová",J174,0)</f>
        <v>0</v>
      </c>
      <c r="BJ174" s="17" t="s">
        <v>81</v>
      </c>
      <c r="BK174" s="230">
        <f>ROUND(I174*H174,2)</f>
        <v>0</v>
      </c>
      <c r="BL174" s="17" t="s">
        <v>162</v>
      </c>
      <c r="BM174" s="229" t="s">
        <v>223</v>
      </c>
    </row>
    <row r="175" s="2" customFormat="1">
      <c r="A175" s="38"/>
      <c r="B175" s="39"/>
      <c r="C175" s="40"/>
      <c r="D175" s="231" t="s">
        <v>136</v>
      </c>
      <c r="E175" s="40"/>
      <c r="F175" s="232" t="s">
        <v>222</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136</v>
      </c>
      <c r="AU175" s="17" t="s">
        <v>83</v>
      </c>
    </row>
    <row r="176" s="2" customFormat="1" ht="24.15" customHeight="1">
      <c r="A176" s="38"/>
      <c r="B176" s="39"/>
      <c r="C176" s="236" t="s">
        <v>179</v>
      </c>
      <c r="D176" s="236" t="s">
        <v>124</v>
      </c>
      <c r="E176" s="237" t="s">
        <v>224</v>
      </c>
      <c r="F176" s="238" t="s">
        <v>225</v>
      </c>
      <c r="G176" s="239" t="s">
        <v>133</v>
      </c>
      <c r="H176" s="240">
        <v>164</v>
      </c>
      <c r="I176" s="241"/>
      <c r="J176" s="242">
        <f>ROUND(I176*H176,2)</f>
        <v>0</v>
      </c>
      <c r="K176" s="238" t="s">
        <v>134</v>
      </c>
      <c r="L176" s="243"/>
      <c r="M176" s="244" t="s">
        <v>1</v>
      </c>
      <c r="N176" s="245" t="s">
        <v>38</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194</v>
      </c>
      <c r="AT176" s="229" t="s">
        <v>124</v>
      </c>
      <c r="AU176" s="229" t="s">
        <v>83</v>
      </c>
      <c r="AY176" s="17" t="s">
        <v>127</v>
      </c>
      <c r="BE176" s="230">
        <f>IF(N176="základní",J176,0)</f>
        <v>0</v>
      </c>
      <c r="BF176" s="230">
        <f>IF(N176="snížená",J176,0)</f>
        <v>0</v>
      </c>
      <c r="BG176" s="230">
        <f>IF(N176="zákl. přenesená",J176,0)</f>
        <v>0</v>
      </c>
      <c r="BH176" s="230">
        <f>IF(N176="sníž. přenesená",J176,0)</f>
        <v>0</v>
      </c>
      <c r="BI176" s="230">
        <f>IF(N176="nulová",J176,0)</f>
        <v>0</v>
      </c>
      <c r="BJ176" s="17" t="s">
        <v>81</v>
      </c>
      <c r="BK176" s="230">
        <f>ROUND(I176*H176,2)</f>
        <v>0</v>
      </c>
      <c r="BL176" s="17" t="s">
        <v>162</v>
      </c>
      <c r="BM176" s="229" t="s">
        <v>226</v>
      </c>
    </row>
    <row r="177" s="2" customFormat="1">
      <c r="A177" s="38"/>
      <c r="B177" s="39"/>
      <c r="C177" s="40"/>
      <c r="D177" s="231" t="s">
        <v>136</v>
      </c>
      <c r="E177" s="40"/>
      <c r="F177" s="232" t="s">
        <v>225</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136</v>
      </c>
      <c r="AU177" s="17" t="s">
        <v>83</v>
      </c>
    </row>
    <row r="178" s="2" customFormat="1" ht="24.15" customHeight="1">
      <c r="A178" s="38"/>
      <c r="B178" s="39"/>
      <c r="C178" s="236" t="s">
        <v>227</v>
      </c>
      <c r="D178" s="236" t="s">
        <v>124</v>
      </c>
      <c r="E178" s="237" t="s">
        <v>228</v>
      </c>
      <c r="F178" s="238" t="s">
        <v>229</v>
      </c>
      <c r="G178" s="239" t="s">
        <v>133</v>
      </c>
      <c r="H178" s="240">
        <v>195</v>
      </c>
      <c r="I178" s="241"/>
      <c r="J178" s="242">
        <f>ROUND(I178*H178,2)</f>
        <v>0</v>
      </c>
      <c r="K178" s="238" t="s">
        <v>134</v>
      </c>
      <c r="L178" s="243"/>
      <c r="M178" s="244" t="s">
        <v>1</v>
      </c>
      <c r="N178" s="245" t="s">
        <v>38</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194</v>
      </c>
      <c r="AT178" s="229" t="s">
        <v>124</v>
      </c>
      <c r="AU178" s="229" t="s">
        <v>83</v>
      </c>
      <c r="AY178" s="17" t="s">
        <v>127</v>
      </c>
      <c r="BE178" s="230">
        <f>IF(N178="základní",J178,0)</f>
        <v>0</v>
      </c>
      <c r="BF178" s="230">
        <f>IF(N178="snížená",J178,0)</f>
        <v>0</v>
      </c>
      <c r="BG178" s="230">
        <f>IF(N178="zákl. přenesená",J178,0)</f>
        <v>0</v>
      </c>
      <c r="BH178" s="230">
        <f>IF(N178="sníž. přenesená",J178,0)</f>
        <v>0</v>
      </c>
      <c r="BI178" s="230">
        <f>IF(N178="nulová",J178,0)</f>
        <v>0</v>
      </c>
      <c r="BJ178" s="17" t="s">
        <v>81</v>
      </c>
      <c r="BK178" s="230">
        <f>ROUND(I178*H178,2)</f>
        <v>0</v>
      </c>
      <c r="BL178" s="17" t="s">
        <v>162</v>
      </c>
      <c r="BM178" s="229" t="s">
        <v>230</v>
      </c>
    </row>
    <row r="179" s="2" customFormat="1">
      <c r="A179" s="38"/>
      <c r="B179" s="39"/>
      <c r="C179" s="40"/>
      <c r="D179" s="231" t="s">
        <v>136</v>
      </c>
      <c r="E179" s="40"/>
      <c r="F179" s="232" t="s">
        <v>229</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136</v>
      </c>
      <c r="AU179" s="17" t="s">
        <v>83</v>
      </c>
    </row>
    <row r="180" s="2" customFormat="1" ht="24.15" customHeight="1">
      <c r="A180" s="38"/>
      <c r="B180" s="39"/>
      <c r="C180" s="218" t="s">
        <v>183</v>
      </c>
      <c r="D180" s="218" t="s">
        <v>130</v>
      </c>
      <c r="E180" s="219" t="s">
        <v>231</v>
      </c>
      <c r="F180" s="220" t="s">
        <v>232</v>
      </c>
      <c r="G180" s="221" t="s">
        <v>133</v>
      </c>
      <c r="H180" s="222">
        <v>115</v>
      </c>
      <c r="I180" s="223"/>
      <c r="J180" s="224">
        <f>ROUND(I180*H180,2)</f>
        <v>0</v>
      </c>
      <c r="K180" s="220" t="s">
        <v>134</v>
      </c>
      <c r="L180" s="44"/>
      <c r="M180" s="225" t="s">
        <v>1</v>
      </c>
      <c r="N180" s="226" t="s">
        <v>38</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162</v>
      </c>
      <c r="AT180" s="229" t="s">
        <v>130</v>
      </c>
      <c r="AU180" s="229" t="s">
        <v>83</v>
      </c>
      <c r="AY180" s="17" t="s">
        <v>127</v>
      </c>
      <c r="BE180" s="230">
        <f>IF(N180="základní",J180,0)</f>
        <v>0</v>
      </c>
      <c r="BF180" s="230">
        <f>IF(N180="snížená",J180,0)</f>
        <v>0</v>
      </c>
      <c r="BG180" s="230">
        <f>IF(N180="zákl. přenesená",J180,0)</f>
        <v>0</v>
      </c>
      <c r="BH180" s="230">
        <f>IF(N180="sníž. přenesená",J180,0)</f>
        <v>0</v>
      </c>
      <c r="BI180" s="230">
        <f>IF(N180="nulová",J180,0)</f>
        <v>0</v>
      </c>
      <c r="BJ180" s="17" t="s">
        <v>81</v>
      </c>
      <c r="BK180" s="230">
        <f>ROUND(I180*H180,2)</f>
        <v>0</v>
      </c>
      <c r="BL180" s="17" t="s">
        <v>162</v>
      </c>
      <c r="BM180" s="229" t="s">
        <v>233</v>
      </c>
    </row>
    <row r="181" s="2" customFormat="1">
      <c r="A181" s="38"/>
      <c r="B181" s="39"/>
      <c r="C181" s="40"/>
      <c r="D181" s="231" t="s">
        <v>136</v>
      </c>
      <c r="E181" s="40"/>
      <c r="F181" s="232" t="s">
        <v>232</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136</v>
      </c>
      <c r="AU181" s="17" t="s">
        <v>83</v>
      </c>
    </row>
    <row r="182" s="2" customFormat="1" ht="24.15" customHeight="1">
      <c r="A182" s="38"/>
      <c r="B182" s="39"/>
      <c r="C182" s="236" t="s">
        <v>234</v>
      </c>
      <c r="D182" s="236" t="s">
        <v>124</v>
      </c>
      <c r="E182" s="237" t="s">
        <v>235</v>
      </c>
      <c r="F182" s="238" t="s">
        <v>236</v>
      </c>
      <c r="G182" s="239" t="s">
        <v>133</v>
      </c>
      <c r="H182" s="240">
        <v>115</v>
      </c>
      <c r="I182" s="241"/>
      <c r="J182" s="242">
        <f>ROUND(I182*H182,2)</f>
        <v>0</v>
      </c>
      <c r="K182" s="238" t="s">
        <v>134</v>
      </c>
      <c r="L182" s="243"/>
      <c r="M182" s="244" t="s">
        <v>1</v>
      </c>
      <c r="N182" s="245" t="s">
        <v>38</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194</v>
      </c>
      <c r="AT182" s="229" t="s">
        <v>124</v>
      </c>
      <c r="AU182" s="229" t="s">
        <v>83</v>
      </c>
      <c r="AY182" s="17" t="s">
        <v>127</v>
      </c>
      <c r="BE182" s="230">
        <f>IF(N182="základní",J182,0)</f>
        <v>0</v>
      </c>
      <c r="BF182" s="230">
        <f>IF(N182="snížená",J182,0)</f>
        <v>0</v>
      </c>
      <c r="BG182" s="230">
        <f>IF(N182="zákl. přenesená",J182,0)</f>
        <v>0</v>
      </c>
      <c r="BH182" s="230">
        <f>IF(N182="sníž. přenesená",J182,0)</f>
        <v>0</v>
      </c>
      <c r="BI182" s="230">
        <f>IF(N182="nulová",J182,0)</f>
        <v>0</v>
      </c>
      <c r="BJ182" s="17" t="s">
        <v>81</v>
      </c>
      <c r="BK182" s="230">
        <f>ROUND(I182*H182,2)</f>
        <v>0</v>
      </c>
      <c r="BL182" s="17" t="s">
        <v>162</v>
      </c>
      <c r="BM182" s="229" t="s">
        <v>237</v>
      </c>
    </row>
    <row r="183" s="2" customFormat="1">
      <c r="A183" s="38"/>
      <c r="B183" s="39"/>
      <c r="C183" s="40"/>
      <c r="D183" s="231" t="s">
        <v>136</v>
      </c>
      <c r="E183" s="40"/>
      <c r="F183" s="232" t="s">
        <v>236</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136</v>
      </c>
      <c r="AU183" s="17" t="s">
        <v>83</v>
      </c>
    </row>
    <row r="184" s="2" customFormat="1" ht="33" customHeight="1">
      <c r="A184" s="38"/>
      <c r="B184" s="39"/>
      <c r="C184" s="218" t="s">
        <v>186</v>
      </c>
      <c r="D184" s="218" t="s">
        <v>130</v>
      </c>
      <c r="E184" s="219" t="s">
        <v>238</v>
      </c>
      <c r="F184" s="220" t="s">
        <v>239</v>
      </c>
      <c r="G184" s="221" t="s">
        <v>133</v>
      </c>
      <c r="H184" s="222">
        <v>860</v>
      </c>
      <c r="I184" s="223"/>
      <c r="J184" s="224">
        <f>ROUND(I184*H184,2)</f>
        <v>0</v>
      </c>
      <c r="K184" s="220" t="s">
        <v>134</v>
      </c>
      <c r="L184" s="44"/>
      <c r="M184" s="225" t="s">
        <v>1</v>
      </c>
      <c r="N184" s="226" t="s">
        <v>38</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162</v>
      </c>
      <c r="AT184" s="229" t="s">
        <v>130</v>
      </c>
      <c r="AU184" s="229" t="s">
        <v>83</v>
      </c>
      <c r="AY184" s="17" t="s">
        <v>127</v>
      </c>
      <c r="BE184" s="230">
        <f>IF(N184="základní",J184,0)</f>
        <v>0</v>
      </c>
      <c r="BF184" s="230">
        <f>IF(N184="snížená",J184,0)</f>
        <v>0</v>
      </c>
      <c r="BG184" s="230">
        <f>IF(N184="zákl. přenesená",J184,0)</f>
        <v>0</v>
      </c>
      <c r="BH184" s="230">
        <f>IF(N184="sníž. přenesená",J184,0)</f>
        <v>0</v>
      </c>
      <c r="BI184" s="230">
        <f>IF(N184="nulová",J184,0)</f>
        <v>0</v>
      </c>
      <c r="BJ184" s="17" t="s">
        <v>81</v>
      </c>
      <c r="BK184" s="230">
        <f>ROUND(I184*H184,2)</f>
        <v>0</v>
      </c>
      <c r="BL184" s="17" t="s">
        <v>162</v>
      </c>
      <c r="BM184" s="229" t="s">
        <v>240</v>
      </c>
    </row>
    <row r="185" s="2" customFormat="1">
      <c r="A185" s="38"/>
      <c r="B185" s="39"/>
      <c r="C185" s="40"/>
      <c r="D185" s="231" t="s">
        <v>136</v>
      </c>
      <c r="E185" s="40"/>
      <c r="F185" s="232" t="s">
        <v>239</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136</v>
      </c>
      <c r="AU185" s="17" t="s">
        <v>83</v>
      </c>
    </row>
    <row r="186" s="2" customFormat="1" ht="24.15" customHeight="1">
      <c r="A186" s="38"/>
      <c r="B186" s="39"/>
      <c r="C186" s="236" t="s">
        <v>241</v>
      </c>
      <c r="D186" s="236" t="s">
        <v>124</v>
      </c>
      <c r="E186" s="237" t="s">
        <v>242</v>
      </c>
      <c r="F186" s="238" t="s">
        <v>243</v>
      </c>
      <c r="G186" s="239" t="s">
        <v>133</v>
      </c>
      <c r="H186" s="240">
        <v>860</v>
      </c>
      <c r="I186" s="241"/>
      <c r="J186" s="242">
        <f>ROUND(I186*H186,2)</f>
        <v>0</v>
      </c>
      <c r="K186" s="238" t="s">
        <v>134</v>
      </c>
      <c r="L186" s="243"/>
      <c r="M186" s="244" t="s">
        <v>1</v>
      </c>
      <c r="N186" s="245" t="s">
        <v>38</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194</v>
      </c>
      <c r="AT186" s="229" t="s">
        <v>124</v>
      </c>
      <c r="AU186" s="229" t="s">
        <v>83</v>
      </c>
      <c r="AY186" s="17" t="s">
        <v>127</v>
      </c>
      <c r="BE186" s="230">
        <f>IF(N186="základní",J186,0)</f>
        <v>0</v>
      </c>
      <c r="BF186" s="230">
        <f>IF(N186="snížená",J186,0)</f>
        <v>0</v>
      </c>
      <c r="BG186" s="230">
        <f>IF(N186="zákl. přenesená",J186,0)</f>
        <v>0</v>
      </c>
      <c r="BH186" s="230">
        <f>IF(N186="sníž. přenesená",J186,0)</f>
        <v>0</v>
      </c>
      <c r="BI186" s="230">
        <f>IF(N186="nulová",J186,0)</f>
        <v>0</v>
      </c>
      <c r="BJ186" s="17" t="s">
        <v>81</v>
      </c>
      <c r="BK186" s="230">
        <f>ROUND(I186*H186,2)</f>
        <v>0</v>
      </c>
      <c r="BL186" s="17" t="s">
        <v>162</v>
      </c>
      <c r="BM186" s="229" t="s">
        <v>244</v>
      </c>
    </row>
    <row r="187" s="2" customFormat="1">
      <c r="A187" s="38"/>
      <c r="B187" s="39"/>
      <c r="C187" s="40"/>
      <c r="D187" s="231" t="s">
        <v>136</v>
      </c>
      <c r="E187" s="40"/>
      <c r="F187" s="232" t="s">
        <v>243</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136</v>
      </c>
      <c r="AU187" s="17" t="s">
        <v>83</v>
      </c>
    </row>
    <row r="188" s="2" customFormat="1" ht="16.5" customHeight="1">
      <c r="A188" s="38"/>
      <c r="B188" s="39"/>
      <c r="C188" s="236" t="s">
        <v>191</v>
      </c>
      <c r="D188" s="236" t="s">
        <v>124</v>
      </c>
      <c r="E188" s="237" t="s">
        <v>245</v>
      </c>
      <c r="F188" s="238" t="s">
        <v>246</v>
      </c>
      <c r="G188" s="239" t="s">
        <v>143</v>
      </c>
      <c r="H188" s="240">
        <v>112</v>
      </c>
      <c r="I188" s="241"/>
      <c r="J188" s="242">
        <f>ROUND(I188*H188,2)</f>
        <v>0</v>
      </c>
      <c r="K188" s="238" t="s">
        <v>134</v>
      </c>
      <c r="L188" s="243"/>
      <c r="M188" s="244" t="s">
        <v>1</v>
      </c>
      <c r="N188" s="245" t="s">
        <v>38</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194</v>
      </c>
      <c r="AT188" s="229" t="s">
        <v>124</v>
      </c>
      <c r="AU188" s="229" t="s">
        <v>83</v>
      </c>
      <c r="AY188" s="17" t="s">
        <v>127</v>
      </c>
      <c r="BE188" s="230">
        <f>IF(N188="základní",J188,0)</f>
        <v>0</v>
      </c>
      <c r="BF188" s="230">
        <f>IF(N188="snížená",J188,0)</f>
        <v>0</v>
      </c>
      <c r="BG188" s="230">
        <f>IF(N188="zákl. přenesená",J188,0)</f>
        <v>0</v>
      </c>
      <c r="BH188" s="230">
        <f>IF(N188="sníž. přenesená",J188,0)</f>
        <v>0</v>
      </c>
      <c r="BI188" s="230">
        <f>IF(N188="nulová",J188,0)</f>
        <v>0</v>
      </c>
      <c r="BJ188" s="17" t="s">
        <v>81</v>
      </c>
      <c r="BK188" s="230">
        <f>ROUND(I188*H188,2)</f>
        <v>0</v>
      </c>
      <c r="BL188" s="17" t="s">
        <v>162</v>
      </c>
      <c r="BM188" s="229" t="s">
        <v>247</v>
      </c>
    </row>
    <row r="189" s="2" customFormat="1">
      <c r="A189" s="38"/>
      <c r="B189" s="39"/>
      <c r="C189" s="40"/>
      <c r="D189" s="231" t="s">
        <v>136</v>
      </c>
      <c r="E189" s="40"/>
      <c r="F189" s="232" t="s">
        <v>246</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136</v>
      </c>
      <c r="AU189" s="17" t="s">
        <v>83</v>
      </c>
    </row>
    <row r="190" s="2" customFormat="1" ht="24.15" customHeight="1">
      <c r="A190" s="38"/>
      <c r="B190" s="39"/>
      <c r="C190" s="218" t="s">
        <v>248</v>
      </c>
      <c r="D190" s="218" t="s">
        <v>130</v>
      </c>
      <c r="E190" s="219" t="s">
        <v>249</v>
      </c>
      <c r="F190" s="220" t="s">
        <v>250</v>
      </c>
      <c r="G190" s="221" t="s">
        <v>143</v>
      </c>
      <c r="H190" s="222">
        <v>112</v>
      </c>
      <c r="I190" s="223"/>
      <c r="J190" s="224">
        <f>ROUND(I190*H190,2)</f>
        <v>0</v>
      </c>
      <c r="K190" s="220" t="s">
        <v>134</v>
      </c>
      <c r="L190" s="44"/>
      <c r="M190" s="225" t="s">
        <v>1</v>
      </c>
      <c r="N190" s="226" t="s">
        <v>38</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162</v>
      </c>
      <c r="AT190" s="229" t="s">
        <v>130</v>
      </c>
      <c r="AU190" s="229" t="s">
        <v>83</v>
      </c>
      <c r="AY190" s="17" t="s">
        <v>127</v>
      </c>
      <c r="BE190" s="230">
        <f>IF(N190="základní",J190,0)</f>
        <v>0</v>
      </c>
      <c r="BF190" s="230">
        <f>IF(N190="snížená",J190,0)</f>
        <v>0</v>
      </c>
      <c r="BG190" s="230">
        <f>IF(N190="zákl. přenesená",J190,0)</f>
        <v>0</v>
      </c>
      <c r="BH190" s="230">
        <f>IF(N190="sníž. přenesená",J190,0)</f>
        <v>0</v>
      </c>
      <c r="BI190" s="230">
        <f>IF(N190="nulová",J190,0)</f>
        <v>0</v>
      </c>
      <c r="BJ190" s="17" t="s">
        <v>81</v>
      </c>
      <c r="BK190" s="230">
        <f>ROUND(I190*H190,2)</f>
        <v>0</v>
      </c>
      <c r="BL190" s="17" t="s">
        <v>162</v>
      </c>
      <c r="BM190" s="229" t="s">
        <v>251</v>
      </c>
    </row>
    <row r="191" s="2" customFormat="1">
      <c r="A191" s="38"/>
      <c r="B191" s="39"/>
      <c r="C191" s="40"/>
      <c r="D191" s="231" t="s">
        <v>136</v>
      </c>
      <c r="E191" s="40"/>
      <c r="F191" s="232" t="s">
        <v>250</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136</v>
      </c>
      <c r="AU191" s="17" t="s">
        <v>83</v>
      </c>
    </row>
    <row r="192" s="2" customFormat="1" ht="24.15" customHeight="1">
      <c r="A192" s="38"/>
      <c r="B192" s="39"/>
      <c r="C192" s="218" t="s">
        <v>194</v>
      </c>
      <c r="D192" s="218" t="s">
        <v>130</v>
      </c>
      <c r="E192" s="219" t="s">
        <v>252</v>
      </c>
      <c r="F192" s="220" t="s">
        <v>253</v>
      </c>
      <c r="G192" s="221" t="s">
        <v>143</v>
      </c>
      <c r="H192" s="222">
        <v>112</v>
      </c>
      <c r="I192" s="223"/>
      <c r="J192" s="224">
        <f>ROUND(I192*H192,2)</f>
        <v>0</v>
      </c>
      <c r="K192" s="220" t="s">
        <v>134</v>
      </c>
      <c r="L192" s="44"/>
      <c r="M192" s="225" t="s">
        <v>1</v>
      </c>
      <c r="N192" s="226" t="s">
        <v>38</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162</v>
      </c>
      <c r="AT192" s="229" t="s">
        <v>130</v>
      </c>
      <c r="AU192" s="229" t="s">
        <v>83</v>
      </c>
      <c r="AY192" s="17" t="s">
        <v>127</v>
      </c>
      <c r="BE192" s="230">
        <f>IF(N192="základní",J192,0)</f>
        <v>0</v>
      </c>
      <c r="BF192" s="230">
        <f>IF(N192="snížená",J192,0)</f>
        <v>0</v>
      </c>
      <c r="BG192" s="230">
        <f>IF(N192="zákl. přenesená",J192,0)</f>
        <v>0</v>
      </c>
      <c r="BH192" s="230">
        <f>IF(N192="sníž. přenesená",J192,0)</f>
        <v>0</v>
      </c>
      <c r="BI192" s="230">
        <f>IF(N192="nulová",J192,0)</f>
        <v>0</v>
      </c>
      <c r="BJ192" s="17" t="s">
        <v>81</v>
      </c>
      <c r="BK192" s="230">
        <f>ROUND(I192*H192,2)</f>
        <v>0</v>
      </c>
      <c r="BL192" s="17" t="s">
        <v>162</v>
      </c>
      <c r="BM192" s="229" t="s">
        <v>135</v>
      </c>
    </row>
    <row r="193" s="2" customFormat="1">
      <c r="A193" s="38"/>
      <c r="B193" s="39"/>
      <c r="C193" s="40"/>
      <c r="D193" s="231" t="s">
        <v>136</v>
      </c>
      <c r="E193" s="40"/>
      <c r="F193" s="232" t="s">
        <v>253</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136</v>
      </c>
      <c r="AU193" s="17" t="s">
        <v>83</v>
      </c>
    </row>
    <row r="194" s="2" customFormat="1" ht="24.15" customHeight="1">
      <c r="A194" s="38"/>
      <c r="B194" s="39"/>
      <c r="C194" s="218" t="s">
        <v>254</v>
      </c>
      <c r="D194" s="218" t="s">
        <v>130</v>
      </c>
      <c r="E194" s="219" t="s">
        <v>255</v>
      </c>
      <c r="F194" s="220" t="s">
        <v>256</v>
      </c>
      <c r="G194" s="221" t="s">
        <v>143</v>
      </c>
      <c r="H194" s="222">
        <v>1</v>
      </c>
      <c r="I194" s="223"/>
      <c r="J194" s="224">
        <f>ROUND(I194*H194,2)</f>
        <v>0</v>
      </c>
      <c r="K194" s="220" t="s">
        <v>134</v>
      </c>
      <c r="L194" s="44"/>
      <c r="M194" s="225" t="s">
        <v>1</v>
      </c>
      <c r="N194" s="226" t="s">
        <v>38</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162</v>
      </c>
      <c r="AT194" s="229" t="s">
        <v>130</v>
      </c>
      <c r="AU194" s="229" t="s">
        <v>83</v>
      </c>
      <c r="AY194" s="17" t="s">
        <v>127</v>
      </c>
      <c r="BE194" s="230">
        <f>IF(N194="základní",J194,0)</f>
        <v>0</v>
      </c>
      <c r="BF194" s="230">
        <f>IF(N194="snížená",J194,0)</f>
        <v>0</v>
      </c>
      <c r="BG194" s="230">
        <f>IF(N194="zákl. přenesená",J194,0)</f>
        <v>0</v>
      </c>
      <c r="BH194" s="230">
        <f>IF(N194="sníž. přenesená",J194,0)</f>
        <v>0</v>
      </c>
      <c r="BI194" s="230">
        <f>IF(N194="nulová",J194,0)</f>
        <v>0</v>
      </c>
      <c r="BJ194" s="17" t="s">
        <v>81</v>
      </c>
      <c r="BK194" s="230">
        <f>ROUND(I194*H194,2)</f>
        <v>0</v>
      </c>
      <c r="BL194" s="17" t="s">
        <v>162</v>
      </c>
      <c r="BM194" s="229" t="s">
        <v>257</v>
      </c>
    </row>
    <row r="195" s="2" customFormat="1">
      <c r="A195" s="38"/>
      <c r="B195" s="39"/>
      <c r="C195" s="40"/>
      <c r="D195" s="231" t="s">
        <v>136</v>
      </c>
      <c r="E195" s="40"/>
      <c r="F195" s="232" t="s">
        <v>256</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136</v>
      </c>
      <c r="AU195" s="17" t="s">
        <v>83</v>
      </c>
    </row>
    <row r="196" s="2" customFormat="1" ht="16.5" customHeight="1">
      <c r="A196" s="38"/>
      <c r="B196" s="39"/>
      <c r="C196" s="236" t="s">
        <v>198</v>
      </c>
      <c r="D196" s="236" t="s">
        <v>124</v>
      </c>
      <c r="E196" s="237" t="s">
        <v>258</v>
      </c>
      <c r="F196" s="238" t="s">
        <v>259</v>
      </c>
      <c r="G196" s="239" t="s">
        <v>143</v>
      </c>
      <c r="H196" s="240">
        <v>1</v>
      </c>
      <c r="I196" s="241"/>
      <c r="J196" s="242">
        <f>ROUND(I196*H196,2)</f>
        <v>0</v>
      </c>
      <c r="K196" s="238" t="s">
        <v>134</v>
      </c>
      <c r="L196" s="243"/>
      <c r="M196" s="244" t="s">
        <v>1</v>
      </c>
      <c r="N196" s="245" t="s">
        <v>38</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194</v>
      </c>
      <c r="AT196" s="229" t="s">
        <v>124</v>
      </c>
      <c r="AU196" s="229" t="s">
        <v>83</v>
      </c>
      <c r="AY196" s="17" t="s">
        <v>127</v>
      </c>
      <c r="BE196" s="230">
        <f>IF(N196="základní",J196,0)</f>
        <v>0</v>
      </c>
      <c r="BF196" s="230">
        <f>IF(N196="snížená",J196,0)</f>
        <v>0</v>
      </c>
      <c r="BG196" s="230">
        <f>IF(N196="zákl. přenesená",J196,0)</f>
        <v>0</v>
      </c>
      <c r="BH196" s="230">
        <f>IF(N196="sníž. přenesená",J196,0)</f>
        <v>0</v>
      </c>
      <c r="BI196" s="230">
        <f>IF(N196="nulová",J196,0)</f>
        <v>0</v>
      </c>
      <c r="BJ196" s="17" t="s">
        <v>81</v>
      </c>
      <c r="BK196" s="230">
        <f>ROUND(I196*H196,2)</f>
        <v>0</v>
      </c>
      <c r="BL196" s="17" t="s">
        <v>162</v>
      </c>
      <c r="BM196" s="229" t="s">
        <v>260</v>
      </c>
    </row>
    <row r="197" s="2" customFormat="1">
      <c r="A197" s="38"/>
      <c r="B197" s="39"/>
      <c r="C197" s="40"/>
      <c r="D197" s="231" t="s">
        <v>136</v>
      </c>
      <c r="E197" s="40"/>
      <c r="F197" s="232" t="s">
        <v>259</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136</v>
      </c>
      <c r="AU197" s="17" t="s">
        <v>83</v>
      </c>
    </row>
    <row r="198" s="2" customFormat="1">
      <c r="A198" s="38"/>
      <c r="B198" s="39"/>
      <c r="C198" s="40"/>
      <c r="D198" s="231" t="s">
        <v>170</v>
      </c>
      <c r="E198" s="40"/>
      <c r="F198" s="246" t="s">
        <v>261</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170</v>
      </c>
      <c r="AU198" s="17" t="s">
        <v>83</v>
      </c>
    </row>
    <row r="199" s="2" customFormat="1" ht="24.15" customHeight="1">
      <c r="A199" s="38"/>
      <c r="B199" s="39"/>
      <c r="C199" s="218" t="s">
        <v>262</v>
      </c>
      <c r="D199" s="218" t="s">
        <v>130</v>
      </c>
      <c r="E199" s="219" t="s">
        <v>263</v>
      </c>
      <c r="F199" s="220" t="s">
        <v>264</v>
      </c>
      <c r="G199" s="221" t="s">
        <v>143</v>
      </c>
      <c r="H199" s="222">
        <v>2</v>
      </c>
      <c r="I199" s="223"/>
      <c r="J199" s="224">
        <f>ROUND(I199*H199,2)</f>
        <v>0</v>
      </c>
      <c r="K199" s="220" t="s">
        <v>134</v>
      </c>
      <c r="L199" s="44"/>
      <c r="M199" s="225" t="s">
        <v>1</v>
      </c>
      <c r="N199" s="226" t="s">
        <v>38</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162</v>
      </c>
      <c r="AT199" s="229" t="s">
        <v>130</v>
      </c>
      <c r="AU199" s="229" t="s">
        <v>83</v>
      </c>
      <c r="AY199" s="17" t="s">
        <v>127</v>
      </c>
      <c r="BE199" s="230">
        <f>IF(N199="základní",J199,0)</f>
        <v>0</v>
      </c>
      <c r="BF199" s="230">
        <f>IF(N199="snížená",J199,0)</f>
        <v>0</v>
      </c>
      <c r="BG199" s="230">
        <f>IF(N199="zákl. přenesená",J199,0)</f>
        <v>0</v>
      </c>
      <c r="BH199" s="230">
        <f>IF(N199="sníž. přenesená",J199,0)</f>
        <v>0</v>
      </c>
      <c r="BI199" s="230">
        <f>IF(N199="nulová",J199,0)</f>
        <v>0</v>
      </c>
      <c r="BJ199" s="17" t="s">
        <v>81</v>
      </c>
      <c r="BK199" s="230">
        <f>ROUND(I199*H199,2)</f>
        <v>0</v>
      </c>
      <c r="BL199" s="17" t="s">
        <v>162</v>
      </c>
      <c r="BM199" s="229" t="s">
        <v>265</v>
      </c>
    </row>
    <row r="200" s="2" customFormat="1">
      <c r="A200" s="38"/>
      <c r="B200" s="39"/>
      <c r="C200" s="40"/>
      <c r="D200" s="231" t="s">
        <v>136</v>
      </c>
      <c r="E200" s="40"/>
      <c r="F200" s="232" t="s">
        <v>264</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136</v>
      </c>
      <c r="AU200" s="17" t="s">
        <v>83</v>
      </c>
    </row>
    <row r="201" s="2" customFormat="1" ht="16.5" customHeight="1">
      <c r="A201" s="38"/>
      <c r="B201" s="39"/>
      <c r="C201" s="236" t="s">
        <v>201</v>
      </c>
      <c r="D201" s="236" t="s">
        <v>124</v>
      </c>
      <c r="E201" s="237" t="s">
        <v>266</v>
      </c>
      <c r="F201" s="238" t="s">
        <v>267</v>
      </c>
      <c r="G201" s="239" t="s">
        <v>143</v>
      </c>
      <c r="H201" s="240">
        <v>2</v>
      </c>
      <c r="I201" s="241"/>
      <c r="J201" s="242">
        <f>ROUND(I201*H201,2)</f>
        <v>0</v>
      </c>
      <c r="K201" s="238" t="s">
        <v>134</v>
      </c>
      <c r="L201" s="243"/>
      <c r="M201" s="244" t="s">
        <v>1</v>
      </c>
      <c r="N201" s="245" t="s">
        <v>38</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194</v>
      </c>
      <c r="AT201" s="229" t="s">
        <v>124</v>
      </c>
      <c r="AU201" s="229" t="s">
        <v>83</v>
      </c>
      <c r="AY201" s="17" t="s">
        <v>127</v>
      </c>
      <c r="BE201" s="230">
        <f>IF(N201="základní",J201,0)</f>
        <v>0</v>
      </c>
      <c r="BF201" s="230">
        <f>IF(N201="snížená",J201,0)</f>
        <v>0</v>
      </c>
      <c r="BG201" s="230">
        <f>IF(N201="zákl. přenesená",J201,0)</f>
        <v>0</v>
      </c>
      <c r="BH201" s="230">
        <f>IF(N201="sníž. přenesená",J201,0)</f>
        <v>0</v>
      </c>
      <c r="BI201" s="230">
        <f>IF(N201="nulová",J201,0)</f>
        <v>0</v>
      </c>
      <c r="BJ201" s="17" t="s">
        <v>81</v>
      </c>
      <c r="BK201" s="230">
        <f>ROUND(I201*H201,2)</f>
        <v>0</v>
      </c>
      <c r="BL201" s="17" t="s">
        <v>162</v>
      </c>
      <c r="BM201" s="229" t="s">
        <v>268</v>
      </c>
    </row>
    <row r="202" s="2" customFormat="1">
      <c r="A202" s="38"/>
      <c r="B202" s="39"/>
      <c r="C202" s="40"/>
      <c r="D202" s="231" t="s">
        <v>136</v>
      </c>
      <c r="E202" s="40"/>
      <c r="F202" s="232" t="s">
        <v>267</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136</v>
      </c>
      <c r="AU202" s="17" t="s">
        <v>83</v>
      </c>
    </row>
    <row r="203" s="2" customFormat="1">
      <c r="A203" s="38"/>
      <c r="B203" s="39"/>
      <c r="C203" s="40"/>
      <c r="D203" s="231" t="s">
        <v>170</v>
      </c>
      <c r="E203" s="40"/>
      <c r="F203" s="246" t="s">
        <v>269</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170</v>
      </c>
      <c r="AU203" s="17" t="s">
        <v>83</v>
      </c>
    </row>
    <row r="204" s="2" customFormat="1" ht="24.15" customHeight="1">
      <c r="A204" s="38"/>
      <c r="B204" s="39"/>
      <c r="C204" s="218" t="s">
        <v>270</v>
      </c>
      <c r="D204" s="218" t="s">
        <v>130</v>
      </c>
      <c r="E204" s="219" t="s">
        <v>271</v>
      </c>
      <c r="F204" s="220" t="s">
        <v>272</v>
      </c>
      <c r="G204" s="221" t="s">
        <v>143</v>
      </c>
      <c r="H204" s="222">
        <v>2</v>
      </c>
      <c r="I204" s="223"/>
      <c r="J204" s="224">
        <f>ROUND(I204*H204,2)</f>
        <v>0</v>
      </c>
      <c r="K204" s="220" t="s">
        <v>134</v>
      </c>
      <c r="L204" s="44"/>
      <c r="M204" s="225" t="s">
        <v>1</v>
      </c>
      <c r="N204" s="226" t="s">
        <v>38</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162</v>
      </c>
      <c r="AT204" s="229" t="s">
        <v>130</v>
      </c>
      <c r="AU204" s="229" t="s">
        <v>83</v>
      </c>
      <c r="AY204" s="17" t="s">
        <v>127</v>
      </c>
      <c r="BE204" s="230">
        <f>IF(N204="základní",J204,0)</f>
        <v>0</v>
      </c>
      <c r="BF204" s="230">
        <f>IF(N204="snížená",J204,0)</f>
        <v>0</v>
      </c>
      <c r="BG204" s="230">
        <f>IF(N204="zákl. přenesená",J204,0)</f>
        <v>0</v>
      </c>
      <c r="BH204" s="230">
        <f>IF(N204="sníž. přenesená",J204,0)</f>
        <v>0</v>
      </c>
      <c r="BI204" s="230">
        <f>IF(N204="nulová",J204,0)</f>
        <v>0</v>
      </c>
      <c r="BJ204" s="17" t="s">
        <v>81</v>
      </c>
      <c r="BK204" s="230">
        <f>ROUND(I204*H204,2)</f>
        <v>0</v>
      </c>
      <c r="BL204" s="17" t="s">
        <v>162</v>
      </c>
      <c r="BM204" s="229" t="s">
        <v>273</v>
      </c>
    </row>
    <row r="205" s="2" customFormat="1">
      <c r="A205" s="38"/>
      <c r="B205" s="39"/>
      <c r="C205" s="40"/>
      <c r="D205" s="231" t="s">
        <v>136</v>
      </c>
      <c r="E205" s="40"/>
      <c r="F205" s="232" t="s">
        <v>272</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136</v>
      </c>
      <c r="AU205" s="17" t="s">
        <v>83</v>
      </c>
    </row>
    <row r="206" s="2" customFormat="1" ht="16.5" customHeight="1">
      <c r="A206" s="38"/>
      <c r="B206" s="39"/>
      <c r="C206" s="236" t="s">
        <v>205</v>
      </c>
      <c r="D206" s="236" t="s">
        <v>124</v>
      </c>
      <c r="E206" s="237" t="s">
        <v>274</v>
      </c>
      <c r="F206" s="238" t="s">
        <v>275</v>
      </c>
      <c r="G206" s="239" t="s">
        <v>143</v>
      </c>
      <c r="H206" s="240">
        <v>1</v>
      </c>
      <c r="I206" s="241"/>
      <c r="J206" s="242">
        <f>ROUND(I206*H206,2)</f>
        <v>0</v>
      </c>
      <c r="K206" s="238" t="s">
        <v>134</v>
      </c>
      <c r="L206" s="243"/>
      <c r="M206" s="244" t="s">
        <v>1</v>
      </c>
      <c r="N206" s="245" t="s">
        <v>38</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194</v>
      </c>
      <c r="AT206" s="229" t="s">
        <v>124</v>
      </c>
      <c r="AU206" s="229" t="s">
        <v>83</v>
      </c>
      <c r="AY206" s="17" t="s">
        <v>127</v>
      </c>
      <c r="BE206" s="230">
        <f>IF(N206="základní",J206,0)</f>
        <v>0</v>
      </c>
      <c r="BF206" s="230">
        <f>IF(N206="snížená",J206,0)</f>
        <v>0</v>
      </c>
      <c r="BG206" s="230">
        <f>IF(N206="zákl. přenesená",J206,0)</f>
        <v>0</v>
      </c>
      <c r="BH206" s="230">
        <f>IF(N206="sníž. přenesená",J206,0)</f>
        <v>0</v>
      </c>
      <c r="BI206" s="230">
        <f>IF(N206="nulová",J206,0)</f>
        <v>0</v>
      </c>
      <c r="BJ206" s="17" t="s">
        <v>81</v>
      </c>
      <c r="BK206" s="230">
        <f>ROUND(I206*H206,2)</f>
        <v>0</v>
      </c>
      <c r="BL206" s="17" t="s">
        <v>162</v>
      </c>
      <c r="BM206" s="229" t="s">
        <v>276</v>
      </c>
    </row>
    <row r="207" s="2" customFormat="1">
      <c r="A207" s="38"/>
      <c r="B207" s="39"/>
      <c r="C207" s="40"/>
      <c r="D207" s="231" t="s">
        <v>136</v>
      </c>
      <c r="E207" s="40"/>
      <c r="F207" s="232" t="s">
        <v>275</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136</v>
      </c>
      <c r="AU207" s="17" t="s">
        <v>83</v>
      </c>
    </row>
    <row r="208" s="2" customFormat="1">
      <c r="A208" s="38"/>
      <c r="B208" s="39"/>
      <c r="C208" s="40"/>
      <c r="D208" s="231" t="s">
        <v>170</v>
      </c>
      <c r="E208" s="40"/>
      <c r="F208" s="246" t="s">
        <v>277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170</v>
      </c>
      <c r="AU208" s="17" t="s">
        <v>83</v>
      </c>
    </row>
    <row r="209" s="2" customFormat="1" ht="16.5" customHeight="1">
      <c r="A209" s="38"/>
      <c r="B209" s="39"/>
      <c r="C209" s="218" t="s">
        <v>278</v>
      </c>
      <c r="D209" s="218" t="s">
        <v>130</v>
      </c>
      <c r="E209" s="219" t="s">
        <v>279</v>
      </c>
      <c r="F209" s="220" t="s">
        <v>280</v>
      </c>
      <c r="G209" s="221" t="s">
        <v>143</v>
      </c>
      <c r="H209" s="222">
        <v>2</v>
      </c>
      <c r="I209" s="223"/>
      <c r="J209" s="224">
        <f>ROUND(I209*H209,2)</f>
        <v>0</v>
      </c>
      <c r="K209" s="220" t="s">
        <v>134</v>
      </c>
      <c r="L209" s="44"/>
      <c r="M209" s="225" t="s">
        <v>1</v>
      </c>
      <c r="N209" s="226" t="s">
        <v>38</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162</v>
      </c>
      <c r="AT209" s="229" t="s">
        <v>130</v>
      </c>
      <c r="AU209" s="229" t="s">
        <v>83</v>
      </c>
      <c r="AY209" s="17" t="s">
        <v>127</v>
      </c>
      <c r="BE209" s="230">
        <f>IF(N209="základní",J209,0)</f>
        <v>0</v>
      </c>
      <c r="BF209" s="230">
        <f>IF(N209="snížená",J209,0)</f>
        <v>0</v>
      </c>
      <c r="BG209" s="230">
        <f>IF(N209="zákl. přenesená",J209,0)</f>
        <v>0</v>
      </c>
      <c r="BH209" s="230">
        <f>IF(N209="sníž. přenesená",J209,0)</f>
        <v>0</v>
      </c>
      <c r="BI209" s="230">
        <f>IF(N209="nulová",J209,0)</f>
        <v>0</v>
      </c>
      <c r="BJ209" s="17" t="s">
        <v>81</v>
      </c>
      <c r="BK209" s="230">
        <f>ROUND(I209*H209,2)</f>
        <v>0</v>
      </c>
      <c r="BL209" s="17" t="s">
        <v>162</v>
      </c>
      <c r="BM209" s="229" t="s">
        <v>281</v>
      </c>
    </row>
    <row r="210" s="2" customFormat="1">
      <c r="A210" s="38"/>
      <c r="B210" s="39"/>
      <c r="C210" s="40"/>
      <c r="D210" s="231" t="s">
        <v>136</v>
      </c>
      <c r="E210" s="40"/>
      <c r="F210" s="232" t="s">
        <v>280</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136</v>
      </c>
      <c r="AU210" s="17" t="s">
        <v>83</v>
      </c>
    </row>
    <row r="211" s="2" customFormat="1" ht="24.15" customHeight="1">
      <c r="A211" s="38"/>
      <c r="B211" s="39"/>
      <c r="C211" s="236" t="s">
        <v>209</v>
      </c>
      <c r="D211" s="236" t="s">
        <v>124</v>
      </c>
      <c r="E211" s="237" t="s">
        <v>282</v>
      </c>
      <c r="F211" s="238" t="s">
        <v>283</v>
      </c>
      <c r="G211" s="239" t="s">
        <v>143</v>
      </c>
      <c r="H211" s="240">
        <v>2</v>
      </c>
      <c r="I211" s="241"/>
      <c r="J211" s="242">
        <f>ROUND(I211*H211,2)</f>
        <v>0</v>
      </c>
      <c r="K211" s="238" t="s">
        <v>134</v>
      </c>
      <c r="L211" s="243"/>
      <c r="M211" s="244" t="s">
        <v>1</v>
      </c>
      <c r="N211" s="245" t="s">
        <v>38</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194</v>
      </c>
      <c r="AT211" s="229" t="s">
        <v>124</v>
      </c>
      <c r="AU211" s="229" t="s">
        <v>83</v>
      </c>
      <c r="AY211" s="17" t="s">
        <v>127</v>
      </c>
      <c r="BE211" s="230">
        <f>IF(N211="základní",J211,0)</f>
        <v>0</v>
      </c>
      <c r="BF211" s="230">
        <f>IF(N211="snížená",J211,0)</f>
        <v>0</v>
      </c>
      <c r="BG211" s="230">
        <f>IF(N211="zákl. přenesená",J211,0)</f>
        <v>0</v>
      </c>
      <c r="BH211" s="230">
        <f>IF(N211="sníž. přenesená",J211,0)</f>
        <v>0</v>
      </c>
      <c r="BI211" s="230">
        <f>IF(N211="nulová",J211,0)</f>
        <v>0</v>
      </c>
      <c r="BJ211" s="17" t="s">
        <v>81</v>
      </c>
      <c r="BK211" s="230">
        <f>ROUND(I211*H211,2)</f>
        <v>0</v>
      </c>
      <c r="BL211" s="17" t="s">
        <v>162</v>
      </c>
      <c r="BM211" s="229" t="s">
        <v>284</v>
      </c>
    </row>
    <row r="212" s="2" customFormat="1">
      <c r="A212" s="38"/>
      <c r="B212" s="39"/>
      <c r="C212" s="40"/>
      <c r="D212" s="231" t="s">
        <v>136</v>
      </c>
      <c r="E212" s="40"/>
      <c r="F212" s="232" t="s">
        <v>283</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136</v>
      </c>
      <c r="AU212" s="17" t="s">
        <v>83</v>
      </c>
    </row>
    <row r="213" s="2" customFormat="1">
      <c r="A213" s="38"/>
      <c r="B213" s="39"/>
      <c r="C213" s="40"/>
      <c r="D213" s="231" t="s">
        <v>170</v>
      </c>
      <c r="E213" s="40"/>
      <c r="F213" s="246" t="s">
        <v>285</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170</v>
      </c>
      <c r="AU213" s="17" t="s">
        <v>83</v>
      </c>
    </row>
    <row r="214" s="2" customFormat="1" ht="24.15" customHeight="1">
      <c r="A214" s="38"/>
      <c r="B214" s="39"/>
      <c r="C214" s="218" t="s">
        <v>286</v>
      </c>
      <c r="D214" s="218" t="s">
        <v>130</v>
      </c>
      <c r="E214" s="219" t="s">
        <v>287</v>
      </c>
      <c r="F214" s="220" t="s">
        <v>288</v>
      </c>
      <c r="G214" s="221" t="s">
        <v>143</v>
      </c>
      <c r="H214" s="222">
        <v>8</v>
      </c>
      <c r="I214" s="223"/>
      <c r="J214" s="224">
        <f>ROUND(I214*H214,2)</f>
        <v>0</v>
      </c>
      <c r="K214" s="220" t="s">
        <v>134</v>
      </c>
      <c r="L214" s="44"/>
      <c r="M214" s="225" t="s">
        <v>1</v>
      </c>
      <c r="N214" s="226" t="s">
        <v>38</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162</v>
      </c>
      <c r="AT214" s="229" t="s">
        <v>130</v>
      </c>
      <c r="AU214" s="229" t="s">
        <v>83</v>
      </c>
      <c r="AY214" s="17" t="s">
        <v>127</v>
      </c>
      <c r="BE214" s="230">
        <f>IF(N214="základní",J214,0)</f>
        <v>0</v>
      </c>
      <c r="BF214" s="230">
        <f>IF(N214="snížená",J214,0)</f>
        <v>0</v>
      </c>
      <c r="BG214" s="230">
        <f>IF(N214="zákl. přenesená",J214,0)</f>
        <v>0</v>
      </c>
      <c r="BH214" s="230">
        <f>IF(N214="sníž. přenesená",J214,0)</f>
        <v>0</v>
      </c>
      <c r="BI214" s="230">
        <f>IF(N214="nulová",J214,0)</f>
        <v>0</v>
      </c>
      <c r="BJ214" s="17" t="s">
        <v>81</v>
      </c>
      <c r="BK214" s="230">
        <f>ROUND(I214*H214,2)</f>
        <v>0</v>
      </c>
      <c r="BL214" s="17" t="s">
        <v>162</v>
      </c>
      <c r="BM214" s="229" t="s">
        <v>289</v>
      </c>
    </row>
    <row r="215" s="2" customFormat="1">
      <c r="A215" s="38"/>
      <c r="B215" s="39"/>
      <c r="C215" s="40"/>
      <c r="D215" s="231" t="s">
        <v>136</v>
      </c>
      <c r="E215" s="40"/>
      <c r="F215" s="232" t="s">
        <v>288</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136</v>
      </c>
      <c r="AU215" s="17" t="s">
        <v>83</v>
      </c>
    </row>
    <row r="216" s="2" customFormat="1" ht="24.15" customHeight="1">
      <c r="A216" s="38"/>
      <c r="B216" s="39"/>
      <c r="C216" s="236" t="s">
        <v>216</v>
      </c>
      <c r="D216" s="236" t="s">
        <v>124</v>
      </c>
      <c r="E216" s="237" t="s">
        <v>290</v>
      </c>
      <c r="F216" s="238" t="s">
        <v>291</v>
      </c>
      <c r="G216" s="239" t="s">
        <v>143</v>
      </c>
      <c r="H216" s="240">
        <v>8</v>
      </c>
      <c r="I216" s="241"/>
      <c r="J216" s="242">
        <f>ROUND(I216*H216,2)</f>
        <v>0</v>
      </c>
      <c r="K216" s="238" t="s">
        <v>134</v>
      </c>
      <c r="L216" s="243"/>
      <c r="M216" s="244" t="s">
        <v>1</v>
      </c>
      <c r="N216" s="245" t="s">
        <v>38</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194</v>
      </c>
      <c r="AT216" s="229" t="s">
        <v>124</v>
      </c>
      <c r="AU216" s="229" t="s">
        <v>83</v>
      </c>
      <c r="AY216" s="17" t="s">
        <v>127</v>
      </c>
      <c r="BE216" s="230">
        <f>IF(N216="základní",J216,0)</f>
        <v>0</v>
      </c>
      <c r="BF216" s="230">
        <f>IF(N216="snížená",J216,0)</f>
        <v>0</v>
      </c>
      <c r="BG216" s="230">
        <f>IF(N216="zákl. přenesená",J216,0)</f>
        <v>0</v>
      </c>
      <c r="BH216" s="230">
        <f>IF(N216="sníž. přenesená",J216,0)</f>
        <v>0</v>
      </c>
      <c r="BI216" s="230">
        <f>IF(N216="nulová",J216,0)</f>
        <v>0</v>
      </c>
      <c r="BJ216" s="17" t="s">
        <v>81</v>
      </c>
      <c r="BK216" s="230">
        <f>ROUND(I216*H216,2)</f>
        <v>0</v>
      </c>
      <c r="BL216" s="17" t="s">
        <v>162</v>
      </c>
      <c r="BM216" s="229" t="s">
        <v>292</v>
      </c>
    </row>
    <row r="217" s="2" customFormat="1">
      <c r="A217" s="38"/>
      <c r="B217" s="39"/>
      <c r="C217" s="40"/>
      <c r="D217" s="231" t="s">
        <v>136</v>
      </c>
      <c r="E217" s="40"/>
      <c r="F217" s="232" t="s">
        <v>291</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136</v>
      </c>
      <c r="AU217" s="17" t="s">
        <v>83</v>
      </c>
    </row>
    <row r="218" s="2" customFormat="1" ht="37.8" customHeight="1">
      <c r="A218" s="38"/>
      <c r="B218" s="39"/>
      <c r="C218" s="218" t="s">
        <v>293</v>
      </c>
      <c r="D218" s="218" t="s">
        <v>130</v>
      </c>
      <c r="E218" s="219" t="s">
        <v>294</v>
      </c>
      <c r="F218" s="220" t="s">
        <v>295</v>
      </c>
      <c r="G218" s="221" t="s">
        <v>143</v>
      </c>
      <c r="H218" s="222">
        <v>2</v>
      </c>
      <c r="I218" s="223"/>
      <c r="J218" s="224">
        <f>ROUND(I218*H218,2)</f>
        <v>0</v>
      </c>
      <c r="K218" s="220" t="s">
        <v>134</v>
      </c>
      <c r="L218" s="44"/>
      <c r="M218" s="225" t="s">
        <v>1</v>
      </c>
      <c r="N218" s="226" t="s">
        <v>38</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162</v>
      </c>
      <c r="AT218" s="229" t="s">
        <v>130</v>
      </c>
      <c r="AU218" s="229" t="s">
        <v>83</v>
      </c>
      <c r="AY218" s="17" t="s">
        <v>127</v>
      </c>
      <c r="BE218" s="230">
        <f>IF(N218="základní",J218,0)</f>
        <v>0</v>
      </c>
      <c r="BF218" s="230">
        <f>IF(N218="snížená",J218,0)</f>
        <v>0</v>
      </c>
      <c r="BG218" s="230">
        <f>IF(N218="zákl. přenesená",J218,0)</f>
        <v>0</v>
      </c>
      <c r="BH218" s="230">
        <f>IF(N218="sníž. přenesená",J218,0)</f>
        <v>0</v>
      </c>
      <c r="BI218" s="230">
        <f>IF(N218="nulová",J218,0)</f>
        <v>0</v>
      </c>
      <c r="BJ218" s="17" t="s">
        <v>81</v>
      </c>
      <c r="BK218" s="230">
        <f>ROUND(I218*H218,2)</f>
        <v>0</v>
      </c>
      <c r="BL218" s="17" t="s">
        <v>162</v>
      </c>
      <c r="BM218" s="229" t="s">
        <v>296</v>
      </c>
    </row>
    <row r="219" s="2" customFormat="1">
      <c r="A219" s="38"/>
      <c r="B219" s="39"/>
      <c r="C219" s="40"/>
      <c r="D219" s="231" t="s">
        <v>136</v>
      </c>
      <c r="E219" s="40"/>
      <c r="F219" s="232" t="s">
        <v>295</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136</v>
      </c>
      <c r="AU219" s="17" t="s">
        <v>83</v>
      </c>
    </row>
    <row r="220" s="2" customFormat="1" ht="24.15" customHeight="1">
      <c r="A220" s="38"/>
      <c r="B220" s="39"/>
      <c r="C220" s="236" t="s">
        <v>219</v>
      </c>
      <c r="D220" s="236" t="s">
        <v>124</v>
      </c>
      <c r="E220" s="237" t="s">
        <v>297</v>
      </c>
      <c r="F220" s="238" t="s">
        <v>298</v>
      </c>
      <c r="G220" s="239" t="s">
        <v>143</v>
      </c>
      <c r="H220" s="240">
        <v>2</v>
      </c>
      <c r="I220" s="241"/>
      <c r="J220" s="242">
        <f>ROUND(I220*H220,2)</f>
        <v>0</v>
      </c>
      <c r="K220" s="238" t="s">
        <v>134</v>
      </c>
      <c r="L220" s="243"/>
      <c r="M220" s="244" t="s">
        <v>1</v>
      </c>
      <c r="N220" s="245" t="s">
        <v>38</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194</v>
      </c>
      <c r="AT220" s="229" t="s">
        <v>124</v>
      </c>
      <c r="AU220" s="229" t="s">
        <v>83</v>
      </c>
      <c r="AY220" s="17" t="s">
        <v>127</v>
      </c>
      <c r="BE220" s="230">
        <f>IF(N220="základní",J220,0)</f>
        <v>0</v>
      </c>
      <c r="BF220" s="230">
        <f>IF(N220="snížená",J220,0)</f>
        <v>0</v>
      </c>
      <c r="BG220" s="230">
        <f>IF(N220="zákl. přenesená",J220,0)</f>
        <v>0</v>
      </c>
      <c r="BH220" s="230">
        <f>IF(N220="sníž. přenesená",J220,0)</f>
        <v>0</v>
      </c>
      <c r="BI220" s="230">
        <f>IF(N220="nulová",J220,0)</f>
        <v>0</v>
      </c>
      <c r="BJ220" s="17" t="s">
        <v>81</v>
      </c>
      <c r="BK220" s="230">
        <f>ROUND(I220*H220,2)</f>
        <v>0</v>
      </c>
      <c r="BL220" s="17" t="s">
        <v>162</v>
      </c>
      <c r="BM220" s="229" t="s">
        <v>299</v>
      </c>
    </row>
    <row r="221" s="2" customFormat="1">
      <c r="A221" s="38"/>
      <c r="B221" s="39"/>
      <c r="C221" s="40"/>
      <c r="D221" s="231" t="s">
        <v>136</v>
      </c>
      <c r="E221" s="40"/>
      <c r="F221" s="232" t="s">
        <v>298</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136</v>
      </c>
      <c r="AU221" s="17" t="s">
        <v>83</v>
      </c>
    </row>
    <row r="222" s="2" customFormat="1" ht="21.75" customHeight="1">
      <c r="A222" s="38"/>
      <c r="B222" s="39"/>
      <c r="C222" s="236" t="s">
        <v>300</v>
      </c>
      <c r="D222" s="236" t="s">
        <v>124</v>
      </c>
      <c r="E222" s="237" t="s">
        <v>301</v>
      </c>
      <c r="F222" s="238" t="s">
        <v>302</v>
      </c>
      <c r="G222" s="239" t="s">
        <v>143</v>
      </c>
      <c r="H222" s="240">
        <v>2</v>
      </c>
      <c r="I222" s="241"/>
      <c r="J222" s="242">
        <f>ROUND(I222*H222,2)</f>
        <v>0</v>
      </c>
      <c r="K222" s="238" t="s">
        <v>134</v>
      </c>
      <c r="L222" s="243"/>
      <c r="M222" s="244" t="s">
        <v>1</v>
      </c>
      <c r="N222" s="245" t="s">
        <v>38</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194</v>
      </c>
      <c r="AT222" s="229" t="s">
        <v>124</v>
      </c>
      <c r="AU222" s="229" t="s">
        <v>83</v>
      </c>
      <c r="AY222" s="17" t="s">
        <v>127</v>
      </c>
      <c r="BE222" s="230">
        <f>IF(N222="základní",J222,0)</f>
        <v>0</v>
      </c>
      <c r="BF222" s="230">
        <f>IF(N222="snížená",J222,0)</f>
        <v>0</v>
      </c>
      <c r="BG222" s="230">
        <f>IF(N222="zákl. přenesená",J222,0)</f>
        <v>0</v>
      </c>
      <c r="BH222" s="230">
        <f>IF(N222="sníž. přenesená",J222,0)</f>
        <v>0</v>
      </c>
      <c r="BI222" s="230">
        <f>IF(N222="nulová",J222,0)</f>
        <v>0</v>
      </c>
      <c r="BJ222" s="17" t="s">
        <v>81</v>
      </c>
      <c r="BK222" s="230">
        <f>ROUND(I222*H222,2)</f>
        <v>0</v>
      </c>
      <c r="BL222" s="17" t="s">
        <v>162</v>
      </c>
      <c r="BM222" s="229" t="s">
        <v>303</v>
      </c>
    </row>
    <row r="223" s="2" customFormat="1">
      <c r="A223" s="38"/>
      <c r="B223" s="39"/>
      <c r="C223" s="40"/>
      <c r="D223" s="231" t="s">
        <v>136</v>
      </c>
      <c r="E223" s="40"/>
      <c r="F223" s="232" t="s">
        <v>302</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136</v>
      </c>
      <c r="AU223" s="17" t="s">
        <v>83</v>
      </c>
    </row>
    <row r="224" s="2" customFormat="1" ht="37.8" customHeight="1">
      <c r="A224" s="38"/>
      <c r="B224" s="39"/>
      <c r="C224" s="218" t="s">
        <v>223</v>
      </c>
      <c r="D224" s="218" t="s">
        <v>130</v>
      </c>
      <c r="E224" s="219" t="s">
        <v>304</v>
      </c>
      <c r="F224" s="220" t="s">
        <v>305</v>
      </c>
      <c r="G224" s="221" t="s">
        <v>143</v>
      </c>
      <c r="H224" s="222">
        <v>7</v>
      </c>
      <c r="I224" s="223"/>
      <c r="J224" s="224">
        <f>ROUND(I224*H224,2)</f>
        <v>0</v>
      </c>
      <c r="K224" s="220" t="s">
        <v>134</v>
      </c>
      <c r="L224" s="44"/>
      <c r="M224" s="225" t="s">
        <v>1</v>
      </c>
      <c r="N224" s="226" t="s">
        <v>38</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162</v>
      </c>
      <c r="AT224" s="229" t="s">
        <v>130</v>
      </c>
      <c r="AU224" s="229" t="s">
        <v>83</v>
      </c>
      <c r="AY224" s="17" t="s">
        <v>127</v>
      </c>
      <c r="BE224" s="230">
        <f>IF(N224="základní",J224,0)</f>
        <v>0</v>
      </c>
      <c r="BF224" s="230">
        <f>IF(N224="snížená",J224,0)</f>
        <v>0</v>
      </c>
      <c r="BG224" s="230">
        <f>IF(N224="zákl. přenesená",J224,0)</f>
        <v>0</v>
      </c>
      <c r="BH224" s="230">
        <f>IF(N224="sníž. přenesená",J224,0)</f>
        <v>0</v>
      </c>
      <c r="BI224" s="230">
        <f>IF(N224="nulová",J224,0)</f>
        <v>0</v>
      </c>
      <c r="BJ224" s="17" t="s">
        <v>81</v>
      </c>
      <c r="BK224" s="230">
        <f>ROUND(I224*H224,2)</f>
        <v>0</v>
      </c>
      <c r="BL224" s="17" t="s">
        <v>162</v>
      </c>
      <c r="BM224" s="229" t="s">
        <v>306</v>
      </c>
    </row>
    <row r="225" s="2" customFormat="1">
      <c r="A225" s="38"/>
      <c r="B225" s="39"/>
      <c r="C225" s="40"/>
      <c r="D225" s="231" t="s">
        <v>136</v>
      </c>
      <c r="E225" s="40"/>
      <c r="F225" s="232" t="s">
        <v>305</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136</v>
      </c>
      <c r="AU225" s="17" t="s">
        <v>83</v>
      </c>
    </row>
    <row r="226" s="2" customFormat="1" ht="24.15" customHeight="1">
      <c r="A226" s="38"/>
      <c r="B226" s="39"/>
      <c r="C226" s="236" t="s">
        <v>307</v>
      </c>
      <c r="D226" s="236" t="s">
        <v>124</v>
      </c>
      <c r="E226" s="237" t="s">
        <v>308</v>
      </c>
      <c r="F226" s="238" t="s">
        <v>309</v>
      </c>
      <c r="G226" s="239" t="s">
        <v>143</v>
      </c>
      <c r="H226" s="240">
        <v>7</v>
      </c>
      <c r="I226" s="241"/>
      <c r="J226" s="242">
        <f>ROUND(I226*H226,2)</f>
        <v>0</v>
      </c>
      <c r="K226" s="238" t="s">
        <v>134</v>
      </c>
      <c r="L226" s="243"/>
      <c r="M226" s="244" t="s">
        <v>1</v>
      </c>
      <c r="N226" s="245" t="s">
        <v>38</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194</v>
      </c>
      <c r="AT226" s="229" t="s">
        <v>124</v>
      </c>
      <c r="AU226" s="229" t="s">
        <v>83</v>
      </c>
      <c r="AY226" s="17" t="s">
        <v>127</v>
      </c>
      <c r="BE226" s="230">
        <f>IF(N226="základní",J226,0)</f>
        <v>0</v>
      </c>
      <c r="BF226" s="230">
        <f>IF(N226="snížená",J226,0)</f>
        <v>0</v>
      </c>
      <c r="BG226" s="230">
        <f>IF(N226="zákl. přenesená",J226,0)</f>
        <v>0</v>
      </c>
      <c r="BH226" s="230">
        <f>IF(N226="sníž. přenesená",J226,0)</f>
        <v>0</v>
      </c>
      <c r="BI226" s="230">
        <f>IF(N226="nulová",J226,0)</f>
        <v>0</v>
      </c>
      <c r="BJ226" s="17" t="s">
        <v>81</v>
      </c>
      <c r="BK226" s="230">
        <f>ROUND(I226*H226,2)</f>
        <v>0</v>
      </c>
      <c r="BL226" s="17" t="s">
        <v>162</v>
      </c>
      <c r="BM226" s="229" t="s">
        <v>310</v>
      </c>
    </row>
    <row r="227" s="2" customFormat="1">
      <c r="A227" s="38"/>
      <c r="B227" s="39"/>
      <c r="C227" s="40"/>
      <c r="D227" s="231" t="s">
        <v>136</v>
      </c>
      <c r="E227" s="40"/>
      <c r="F227" s="232" t="s">
        <v>309</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136</v>
      </c>
      <c r="AU227" s="17" t="s">
        <v>83</v>
      </c>
    </row>
    <row r="228" s="2" customFormat="1" ht="37.8" customHeight="1">
      <c r="A228" s="38"/>
      <c r="B228" s="39"/>
      <c r="C228" s="218" t="s">
        <v>226</v>
      </c>
      <c r="D228" s="218" t="s">
        <v>130</v>
      </c>
      <c r="E228" s="219" t="s">
        <v>311</v>
      </c>
      <c r="F228" s="220" t="s">
        <v>312</v>
      </c>
      <c r="G228" s="221" t="s">
        <v>143</v>
      </c>
      <c r="H228" s="222">
        <v>18</v>
      </c>
      <c r="I228" s="223"/>
      <c r="J228" s="224">
        <f>ROUND(I228*H228,2)</f>
        <v>0</v>
      </c>
      <c r="K228" s="220" t="s">
        <v>134</v>
      </c>
      <c r="L228" s="44"/>
      <c r="M228" s="225" t="s">
        <v>1</v>
      </c>
      <c r="N228" s="226" t="s">
        <v>38</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162</v>
      </c>
      <c r="AT228" s="229" t="s">
        <v>130</v>
      </c>
      <c r="AU228" s="229" t="s">
        <v>83</v>
      </c>
      <c r="AY228" s="17" t="s">
        <v>127</v>
      </c>
      <c r="BE228" s="230">
        <f>IF(N228="základní",J228,0)</f>
        <v>0</v>
      </c>
      <c r="BF228" s="230">
        <f>IF(N228="snížená",J228,0)</f>
        <v>0</v>
      </c>
      <c r="BG228" s="230">
        <f>IF(N228="zákl. přenesená",J228,0)</f>
        <v>0</v>
      </c>
      <c r="BH228" s="230">
        <f>IF(N228="sníž. přenesená",J228,0)</f>
        <v>0</v>
      </c>
      <c r="BI228" s="230">
        <f>IF(N228="nulová",J228,0)</f>
        <v>0</v>
      </c>
      <c r="BJ228" s="17" t="s">
        <v>81</v>
      </c>
      <c r="BK228" s="230">
        <f>ROUND(I228*H228,2)</f>
        <v>0</v>
      </c>
      <c r="BL228" s="17" t="s">
        <v>162</v>
      </c>
      <c r="BM228" s="229" t="s">
        <v>313</v>
      </c>
    </row>
    <row r="229" s="2" customFormat="1">
      <c r="A229" s="38"/>
      <c r="B229" s="39"/>
      <c r="C229" s="40"/>
      <c r="D229" s="231" t="s">
        <v>136</v>
      </c>
      <c r="E229" s="40"/>
      <c r="F229" s="232" t="s">
        <v>312</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136</v>
      </c>
      <c r="AU229" s="17" t="s">
        <v>83</v>
      </c>
    </row>
    <row r="230" s="2" customFormat="1" ht="16.5" customHeight="1">
      <c r="A230" s="38"/>
      <c r="B230" s="39"/>
      <c r="C230" s="236" t="s">
        <v>314</v>
      </c>
      <c r="D230" s="236" t="s">
        <v>124</v>
      </c>
      <c r="E230" s="237" t="s">
        <v>315</v>
      </c>
      <c r="F230" s="238" t="s">
        <v>316</v>
      </c>
      <c r="G230" s="239" t="s">
        <v>143</v>
      </c>
      <c r="H230" s="240">
        <v>18</v>
      </c>
      <c r="I230" s="241"/>
      <c r="J230" s="242">
        <f>ROUND(I230*H230,2)</f>
        <v>0</v>
      </c>
      <c r="K230" s="238" t="s">
        <v>134</v>
      </c>
      <c r="L230" s="243"/>
      <c r="M230" s="244" t="s">
        <v>1</v>
      </c>
      <c r="N230" s="245" t="s">
        <v>38</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194</v>
      </c>
      <c r="AT230" s="229" t="s">
        <v>124</v>
      </c>
      <c r="AU230" s="229" t="s">
        <v>83</v>
      </c>
      <c r="AY230" s="17" t="s">
        <v>127</v>
      </c>
      <c r="BE230" s="230">
        <f>IF(N230="základní",J230,0)</f>
        <v>0</v>
      </c>
      <c r="BF230" s="230">
        <f>IF(N230="snížená",J230,0)</f>
        <v>0</v>
      </c>
      <c r="BG230" s="230">
        <f>IF(N230="zákl. přenesená",J230,0)</f>
        <v>0</v>
      </c>
      <c r="BH230" s="230">
        <f>IF(N230="sníž. přenesená",J230,0)</f>
        <v>0</v>
      </c>
      <c r="BI230" s="230">
        <f>IF(N230="nulová",J230,0)</f>
        <v>0</v>
      </c>
      <c r="BJ230" s="17" t="s">
        <v>81</v>
      </c>
      <c r="BK230" s="230">
        <f>ROUND(I230*H230,2)</f>
        <v>0</v>
      </c>
      <c r="BL230" s="17" t="s">
        <v>162</v>
      </c>
      <c r="BM230" s="229" t="s">
        <v>317</v>
      </c>
    </row>
    <row r="231" s="2" customFormat="1">
      <c r="A231" s="38"/>
      <c r="B231" s="39"/>
      <c r="C231" s="40"/>
      <c r="D231" s="231" t="s">
        <v>136</v>
      </c>
      <c r="E231" s="40"/>
      <c r="F231" s="232" t="s">
        <v>316</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136</v>
      </c>
      <c r="AU231" s="17" t="s">
        <v>83</v>
      </c>
    </row>
    <row r="232" s="2" customFormat="1" ht="16.5" customHeight="1">
      <c r="A232" s="38"/>
      <c r="B232" s="39"/>
      <c r="C232" s="236" t="s">
        <v>230</v>
      </c>
      <c r="D232" s="236" t="s">
        <v>124</v>
      </c>
      <c r="E232" s="237" t="s">
        <v>318</v>
      </c>
      <c r="F232" s="238" t="s">
        <v>319</v>
      </c>
      <c r="G232" s="239" t="s">
        <v>143</v>
      </c>
      <c r="H232" s="240">
        <v>3</v>
      </c>
      <c r="I232" s="241"/>
      <c r="J232" s="242">
        <f>ROUND(I232*H232,2)</f>
        <v>0</v>
      </c>
      <c r="K232" s="238" t="s">
        <v>134</v>
      </c>
      <c r="L232" s="243"/>
      <c r="M232" s="244" t="s">
        <v>1</v>
      </c>
      <c r="N232" s="245" t="s">
        <v>38</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194</v>
      </c>
      <c r="AT232" s="229" t="s">
        <v>124</v>
      </c>
      <c r="AU232" s="229" t="s">
        <v>83</v>
      </c>
      <c r="AY232" s="17" t="s">
        <v>127</v>
      </c>
      <c r="BE232" s="230">
        <f>IF(N232="základní",J232,0)</f>
        <v>0</v>
      </c>
      <c r="BF232" s="230">
        <f>IF(N232="snížená",J232,0)</f>
        <v>0</v>
      </c>
      <c r="BG232" s="230">
        <f>IF(N232="zákl. přenesená",J232,0)</f>
        <v>0</v>
      </c>
      <c r="BH232" s="230">
        <f>IF(N232="sníž. přenesená",J232,0)</f>
        <v>0</v>
      </c>
      <c r="BI232" s="230">
        <f>IF(N232="nulová",J232,0)</f>
        <v>0</v>
      </c>
      <c r="BJ232" s="17" t="s">
        <v>81</v>
      </c>
      <c r="BK232" s="230">
        <f>ROUND(I232*H232,2)</f>
        <v>0</v>
      </c>
      <c r="BL232" s="17" t="s">
        <v>162</v>
      </c>
      <c r="BM232" s="229" t="s">
        <v>320</v>
      </c>
    </row>
    <row r="233" s="2" customFormat="1">
      <c r="A233" s="38"/>
      <c r="B233" s="39"/>
      <c r="C233" s="40"/>
      <c r="D233" s="231" t="s">
        <v>136</v>
      </c>
      <c r="E233" s="40"/>
      <c r="F233" s="232" t="s">
        <v>319</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136</v>
      </c>
      <c r="AU233" s="17" t="s">
        <v>83</v>
      </c>
    </row>
    <row r="234" s="2" customFormat="1" ht="16.5" customHeight="1">
      <c r="A234" s="38"/>
      <c r="B234" s="39"/>
      <c r="C234" s="218" t="s">
        <v>321</v>
      </c>
      <c r="D234" s="218" t="s">
        <v>130</v>
      </c>
      <c r="E234" s="219" t="s">
        <v>322</v>
      </c>
      <c r="F234" s="220" t="s">
        <v>323</v>
      </c>
      <c r="G234" s="221" t="s">
        <v>143</v>
      </c>
      <c r="H234" s="222">
        <v>21</v>
      </c>
      <c r="I234" s="223"/>
      <c r="J234" s="224">
        <f>ROUND(I234*H234,2)</f>
        <v>0</v>
      </c>
      <c r="K234" s="220" t="s">
        <v>134</v>
      </c>
      <c r="L234" s="44"/>
      <c r="M234" s="225" t="s">
        <v>1</v>
      </c>
      <c r="N234" s="226" t="s">
        <v>38</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162</v>
      </c>
      <c r="AT234" s="229" t="s">
        <v>130</v>
      </c>
      <c r="AU234" s="229" t="s">
        <v>83</v>
      </c>
      <c r="AY234" s="17" t="s">
        <v>127</v>
      </c>
      <c r="BE234" s="230">
        <f>IF(N234="základní",J234,0)</f>
        <v>0</v>
      </c>
      <c r="BF234" s="230">
        <f>IF(N234="snížená",J234,0)</f>
        <v>0</v>
      </c>
      <c r="BG234" s="230">
        <f>IF(N234="zákl. přenesená",J234,0)</f>
        <v>0</v>
      </c>
      <c r="BH234" s="230">
        <f>IF(N234="sníž. přenesená",J234,0)</f>
        <v>0</v>
      </c>
      <c r="BI234" s="230">
        <f>IF(N234="nulová",J234,0)</f>
        <v>0</v>
      </c>
      <c r="BJ234" s="17" t="s">
        <v>81</v>
      </c>
      <c r="BK234" s="230">
        <f>ROUND(I234*H234,2)</f>
        <v>0</v>
      </c>
      <c r="BL234" s="17" t="s">
        <v>162</v>
      </c>
      <c r="BM234" s="229" t="s">
        <v>324</v>
      </c>
    </row>
    <row r="235" s="2" customFormat="1">
      <c r="A235" s="38"/>
      <c r="B235" s="39"/>
      <c r="C235" s="40"/>
      <c r="D235" s="231" t="s">
        <v>136</v>
      </c>
      <c r="E235" s="40"/>
      <c r="F235" s="232" t="s">
        <v>323</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136</v>
      </c>
      <c r="AU235" s="17" t="s">
        <v>83</v>
      </c>
    </row>
    <row r="236" s="2" customFormat="1" ht="16.5" customHeight="1">
      <c r="A236" s="38"/>
      <c r="B236" s="39"/>
      <c r="C236" s="236" t="s">
        <v>233</v>
      </c>
      <c r="D236" s="236" t="s">
        <v>124</v>
      </c>
      <c r="E236" s="237" t="s">
        <v>325</v>
      </c>
      <c r="F236" s="238" t="s">
        <v>326</v>
      </c>
      <c r="G236" s="239" t="s">
        <v>143</v>
      </c>
      <c r="H236" s="240">
        <v>4</v>
      </c>
      <c r="I236" s="241"/>
      <c r="J236" s="242">
        <f>ROUND(I236*H236,2)</f>
        <v>0</v>
      </c>
      <c r="K236" s="238" t="s">
        <v>134</v>
      </c>
      <c r="L236" s="243"/>
      <c r="M236" s="244" t="s">
        <v>1</v>
      </c>
      <c r="N236" s="245" t="s">
        <v>38</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194</v>
      </c>
      <c r="AT236" s="229" t="s">
        <v>124</v>
      </c>
      <c r="AU236" s="229" t="s">
        <v>83</v>
      </c>
      <c r="AY236" s="17" t="s">
        <v>127</v>
      </c>
      <c r="BE236" s="230">
        <f>IF(N236="základní",J236,0)</f>
        <v>0</v>
      </c>
      <c r="BF236" s="230">
        <f>IF(N236="snížená",J236,0)</f>
        <v>0</v>
      </c>
      <c r="BG236" s="230">
        <f>IF(N236="zákl. přenesená",J236,0)</f>
        <v>0</v>
      </c>
      <c r="BH236" s="230">
        <f>IF(N236="sníž. přenesená",J236,0)</f>
        <v>0</v>
      </c>
      <c r="BI236" s="230">
        <f>IF(N236="nulová",J236,0)</f>
        <v>0</v>
      </c>
      <c r="BJ236" s="17" t="s">
        <v>81</v>
      </c>
      <c r="BK236" s="230">
        <f>ROUND(I236*H236,2)</f>
        <v>0</v>
      </c>
      <c r="BL236" s="17" t="s">
        <v>162</v>
      </c>
      <c r="BM236" s="229" t="s">
        <v>327</v>
      </c>
    </row>
    <row r="237" s="2" customFormat="1">
      <c r="A237" s="38"/>
      <c r="B237" s="39"/>
      <c r="C237" s="40"/>
      <c r="D237" s="231" t="s">
        <v>136</v>
      </c>
      <c r="E237" s="40"/>
      <c r="F237" s="232" t="s">
        <v>326</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136</v>
      </c>
      <c r="AU237" s="17" t="s">
        <v>83</v>
      </c>
    </row>
    <row r="238" s="2" customFormat="1" ht="24.15" customHeight="1">
      <c r="A238" s="38"/>
      <c r="B238" s="39"/>
      <c r="C238" s="218" t="s">
        <v>328</v>
      </c>
      <c r="D238" s="218" t="s">
        <v>130</v>
      </c>
      <c r="E238" s="219" t="s">
        <v>329</v>
      </c>
      <c r="F238" s="220" t="s">
        <v>330</v>
      </c>
      <c r="G238" s="221" t="s">
        <v>133</v>
      </c>
      <c r="H238" s="222">
        <v>90</v>
      </c>
      <c r="I238" s="223"/>
      <c r="J238" s="224">
        <f>ROUND(I238*H238,2)</f>
        <v>0</v>
      </c>
      <c r="K238" s="220" t="s">
        <v>134</v>
      </c>
      <c r="L238" s="44"/>
      <c r="M238" s="225" t="s">
        <v>1</v>
      </c>
      <c r="N238" s="226" t="s">
        <v>38</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162</v>
      </c>
      <c r="AT238" s="229" t="s">
        <v>130</v>
      </c>
      <c r="AU238" s="229" t="s">
        <v>83</v>
      </c>
      <c r="AY238" s="17" t="s">
        <v>127</v>
      </c>
      <c r="BE238" s="230">
        <f>IF(N238="základní",J238,0)</f>
        <v>0</v>
      </c>
      <c r="BF238" s="230">
        <f>IF(N238="snížená",J238,0)</f>
        <v>0</v>
      </c>
      <c r="BG238" s="230">
        <f>IF(N238="zákl. přenesená",J238,0)</f>
        <v>0</v>
      </c>
      <c r="BH238" s="230">
        <f>IF(N238="sníž. přenesená",J238,0)</f>
        <v>0</v>
      </c>
      <c r="BI238" s="230">
        <f>IF(N238="nulová",J238,0)</f>
        <v>0</v>
      </c>
      <c r="BJ238" s="17" t="s">
        <v>81</v>
      </c>
      <c r="BK238" s="230">
        <f>ROUND(I238*H238,2)</f>
        <v>0</v>
      </c>
      <c r="BL238" s="17" t="s">
        <v>162</v>
      </c>
      <c r="BM238" s="229" t="s">
        <v>331</v>
      </c>
    </row>
    <row r="239" s="2" customFormat="1">
      <c r="A239" s="38"/>
      <c r="B239" s="39"/>
      <c r="C239" s="40"/>
      <c r="D239" s="231" t="s">
        <v>136</v>
      </c>
      <c r="E239" s="40"/>
      <c r="F239" s="232" t="s">
        <v>330</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136</v>
      </c>
      <c r="AU239" s="17" t="s">
        <v>83</v>
      </c>
    </row>
    <row r="240" s="2" customFormat="1" ht="16.5" customHeight="1">
      <c r="A240" s="38"/>
      <c r="B240" s="39"/>
      <c r="C240" s="236" t="s">
        <v>237</v>
      </c>
      <c r="D240" s="236" t="s">
        <v>124</v>
      </c>
      <c r="E240" s="237" t="s">
        <v>332</v>
      </c>
      <c r="F240" s="238" t="s">
        <v>333</v>
      </c>
      <c r="G240" s="239" t="s">
        <v>190</v>
      </c>
      <c r="H240" s="240">
        <v>90</v>
      </c>
      <c r="I240" s="241"/>
      <c r="J240" s="242">
        <f>ROUND(I240*H240,2)</f>
        <v>0</v>
      </c>
      <c r="K240" s="238" t="s">
        <v>134</v>
      </c>
      <c r="L240" s="243"/>
      <c r="M240" s="244" t="s">
        <v>1</v>
      </c>
      <c r="N240" s="245" t="s">
        <v>38</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194</v>
      </c>
      <c r="AT240" s="229" t="s">
        <v>124</v>
      </c>
      <c r="AU240" s="229" t="s">
        <v>83</v>
      </c>
      <c r="AY240" s="17" t="s">
        <v>127</v>
      </c>
      <c r="BE240" s="230">
        <f>IF(N240="základní",J240,0)</f>
        <v>0</v>
      </c>
      <c r="BF240" s="230">
        <f>IF(N240="snížená",J240,0)</f>
        <v>0</v>
      </c>
      <c r="BG240" s="230">
        <f>IF(N240="zákl. přenesená",J240,0)</f>
        <v>0</v>
      </c>
      <c r="BH240" s="230">
        <f>IF(N240="sníž. přenesená",J240,0)</f>
        <v>0</v>
      </c>
      <c r="BI240" s="230">
        <f>IF(N240="nulová",J240,0)</f>
        <v>0</v>
      </c>
      <c r="BJ240" s="17" t="s">
        <v>81</v>
      </c>
      <c r="BK240" s="230">
        <f>ROUND(I240*H240,2)</f>
        <v>0</v>
      </c>
      <c r="BL240" s="17" t="s">
        <v>162</v>
      </c>
      <c r="BM240" s="229" t="s">
        <v>334</v>
      </c>
    </row>
    <row r="241" s="2" customFormat="1">
      <c r="A241" s="38"/>
      <c r="B241" s="39"/>
      <c r="C241" s="40"/>
      <c r="D241" s="231" t="s">
        <v>136</v>
      </c>
      <c r="E241" s="40"/>
      <c r="F241" s="232" t="s">
        <v>333</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136</v>
      </c>
      <c r="AU241" s="17" t="s">
        <v>83</v>
      </c>
    </row>
    <row r="242" s="2" customFormat="1" ht="16.5" customHeight="1">
      <c r="A242" s="38"/>
      <c r="B242" s="39"/>
      <c r="C242" s="218" t="s">
        <v>335</v>
      </c>
      <c r="D242" s="218" t="s">
        <v>130</v>
      </c>
      <c r="E242" s="219" t="s">
        <v>336</v>
      </c>
      <c r="F242" s="220" t="s">
        <v>337</v>
      </c>
      <c r="G242" s="221" t="s">
        <v>143</v>
      </c>
      <c r="H242" s="222">
        <v>20</v>
      </c>
      <c r="I242" s="223"/>
      <c r="J242" s="224">
        <f>ROUND(I242*H242,2)</f>
        <v>0</v>
      </c>
      <c r="K242" s="220" t="s">
        <v>134</v>
      </c>
      <c r="L242" s="44"/>
      <c r="M242" s="225" t="s">
        <v>1</v>
      </c>
      <c r="N242" s="226" t="s">
        <v>38</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162</v>
      </c>
      <c r="AT242" s="229" t="s">
        <v>130</v>
      </c>
      <c r="AU242" s="229" t="s">
        <v>83</v>
      </c>
      <c r="AY242" s="17" t="s">
        <v>127</v>
      </c>
      <c r="BE242" s="230">
        <f>IF(N242="základní",J242,0)</f>
        <v>0</v>
      </c>
      <c r="BF242" s="230">
        <f>IF(N242="snížená",J242,0)</f>
        <v>0</v>
      </c>
      <c r="BG242" s="230">
        <f>IF(N242="zákl. přenesená",J242,0)</f>
        <v>0</v>
      </c>
      <c r="BH242" s="230">
        <f>IF(N242="sníž. přenesená",J242,0)</f>
        <v>0</v>
      </c>
      <c r="BI242" s="230">
        <f>IF(N242="nulová",J242,0)</f>
        <v>0</v>
      </c>
      <c r="BJ242" s="17" t="s">
        <v>81</v>
      </c>
      <c r="BK242" s="230">
        <f>ROUND(I242*H242,2)</f>
        <v>0</v>
      </c>
      <c r="BL242" s="17" t="s">
        <v>162</v>
      </c>
      <c r="BM242" s="229" t="s">
        <v>338</v>
      </c>
    </row>
    <row r="243" s="2" customFormat="1">
      <c r="A243" s="38"/>
      <c r="B243" s="39"/>
      <c r="C243" s="40"/>
      <c r="D243" s="231" t="s">
        <v>136</v>
      </c>
      <c r="E243" s="40"/>
      <c r="F243" s="232" t="s">
        <v>337</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136</v>
      </c>
      <c r="AU243" s="17" t="s">
        <v>83</v>
      </c>
    </row>
    <row r="244" s="2" customFormat="1" ht="16.5" customHeight="1">
      <c r="A244" s="38"/>
      <c r="B244" s="39"/>
      <c r="C244" s="236" t="s">
        <v>240</v>
      </c>
      <c r="D244" s="236" t="s">
        <v>124</v>
      </c>
      <c r="E244" s="237" t="s">
        <v>339</v>
      </c>
      <c r="F244" s="238" t="s">
        <v>340</v>
      </c>
      <c r="G244" s="239" t="s">
        <v>143</v>
      </c>
      <c r="H244" s="240">
        <v>4</v>
      </c>
      <c r="I244" s="241"/>
      <c r="J244" s="242">
        <f>ROUND(I244*H244,2)</f>
        <v>0</v>
      </c>
      <c r="K244" s="238" t="s">
        <v>134</v>
      </c>
      <c r="L244" s="243"/>
      <c r="M244" s="244" t="s">
        <v>1</v>
      </c>
      <c r="N244" s="245" t="s">
        <v>38</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194</v>
      </c>
      <c r="AT244" s="229" t="s">
        <v>124</v>
      </c>
      <c r="AU244" s="229" t="s">
        <v>83</v>
      </c>
      <c r="AY244" s="17" t="s">
        <v>127</v>
      </c>
      <c r="BE244" s="230">
        <f>IF(N244="základní",J244,0)</f>
        <v>0</v>
      </c>
      <c r="BF244" s="230">
        <f>IF(N244="snížená",J244,0)</f>
        <v>0</v>
      </c>
      <c r="BG244" s="230">
        <f>IF(N244="zákl. přenesená",J244,0)</f>
        <v>0</v>
      </c>
      <c r="BH244" s="230">
        <f>IF(N244="sníž. přenesená",J244,0)</f>
        <v>0</v>
      </c>
      <c r="BI244" s="230">
        <f>IF(N244="nulová",J244,0)</f>
        <v>0</v>
      </c>
      <c r="BJ244" s="17" t="s">
        <v>81</v>
      </c>
      <c r="BK244" s="230">
        <f>ROUND(I244*H244,2)</f>
        <v>0</v>
      </c>
      <c r="BL244" s="17" t="s">
        <v>162</v>
      </c>
      <c r="BM244" s="229" t="s">
        <v>341</v>
      </c>
    </row>
    <row r="245" s="2" customFormat="1">
      <c r="A245" s="38"/>
      <c r="B245" s="39"/>
      <c r="C245" s="40"/>
      <c r="D245" s="231" t="s">
        <v>136</v>
      </c>
      <c r="E245" s="40"/>
      <c r="F245" s="232" t="s">
        <v>340</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136</v>
      </c>
      <c r="AU245" s="17" t="s">
        <v>83</v>
      </c>
    </row>
    <row r="246" s="2" customFormat="1" ht="24.15" customHeight="1">
      <c r="A246" s="38"/>
      <c r="B246" s="39"/>
      <c r="C246" s="236" t="s">
        <v>342</v>
      </c>
      <c r="D246" s="236" t="s">
        <v>124</v>
      </c>
      <c r="E246" s="237" t="s">
        <v>343</v>
      </c>
      <c r="F246" s="238" t="s">
        <v>344</v>
      </c>
      <c r="G246" s="239" t="s">
        <v>143</v>
      </c>
      <c r="H246" s="240">
        <v>20</v>
      </c>
      <c r="I246" s="241"/>
      <c r="J246" s="242">
        <f>ROUND(I246*H246,2)</f>
        <v>0</v>
      </c>
      <c r="K246" s="238" t="s">
        <v>134</v>
      </c>
      <c r="L246" s="243"/>
      <c r="M246" s="244" t="s">
        <v>1</v>
      </c>
      <c r="N246" s="245" t="s">
        <v>38</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194</v>
      </c>
      <c r="AT246" s="229" t="s">
        <v>124</v>
      </c>
      <c r="AU246" s="229" t="s">
        <v>83</v>
      </c>
      <c r="AY246" s="17" t="s">
        <v>127</v>
      </c>
      <c r="BE246" s="230">
        <f>IF(N246="základní",J246,0)</f>
        <v>0</v>
      </c>
      <c r="BF246" s="230">
        <f>IF(N246="snížená",J246,0)</f>
        <v>0</v>
      </c>
      <c r="BG246" s="230">
        <f>IF(N246="zákl. přenesená",J246,0)</f>
        <v>0</v>
      </c>
      <c r="BH246" s="230">
        <f>IF(N246="sníž. přenesená",J246,0)</f>
        <v>0</v>
      </c>
      <c r="BI246" s="230">
        <f>IF(N246="nulová",J246,0)</f>
        <v>0</v>
      </c>
      <c r="BJ246" s="17" t="s">
        <v>81</v>
      </c>
      <c r="BK246" s="230">
        <f>ROUND(I246*H246,2)</f>
        <v>0</v>
      </c>
      <c r="BL246" s="17" t="s">
        <v>162</v>
      </c>
      <c r="BM246" s="229" t="s">
        <v>345</v>
      </c>
    </row>
    <row r="247" s="2" customFormat="1">
      <c r="A247" s="38"/>
      <c r="B247" s="39"/>
      <c r="C247" s="40"/>
      <c r="D247" s="231" t="s">
        <v>136</v>
      </c>
      <c r="E247" s="40"/>
      <c r="F247" s="232" t="s">
        <v>344</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136</v>
      </c>
      <c r="AU247" s="17" t="s">
        <v>83</v>
      </c>
    </row>
    <row r="248" s="2" customFormat="1" ht="24.15" customHeight="1">
      <c r="A248" s="38"/>
      <c r="B248" s="39"/>
      <c r="C248" s="236" t="s">
        <v>244</v>
      </c>
      <c r="D248" s="236" t="s">
        <v>124</v>
      </c>
      <c r="E248" s="237" t="s">
        <v>346</v>
      </c>
      <c r="F248" s="238" t="s">
        <v>347</v>
      </c>
      <c r="G248" s="239" t="s">
        <v>143</v>
      </c>
      <c r="H248" s="240">
        <v>4</v>
      </c>
      <c r="I248" s="241"/>
      <c r="J248" s="242">
        <f>ROUND(I248*H248,2)</f>
        <v>0</v>
      </c>
      <c r="K248" s="238" t="s">
        <v>134</v>
      </c>
      <c r="L248" s="243"/>
      <c r="M248" s="244" t="s">
        <v>1</v>
      </c>
      <c r="N248" s="245" t="s">
        <v>38</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194</v>
      </c>
      <c r="AT248" s="229" t="s">
        <v>124</v>
      </c>
      <c r="AU248" s="229" t="s">
        <v>83</v>
      </c>
      <c r="AY248" s="17" t="s">
        <v>127</v>
      </c>
      <c r="BE248" s="230">
        <f>IF(N248="základní",J248,0)</f>
        <v>0</v>
      </c>
      <c r="BF248" s="230">
        <f>IF(N248="snížená",J248,0)</f>
        <v>0</v>
      </c>
      <c r="BG248" s="230">
        <f>IF(N248="zákl. přenesená",J248,0)</f>
        <v>0</v>
      </c>
      <c r="BH248" s="230">
        <f>IF(N248="sníž. přenesená",J248,0)</f>
        <v>0</v>
      </c>
      <c r="BI248" s="230">
        <f>IF(N248="nulová",J248,0)</f>
        <v>0</v>
      </c>
      <c r="BJ248" s="17" t="s">
        <v>81</v>
      </c>
      <c r="BK248" s="230">
        <f>ROUND(I248*H248,2)</f>
        <v>0</v>
      </c>
      <c r="BL248" s="17" t="s">
        <v>162</v>
      </c>
      <c r="BM248" s="229" t="s">
        <v>348</v>
      </c>
    </row>
    <row r="249" s="2" customFormat="1">
      <c r="A249" s="38"/>
      <c r="B249" s="39"/>
      <c r="C249" s="40"/>
      <c r="D249" s="231" t="s">
        <v>136</v>
      </c>
      <c r="E249" s="40"/>
      <c r="F249" s="232" t="s">
        <v>347</v>
      </c>
      <c r="G249" s="40"/>
      <c r="H249" s="40"/>
      <c r="I249" s="233"/>
      <c r="J249" s="40"/>
      <c r="K249" s="40"/>
      <c r="L249" s="44"/>
      <c r="M249" s="234"/>
      <c r="N249" s="235"/>
      <c r="O249" s="91"/>
      <c r="P249" s="91"/>
      <c r="Q249" s="91"/>
      <c r="R249" s="91"/>
      <c r="S249" s="91"/>
      <c r="T249" s="92"/>
      <c r="U249" s="38"/>
      <c r="V249" s="38"/>
      <c r="W249" s="38"/>
      <c r="X249" s="38"/>
      <c r="Y249" s="38"/>
      <c r="Z249" s="38"/>
      <c r="AA249" s="38"/>
      <c r="AB249" s="38"/>
      <c r="AC249" s="38"/>
      <c r="AD249" s="38"/>
      <c r="AE249" s="38"/>
      <c r="AT249" s="17" t="s">
        <v>136</v>
      </c>
      <c r="AU249" s="17" t="s">
        <v>83</v>
      </c>
    </row>
    <row r="250" s="2" customFormat="1" ht="24.15" customHeight="1">
      <c r="A250" s="38"/>
      <c r="B250" s="39"/>
      <c r="C250" s="218" t="s">
        <v>349</v>
      </c>
      <c r="D250" s="218" t="s">
        <v>130</v>
      </c>
      <c r="E250" s="219" t="s">
        <v>350</v>
      </c>
      <c r="F250" s="220" t="s">
        <v>351</v>
      </c>
      <c r="G250" s="221" t="s">
        <v>143</v>
      </c>
      <c r="H250" s="222">
        <v>12</v>
      </c>
      <c r="I250" s="223"/>
      <c r="J250" s="224">
        <f>ROUND(I250*H250,2)</f>
        <v>0</v>
      </c>
      <c r="K250" s="220" t="s">
        <v>134</v>
      </c>
      <c r="L250" s="44"/>
      <c r="M250" s="225" t="s">
        <v>1</v>
      </c>
      <c r="N250" s="226" t="s">
        <v>38</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162</v>
      </c>
      <c r="AT250" s="229" t="s">
        <v>130</v>
      </c>
      <c r="AU250" s="229" t="s">
        <v>83</v>
      </c>
      <c r="AY250" s="17" t="s">
        <v>127</v>
      </c>
      <c r="BE250" s="230">
        <f>IF(N250="základní",J250,0)</f>
        <v>0</v>
      </c>
      <c r="BF250" s="230">
        <f>IF(N250="snížená",J250,0)</f>
        <v>0</v>
      </c>
      <c r="BG250" s="230">
        <f>IF(N250="zákl. přenesená",J250,0)</f>
        <v>0</v>
      </c>
      <c r="BH250" s="230">
        <f>IF(N250="sníž. přenesená",J250,0)</f>
        <v>0</v>
      </c>
      <c r="BI250" s="230">
        <f>IF(N250="nulová",J250,0)</f>
        <v>0</v>
      </c>
      <c r="BJ250" s="17" t="s">
        <v>81</v>
      </c>
      <c r="BK250" s="230">
        <f>ROUND(I250*H250,2)</f>
        <v>0</v>
      </c>
      <c r="BL250" s="17" t="s">
        <v>162</v>
      </c>
      <c r="BM250" s="229" t="s">
        <v>352</v>
      </c>
    </row>
    <row r="251" s="2" customFormat="1">
      <c r="A251" s="38"/>
      <c r="B251" s="39"/>
      <c r="C251" s="40"/>
      <c r="D251" s="231" t="s">
        <v>136</v>
      </c>
      <c r="E251" s="40"/>
      <c r="F251" s="232" t="s">
        <v>351</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136</v>
      </c>
      <c r="AU251" s="17" t="s">
        <v>83</v>
      </c>
    </row>
    <row r="252" s="2" customFormat="1" ht="16.5" customHeight="1">
      <c r="A252" s="38"/>
      <c r="B252" s="39"/>
      <c r="C252" s="236" t="s">
        <v>247</v>
      </c>
      <c r="D252" s="236" t="s">
        <v>124</v>
      </c>
      <c r="E252" s="237" t="s">
        <v>353</v>
      </c>
      <c r="F252" s="238" t="s">
        <v>354</v>
      </c>
      <c r="G252" s="239" t="s">
        <v>143</v>
      </c>
      <c r="H252" s="240">
        <v>12</v>
      </c>
      <c r="I252" s="241"/>
      <c r="J252" s="242">
        <f>ROUND(I252*H252,2)</f>
        <v>0</v>
      </c>
      <c r="K252" s="238" t="s">
        <v>134</v>
      </c>
      <c r="L252" s="243"/>
      <c r="M252" s="244" t="s">
        <v>1</v>
      </c>
      <c r="N252" s="245" t="s">
        <v>38</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194</v>
      </c>
      <c r="AT252" s="229" t="s">
        <v>124</v>
      </c>
      <c r="AU252" s="229" t="s">
        <v>83</v>
      </c>
      <c r="AY252" s="17" t="s">
        <v>127</v>
      </c>
      <c r="BE252" s="230">
        <f>IF(N252="základní",J252,0)</f>
        <v>0</v>
      </c>
      <c r="BF252" s="230">
        <f>IF(N252="snížená",J252,0)</f>
        <v>0</v>
      </c>
      <c r="BG252" s="230">
        <f>IF(N252="zákl. přenesená",J252,0)</f>
        <v>0</v>
      </c>
      <c r="BH252" s="230">
        <f>IF(N252="sníž. přenesená",J252,0)</f>
        <v>0</v>
      </c>
      <c r="BI252" s="230">
        <f>IF(N252="nulová",J252,0)</f>
        <v>0</v>
      </c>
      <c r="BJ252" s="17" t="s">
        <v>81</v>
      </c>
      <c r="BK252" s="230">
        <f>ROUND(I252*H252,2)</f>
        <v>0</v>
      </c>
      <c r="BL252" s="17" t="s">
        <v>162</v>
      </c>
      <c r="BM252" s="229" t="s">
        <v>355</v>
      </c>
    </row>
    <row r="253" s="2" customFormat="1">
      <c r="A253" s="38"/>
      <c r="B253" s="39"/>
      <c r="C253" s="40"/>
      <c r="D253" s="231" t="s">
        <v>136</v>
      </c>
      <c r="E253" s="40"/>
      <c r="F253" s="232" t="s">
        <v>354</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136</v>
      </c>
      <c r="AU253" s="17" t="s">
        <v>83</v>
      </c>
    </row>
    <row r="254" s="2" customFormat="1" ht="24.15" customHeight="1">
      <c r="A254" s="38"/>
      <c r="B254" s="39"/>
      <c r="C254" s="218" t="s">
        <v>356</v>
      </c>
      <c r="D254" s="218" t="s">
        <v>130</v>
      </c>
      <c r="E254" s="219" t="s">
        <v>357</v>
      </c>
      <c r="F254" s="220" t="s">
        <v>358</v>
      </c>
      <c r="G254" s="221" t="s">
        <v>143</v>
      </c>
      <c r="H254" s="222">
        <v>10</v>
      </c>
      <c r="I254" s="223"/>
      <c r="J254" s="224">
        <f>ROUND(I254*H254,2)</f>
        <v>0</v>
      </c>
      <c r="K254" s="220" t="s">
        <v>134</v>
      </c>
      <c r="L254" s="44"/>
      <c r="M254" s="225" t="s">
        <v>1</v>
      </c>
      <c r="N254" s="226" t="s">
        <v>38</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162</v>
      </c>
      <c r="AT254" s="229" t="s">
        <v>130</v>
      </c>
      <c r="AU254" s="229" t="s">
        <v>83</v>
      </c>
      <c r="AY254" s="17" t="s">
        <v>127</v>
      </c>
      <c r="BE254" s="230">
        <f>IF(N254="základní",J254,0)</f>
        <v>0</v>
      </c>
      <c r="BF254" s="230">
        <f>IF(N254="snížená",J254,0)</f>
        <v>0</v>
      </c>
      <c r="BG254" s="230">
        <f>IF(N254="zákl. přenesená",J254,0)</f>
        <v>0</v>
      </c>
      <c r="BH254" s="230">
        <f>IF(N254="sníž. přenesená",J254,0)</f>
        <v>0</v>
      </c>
      <c r="BI254" s="230">
        <f>IF(N254="nulová",J254,0)</f>
        <v>0</v>
      </c>
      <c r="BJ254" s="17" t="s">
        <v>81</v>
      </c>
      <c r="BK254" s="230">
        <f>ROUND(I254*H254,2)</f>
        <v>0</v>
      </c>
      <c r="BL254" s="17" t="s">
        <v>162</v>
      </c>
      <c r="BM254" s="229" t="s">
        <v>359</v>
      </c>
    </row>
    <row r="255" s="2" customFormat="1">
      <c r="A255" s="38"/>
      <c r="B255" s="39"/>
      <c r="C255" s="40"/>
      <c r="D255" s="231" t="s">
        <v>136</v>
      </c>
      <c r="E255" s="40"/>
      <c r="F255" s="232" t="s">
        <v>358</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136</v>
      </c>
      <c r="AU255" s="17" t="s">
        <v>83</v>
      </c>
    </row>
    <row r="256" s="2" customFormat="1" ht="16.5" customHeight="1">
      <c r="A256" s="38"/>
      <c r="B256" s="39"/>
      <c r="C256" s="236" t="s">
        <v>251</v>
      </c>
      <c r="D256" s="236" t="s">
        <v>124</v>
      </c>
      <c r="E256" s="237" t="s">
        <v>360</v>
      </c>
      <c r="F256" s="238" t="s">
        <v>361</v>
      </c>
      <c r="G256" s="239" t="s">
        <v>143</v>
      </c>
      <c r="H256" s="240">
        <v>10</v>
      </c>
      <c r="I256" s="241"/>
      <c r="J256" s="242">
        <f>ROUND(I256*H256,2)</f>
        <v>0</v>
      </c>
      <c r="K256" s="238" t="s">
        <v>134</v>
      </c>
      <c r="L256" s="243"/>
      <c r="M256" s="244" t="s">
        <v>1</v>
      </c>
      <c r="N256" s="245" t="s">
        <v>38</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194</v>
      </c>
      <c r="AT256" s="229" t="s">
        <v>124</v>
      </c>
      <c r="AU256" s="229" t="s">
        <v>83</v>
      </c>
      <c r="AY256" s="17" t="s">
        <v>127</v>
      </c>
      <c r="BE256" s="230">
        <f>IF(N256="základní",J256,0)</f>
        <v>0</v>
      </c>
      <c r="BF256" s="230">
        <f>IF(N256="snížená",J256,0)</f>
        <v>0</v>
      </c>
      <c r="BG256" s="230">
        <f>IF(N256="zákl. přenesená",J256,0)</f>
        <v>0</v>
      </c>
      <c r="BH256" s="230">
        <f>IF(N256="sníž. přenesená",J256,0)</f>
        <v>0</v>
      </c>
      <c r="BI256" s="230">
        <f>IF(N256="nulová",J256,0)</f>
        <v>0</v>
      </c>
      <c r="BJ256" s="17" t="s">
        <v>81</v>
      </c>
      <c r="BK256" s="230">
        <f>ROUND(I256*H256,2)</f>
        <v>0</v>
      </c>
      <c r="BL256" s="17" t="s">
        <v>162</v>
      </c>
      <c r="BM256" s="229" t="s">
        <v>362</v>
      </c>
    </row>
    <row r="257" s="2" customFormat="1">
      <c r="A257" s="38"/>
      <c r="B257" s="39"/>
      <c r="C257" s="40"/>
      <c r="D257" s="231" t="s">
        <v>136</v>
      </c>
      <c r="E257" s="40"/>
      <c r="F257" s="232" t="s">
        <v>361</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136</v>
      </c>
      <c r="AU257" s="17" t="s">
        <v>83</v>
      </c>
    </row>
    <row r="258" s="2" customFormat="1" ht="16.5" customHeight="1">
      <c r="A258" s="38"/>
      <c r="B258" s="39"/>
      <c r="C258" s="218" t="s">
        <v>363</v>
      </c>
      <c r="D258" s="218" t="s">
        <v>130</v>
      </c>
      <c r="E258" s="219" t="s">
        <v>364</v>
      </c>
      <c r="F258" s="220" t="s">
        <v>365</v>
      </c>
      <c r="G258" s="221" t="s">
        <v>143</v>
      </c>
      <c r="H258" s="222">
        <v>4</v>
      </c>
      <c r="I258" s="223"/>
      <c r="J258" s="224">
        <f>ROUND(I258*H258,2)</f>
        <v>0</v>
      </c>
      <c r="K258" s="220" t="s">
        <v>134</v>
      </c>
      <c r="L258" s="44"/>
      <c r="M258" s="225" t="s">
        <v>1</v>
      </c>
      <c r="N258" s="226" t="s">
        <v>38</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162</v>
      </c>
      <c r="AT258" s="229" t="s">
        <v>130</v>
      </c>
      <c r="AU258" s="229" t="s">
        <v>83</v>
      </c>
      <c r="AY258" s="17" t="s">
        <v>127</v>
      </c>
      <c r="BE258" s="230">
        <f>IF(N258="základní",J258,0)</f>
        <v>0</v>
      </c>
      <c r="BF258" s="230">
        <f>IF(N258="snížená",J258,0)</f>
        <v>0</v>
      </c>
      <c r="BG258" s="230">
        <f>IF(N258="zákl. přenesená",J258,0)</f>
        <v>0</v>
      </c>
      <c r="BH258" s="230">
        <f>IF(N258="sníž. přenesená",J258,0)</f>
        <v>0</v>
      </c>
      <c r="BI258" s="230">
        <f>IF(N258="nulová",J258,0)</f>
        <v>0</v>
      </c>
      <c r="BJ258" s="17" t="s">
        <v>81</v>
      </c>
      <c r="BK258" s="230">
        <f>ROUND(I258*H258,2)</f>
        <v>0</v>
      </c>
      <c r="BL258" s="17" t="s">
        <v>162</v>
      </c>
      <c r="BM258" s="229" t="s">
        <v>366</v>
      </c>
    </row>
    <row r="259" s="2" customFormat="1">
      <c r="A259" s="38"/>
      <c r="B259" s="39"/>
      <c r="C259" s="40"/>
      <c r="D259" s="231" t="s">
        <v>136</v>
      </c>
      <c r="E259" s="40"/>
      <c r="F259" s="232" t="s">
        <v>365</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136</v>
      </c>
      <c r="AU259" s="17" t="s">
        <v>83</v>
      </c>
    </row>
    <row r="260" s="2" customFormat="1" ht="24.15" customHeight="1">
      <c r="A260" s="38"/>
      <c r="B260" s="39"/>
      <c r="C260" s="218" t="s">
        <v>135</v>
      </c>
      <c r="D260" s="218" t="s">
        <v>130</v>
      </c>
      <c r="E260" s="219" t="s">
        <v>367</v>
      </c>
      <c r="F260" s="220" t="s">
        <v>368</v>
      </c>
      <c r="G260" s="221" t="s">
        <v>190</v>
      </c>
      <c r="H260" s="222">
        <v>350</v>
      </c>
      <c r="I260" s="223"/>
      <c r="J260" s="224">
        <f>ROUND(I260*H260,2)</f>
        <v>0</v>
      </c>
      <c r="K260" s="220" t="s">
        <v>134</v>
      </c>
      <c r="L260" s="44"/>
      <c r="M260" s="225" t="s">
        <v>1</v>
      </c>
      <c r="N260" s="226" t="s">
        <v>38</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162</v>
      </c>
      <c r="AT260" s="229" t="s">
        <v>130</v>
      </c>
      <c r="AU260" s="229" t="s">
        <v>83</v>
      </c>
      <c r="AY260" s="17" t="s">
        <v>127</v>
      </c>
      <c r="BE260" s="230">
        <f>IF(N260="základní",J260,0)</f>
        <v>0</v>
      </c>
      <c r="BF260" s="230">
        <f>IF(N260="snížená",J260,0)</f>
        <v>0</v>
      </c>
      <c r="BG260" s="230">
        <f>IF(N260="zákl. přenesená",J260,0)</f>
        <v>0</v>
      </c>
      <c r="BH260" s="230">
        <f>IF(N260="sníž. přenesená",J260,0)</f>
        <v>0</v>
      </c>
      <c r="BI260" s="230">
        <f>IF(N260="nulová",J260,0)</f>
        <v>0</v>
      </c>
      <c r="BJ260" s="17" t="s">
        <v>81</v>
      </c>
      <c r="BK260" s="230">
        <f>ROUND(I260*H260,2)</f>
        <v>0</v>
      </c>
      <c r="BL260" s="17" t="s">
        <v>162</v>
      </c>
      <c r="BM260" s="229" t="s">
        <v>369</v>
      </c>
    </row>
    <row r="261" s="2" customFormat="1">
      <c r="A261" s="38"/>
      <c r="B261" s="39"/>
      <c r="C261" s="40"/>
      <c r="D261" s="231" t="s">
        <v>136</v>
      </c>
      <c r="E261" s="40"/>
      <c r="F261" s="232" t="s">
        <v>368</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136</v>
      </c>
      <c r="AU261" s="17" t="s">
        <v>83</v>
      </c>
    </row>
    <row r="262" s="2" customFormat="1" ht="16.5" customHeight="1">
      <c r="A262" s="38"/>
      <c r="B262" s="39"/>
      <c r="C262" s="236" t="s">
        <v>370</v>
      </c>
      <c r="D262" s="236" t="s">
        <v>124</v>
      </c>
      <c r="E262" s="237" t="s">
        <v>371</v>
      </c>
      <c r="F262" s="238" t="s">
        <v>372</v>
      </c>
      <c r="G262" s="239" t="s">
        <v>190</v>
      </c>
      <c r="H262" s="240">
        <v>350</v>
      </c>
      <c r="I262" s="241"/>
      <c r="J262" s="242">
        <f>ROUND(I262*H262,2)</f>
        <v>0</v>
      </c>
      <c r="K262" s="238" t="s">
        <v>134</v>
      </c>
      <c r="L262" s="243"/>
      <c r="M262" s="244" t="s">
        <v>1</v>
      </c>
      <c r="N262" s="245" t="s">
        <v>38</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194</v>
      </c>
      <c r="AT262" s="229" t="s">
        <v>124</v>
      </c>
      <c r="AU262" s="229" t="s">
        <v>83</v>
      </c>
      <c r="AY262" s="17" t="s">
        <v>127</v>
      </c>
      <c r="BE262" s="230">
        <f>IF(N262="základní",J262,0)</f>
        <v>0</v>
      </c>
      <c r="BF262" s="230">
        <f>IF(N262="snížená",J262,0)</f>
        <v>0</v>
      </c>
      <c r="BG262" s="230">
        <f>IF(N262="zákl. přenesená",J262,0)</f>
        <v>0</v>
      </c>
      <c r="BH262" s="230">
        <f>IF(N262="sníž. přenesená",J262,0)</f>
        <v>0</v>
      </c>
      <c r="BI262" s="230">
        <f>IF(N262="nulová",J262,0)</f>
        <v>0</v>
      </c>
      <c r="BJ262" s="17" t="s">
        <v>81</v>
      </c>
      <c r="BK262" s="230">
        <f>ROUND(I262*H262,2)</f>
        <v>0</v>
      </c>
      <c r="BL262" s="17" t="s">
        <v>162</v>
      </c>
      <c r="BM262" s="229" t="s">
        <v>373</v>
      </c>
    </row>
    <row r="263" s="2" customFormat="1">
      <c r="A263" s="38"/>
      <c r="B263" s="39"/>
      <c r="C263" s="40"/>
      <c r="D263" s="231" t="s">
        <v>136</v>
      </c>
      <c r="E263" s="40"/>
      <c r="F263" s="232" t="s">
        <v>372</v>
      </c>
      <c r="G263" s="40"/>
      <c r="H263" s="40"/>
      <c r="I263" s="233"/>
      <c r="J263" s="40"/>
      <c r="K263" s="40"/>
      <c r="L263" s="44"/>
      <c r="M263" s="234"/>
      <c r="N263" s="235"/>
      <c r="O263" s="91"/>
      <c r="P263" s="91"/>
      <c r="Q263" s="91"/>
      <c r="R263" s="91"/>
      <c r="S263" s="91"/>
      <c r="T263" s="92"/>
      <c r="U263" s="38"/>
      <c r="V263" s="38"/>
      <c r="W263" s="38"/>
      <c r="X263" s="38"/>
      <c r="Y263" s="38"/>
      <c r="Z263" s="38"/>
      <c r="AA263" s="38"/>
      <c r="AB263" s="38"/>
      <c r="AC263" s="38"/>
      <c r="AD263" s="38"/>
      <c r="AE263" s="38"/>
      <c r="AT263" s="17" t="s">
        <v>136</v>
      </c>
      <c r="AU263" s="17" t="s">
        <v>83</v>
      </c>
    </row>
    <row r="264" s="2" customFormat="1" ht="33" customHeight="1">
      <c r="A264" s="38"/>
      <c r="B264" s="39"/>
      <c r="C264" s="218" t="s">
        <v>257</v>
      </c>
      <c r="D264" s="218" t="s">
        <v>130</v>
      </c>
      <c r="E264" s="219" t="s">
        <v>374</v>
      </c>
      <c r="F264" s="220" t="s">
        <v>375</v>
      </c>
      <c r="G264" s="221" t="s">
        <v>143</v>
      </c>
      <c r="H264" s="222">
        <v>8</v>
      </c>
      <c r="I264" s="223"/>
      <c r="J264" s="224">
        <f>ROUND(I264*H264,2)</f>
        <v>0</v>
      </c>
      <c r="K264" s="220" t="s">
        <v>134</v>
      </c>
      <c r="L264" s="44"/>
      <c r="M264" s="225" t="s">
        <v>1</v>
      </c>
      <c r="N264" s="226" t="s">
        <v>38</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162</v>
      </c>
      <c r="AT264" s="229" t="s">
        <v>130</v>
      </c>
      <c r="AU264" s="229" t="s">
        <v>83</v>
      </c>
      <c r="AY264" s="17" t="s">
        <v>127</v>
      </c>
      <c r="BE264" s="230">
        <f>IF(N264="základní",J264,0)</f>
        <v>0</v>
      </c>
      <c r="BF264" s="230">
        <f>IF(N264="snížená",J264,0)</f>
        <v>0</v>
      </c>
      <c r="BG264" s="230">
        <f>IF(N264="zákl. přenesená",J264,0)</f>
        <v>0</v>
      </c>
      <c r="BH264" s="230">
        <f>IF(N264="sníž. přenesená",J264,0)</f>
        <v>0</v>
      </c>
      <c r="BI264" s="230">
        <f>IF(N264="nulová",J264,0)</f>
        <v>0</v>
      </c>
      <c r="BJ264" s="17" t="s">
        <v>81</v>
      </c>
      <c r="BK264" s="230">
        <f>ROUND(I264*H264,2)</f>
        <v>0</v>
      </c>
      <c r="BL264" s="17" t="s">
        <v>162</v>
      </c>
      <c r="BM264" s="229" t="s">
        <v>376</v>
      </c>
    </row>
    <row r="265" s="2" customFormat="1">
      <c r="A265" s="38"/>
      <c r="B265" s="39"/>
      <c r="C265" s="40"/>
      <c r="D265" s="231" t="s">
        <v>136</v>
      </c>
      <c r="E265" s="40"/>
      <c r="F265" s="232" t="s">
        <v>375</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136</v>
      </c>
      <c r="AU265" s="17" t="s">
        <v>83</v>
      </c>
    </row>
    <row r="266" s="2" customFormat="1" ht="24.15" customHeight="1">
      <c r="A266" s="38"/>
      <c r="B266" s="39"/>
      <c r="C266" s="236" t="s">
        <v>377</v>
      </c>
      <c r="D266" s="236" t="s">
        <v>124</v>
      </c>
      <c r="E266" s="237" t="s">
        <v>378</v>
      </c>
      <c r="F266" s="238" t="s">
        <v>379</v>
      </c>
      <c r="G266" s="239" t="s">
        <v>143</v>
      </c>
      <c r="H266" s="240">
        <v>8</v>
      </c>
      <c r="I266" s="241"/>
      <c r="J266" s="242">
        <f>ROUND(I266*H266,2)</f>
        <v>0</v>
      </c>
      <c r="K266" s="238" t="s">
        <v>134</v>
      </c>
      <c r="L266" s="243"/>
      <c r="M266" s="244" t="s">
        <v>1</v>
      </c>
      <c r="N266" s="245" t="s">
        <v>38</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194</v>
      </c>
      <c r="AT266" s="229" t="s">
        <v>124</v>
      </c>
      <c r="AU266" s="229" t="s">
        <v>83</v>
      </c>
      <c r="AY266" s="17" t="s">
        <v>127</v>
      </c>
      <c r="BE266" s="230">
        <f>IF(N266="základní",J266,0)</f>
        <v>0</v>
      </c>
      <c r="BF266" s="230">
        <f>IF(N266="snížená",J266,0)</f>
        <v>0</v>
      </c>
      <c r="BG266" s="230">
        <f>IF(N266="zákl. přenesená",J266,0)</f>
        <v>0</v>
      </c>
      <c r="BH266" s="230">
        <f>IF(N266="sníž. přenesená",J266,0)</f>
        <v>0</v>
      </c>
      <c r="BI266" s="230">
        <f>IF(N266="nulová",J266,0)</f>
        <v>0</v>
      </c>
      <c r="BJ266" s="17" t="s">
        <v>81</v>
      </c>
      <c r="BK266" s="230">
        <f>ROUND(I266*H266,2)</f>
        <v>0</v>
      </c>
      <c r="BL266" s="17" t="s">
        <v>162</v>
      </c>
      <c r="BM266" s="229" t="s">
        <v>380</v>
      </c>
    </row>
    <row r="267" s="2" customFormat="1">
      <c r="A267" s="38"/>
      <c r="B267" s="39"/>
      <c r="C267" s="40"/>
      <c r="D267" s="231" t="s">
        <v>136</v>
      </c>
      <c r="E267" s="40"/>
      <c r="F267" s="232" t="s">
        <v>379</v>
      </c>
      <c r="G267" s="40"/>
      <c r="H267" s="40"/>
      <c r="I267" s="233"/>
      <c r="J267" s="40"/>
      <c r="K267" s="40"/>
      <c r="L267" s="44"/>
      <c r="M267" s="234"/>
      <c r="N267" s="235"/>
      <c r="O267" s="91"/>
      <c r="P267" s="91"/>
      <c r="Q267" s="91"/>
      <c r="R267" s="91"/>
      <c r="S267" s="91"/>
      <c r="T267" s="92"/>
      <c r="U267" s="38"/>
      <c r="V267" s="38"/>
      <c r="W267" s="38"/>
      <c r="X267" s="38"/>
      <c r="Y267" s="38"/>
      <c r="Z267" s="38"/>
      <c r="AA267" s="38"/>
      <c r="AB267" s="38"/>
      <c r="AC267" s="38"/>
      <c r="AD267" s="38"/>
      <c r="AE267" s="38"/>
      <c r="AT267" s="17" t="s">
        <v>136</v>
      </c>
      <c r="AU267" s="17" t="s">
        <v>83</v>
      </c>
    </row>
    <row r="268" s="2" customFormat="1" ht="24.15" customHeight="1">
      <c r="A268" s="38"/>
      <c r="B268" s="39"/>
      <c r="C268" s="218" t="s">
        <v>260</v>
      </c>
      <c r="D268" s="218" t="s">
        <v>130</v>
      </c>
      <c r="E268" s="219" t="s">
        <v>381</v>
      </c>
      <c r="F268" s="220" t="s">
        <v>382</v>
      </c>
      <c r="G268" s="221" t="s">
        <v>143</v>
      </c>
      <c r="H268" s="222">
        <v>8</v>
      </c>
      <c r="I268" s="223"/>
      <c r="J268" s="224">
        <f>ROUND(I268*H268,2)</f>
        <v>0</v>
      </c>
      <c r="K268" s="220" t="s">
        <v>134</v>
      </c>
      <c r="L268" s="44"/>
      <c r="M268" s="225" t="s">
        <v>1</v>
      </c>
      <c r="N268" s="226" t="s">
        <v>38</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162</v>
      </c>
      <c r="AT268" s="229" t="s">
        <v>130</v>
      </c>
      <c r="AU268" s="229" t="s">
        <v>83</v>
      </c>
      <c r="AY268" s="17" t="s">
        <v>127</v>
      </c>
      <c r="BE268" s="230">
        <f>IF(N268="základní",J268,0)</f>
        <v>0</v>
      </c>
      <c r="BF268" s="230">
        <f>IF(N268="snížená",J268,0)</f>
        <v>0</v>
      </c>
      <c r="BG268" s="230">
        <f>IF(N268="zákl. přenesená",J268,0)</f>
        <v>0</v>
      </c>
      <c r="BH268" s="230">
        <f>IF(N268="sníž. přenesená",J268,0)</f>
        <v>0</v>
      </c>
      <c r="BI268" s="230">
        <f>IF(N268="nulová",J268,0)</f>
        <v>0</v>
      </c>
      <c r="BJ268" s="17" t="s">
        <v>81</v>
      </c>
      <c r="BK268" s="230">
        <f>ROUND(I268*H268,2)</f>
        <v>0</v>
      </c>
      <c r="BL268" s="17" t="s">
        <v>162</v>
      </c>
      <c r="BM268" s="229" t="s">
        <v>383</v>
      </c>
    </row>
    <row r="269" s="2" customFormat="1">
      <c r="A269" s="38"/>
      <c r="B269" s="39"/>
      <c r="C269" s="40"/>
      <c r="D269" s="231" t="s">
        <v>136</v>
      </c>
      <c r="E269" s="40"/>
      <c r="F269" s="232" t="s">
        <v>382</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136</v>
      </c>
      <c r="AU269" s="17" t="s">
        <v>83</v>
      </c>
    </row>
    <row r="270" s="2" customFormat="1" ht="16.5" customHeight="1">
      <c r="A270" s="38"/>
      <c r="B270" s="39"/>
      <c r="C270" s="236" t="s">
        <v>384</v>
      </c>
      <c r="D270" s="236" t="s">
        <v>124</v>
      </c>
      <c r="E270" s="237" t="s">
        <v>385</v>
      </c>
      <c r="F270" s="238" t="s">
        <v>386</v>
      </c>
      <c r="G270" s="239" t="s">
        <v>143</v>
      </c>
      <c r="H270" s="240">
        <v>8</v>
      </c>
      <c r="I270" s="241"/>
      <c r="J270" s="242">
        <f>ROUND(I270*H270,2)</f>
        <v>0</v>
      </c>
      <c r="K270" s="238" t="s">
        <v>134</v>
      </c>
      <c r="L270" s="243"/>
      <c r="M270" s="244" t="s">
        <v>1</v>
      </c>
      <c r="N270" s="245" t="s">
        <v>38</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194</v>
      </c>
      <c r="AT270" s="229" t="s">
        <v>124</v>
      </c>
      <c r="AU270" s="229" t="s">
        <v>83</v>
      </c>
      <c r="AY270" s="17" t="s">
        <v>127</v>
      </c>
      <c r="BE270" s="230">
        <f>IF(N270="základní",J270,0)</f>
        <v>0</v>
      </c>
      <c r="BF270" s="230">
        <f>IF(N270="snížená",J270,0)</f>
        <v>0</v>
      </c>
      <c r="BG270" s="230">
        <f>IF(N270="zákl. přenesená",J270,0)</f>
        <v>0</v>
      </c>
      <c r="BH270" s="230">
        <f>IF(N270="sníž. přenesená",J270,0)</f>
        <v>0</v>
      </c>
      <c r="BI270" s="230">
        <f>IF(N270="nulová",J270,0)</f>
        <v>0</v>
      </c>
      <c r="BJ270" s="17" t="s">
        <v>81</v>
      </c>
      <c r="BK270" s="230">
        <f>ROUND(I270*H270,2)</f>
        <v>0</v>
      </c>
      <c r="BL270" s="17" t="s">
        <v>162</v>
      </c>
      <c r="BM270" s="229" t="s">
        <v>387</v>
      </c>
    </row>
    <row r="271" s="2" customFormat="1">
      <c r="A271" s="38"/>
      <c r="B271" s="39"/>
      <c r="C271" s="40"/>
      <c r="D271" s="231" t="s">
        <v>136</v>
      </c>
      <c r="E271" s="40"/>
      <c r="F271" s="232" t="s">
        <v>386</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136</v>
      </c>
      <c r="AU271" s="17" t="s">
        <v>83</v>
      </c>
    </row>
    <row r="272" s="2" customFormat="1" ht="16.5" customHeight="1">
      <c r="A272" s="38"/>
      <c r="B272" s="39"/>
      <c r="C272" s="218" t="s">
        <v>265</v>
      </c>
      <c r="D272" s="218" t="s">
        <v>130</v>
      </c>
      <c r="E272" s="219" t="s">
        <v>336</v>
      </c>
      <c r="F272" s="220" t="s">
        <v>337</v>
      </c>
      <c r="G272" s="221" t="s">
        <v>143</v>
      </c>
      <c r="H272" s="222">
        <v>60</v>
      </c>
      <c r="I272" s="223"/>
      <c r="J272" s="224">
        <f>ROUND(I272*H272,2)</f>
        <v>0</v>
      </c>
      <c r="K272" s="220" t="s">
        <v>134</v>
      </c>
      <c r="L272" s="44"/>
      <c r="M272" s="225" t="s">
        <v>1</v>
      </c>
      <c r="N272" s="226" t="s">
        <v>38</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162</v>
      </c>
      <c r="AT272" s="229" t="s">
        <v>130</v>
      </c>
      <c r="AU272" s="229" t="s">
        <v>83</v>
      </c>
      <c r="AY272" s="17" t="s">
        <v>127</v>
      </c>
      <c r="BE272" s="230">
        <f>IF(N272="základní",J272,0)</f>
        <v>0</v>
      </c>
      <c r="BF272" s="230">
        <f>IF(N272="snížená",J272,0)</f>
        <v>0</v>
      </c>
      <c r="BG272" s="230">
        <f>IF(N272="zákl. přenesená",J272,0)</f>
        <v>0</v>
      </c>
      <c r="BH272" s="230">
        <f>IF(N272="sníž. přenesená",J272,0)</f>
        <v>0</v>
      </c>
      <c r="BI272" s="230">
        <f>IF(N272="nulová",J272,0)</f>
        <v>0</v>
      </c>
      <c r="BJ272" s="17" t="s">
        <v>81</v>
      </c>
      <c r="BK272" s="230">
        <f>ROUND(I272*H272,2)</f>
        <v>0</v>
      </c>
      <c r="BL272" s="17" t="s">
        <v>162</v>
      </c>
      <c r="BM272" s="229" t="s">
        <v>388</v>
      </c>
    </row>
    <row r="273" s="2" customFormat="1">
      <c r="A273" s="38"/>
      <c r="B273" s="39"/>
      <c r="C273" s="40"/>
      <c r="D273" s="231" t="s">
        <v>136</v>
      </c>
      <c r="E273" s="40"/>
      <c r="F273" s="232" t="s">
        <v>337</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136</v>
      </c>
      <c r="AU273" s="17" t="s">
        <v>83</v>
      </c>
    </row>
    <row r="274" s="2" customFormat="1" ht="24.15" customHeight="1">
      <c r="A274" s="38"/>
      <c r="B274" s="39"/>
      <c r="C274" s="236" t="s">
        <v>389</v>
      </c>
      <c r="D274" s="236" t="s">
        <v>124</v>
      </c>
      <c r="E274" s="237" t="s">
        <v>343</v>
      </c>
      <c r="F274" s="238" t="s">
        <v>344</v>
      </c>
      <c r="G274" s="239" t="s">
        <v>143</v>
      </c>
      <c r="H274" s="240">
        <v>60</v>
      </c>
      <c r="I274" s="241"/>
      <c r="J274" s="242">
        <f>ROUND(I274*H274,2)</f>
        <v>0</v>
      </c>
      <c r="K274" s="238" t="s">
        <v>134</v>
      </c>
      <c r="L274" s="243"/>
      <c r="M274" s="244" t="s">
        <v>1</v>
      </c>
      <c r="N274" s="245" t="s">
        <v>38</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194</v>
      </c>
      <c r="AT274" s="229" t="s">
        <v>124</v>
      </c>
      <c r="AU274" s="229" t="s">
        <v>83</v>
      </c>
      <c r="AY274" s="17" t="s">
        <v>127</v>
      </c>
      <c r="BE274" s="230">
        <f>IF(N274="základní",J274,0)</f>
        <v>0</v>
      </c>
      <c r="BF274" s="230">
        <f>IF(N274="snížená",J274,0)</f>
        <v>0</v>
      </c>
      <c r="BG274" s="230">
        <f>IF(N274="zákl. přenesená",J274,0)</f>
        <v>0</v>
      </c>
      <c r="BH274" s="230">
        <f>IF(N274="sníž. přenesená",J274,0)</f>
        <v>0</v>
      </c>
      <c r="BI274" s="230">
        <f>IF(N274="nulová",J274,0)</f>
        <v>0</v>
      </c>
      <c r="BJ274" s="17" t="s">
        <v>81</v>
      </c>
      <c r="BK274" s="230">
        <f>ROUND(I274*H274,2)</f>
        <v>0</v>
      </c>
      <c r="BL274" s="17" t="s">
        <v>162</v>
      </c>
      <c r="BM274" s="229" t="s">
        <v>390</v>
      </c>
    </row>
    <row r="275" s="2" customFormat="1">
      <c r="A275" s="38"/>
      <c r="B275" s="39"/>
      <c r="C275" s="40"/>
      <c r="D275" s="231" t="s">
        <v>136</v>
      </c>
      <c r="E275" s="40"/>
      <c r="F275" s="232" t="s">
        <v>344</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136</v>
      </c>
      <c r="AU275" s="17" t="s">
        <v>83</v>
      </c>
    </row>
    <row r="276" s="2" customFormat="1" ht="16.5" customHeight="1">
      <c r="A276" s="38"/>
      <c r="B276" s="39"/>
      <c r="C276" s="236" t="s">
        <v>268</v>
      </c>
      <c r="D276" s="236" t="s">
        <v>124</v>
      </c>
      <c r="E276" s="237" t="s">
        <v>391</v>
      </c>
      <c r="F276" s="238" t="s">
        <v>392</v>
      </c>
      <c r="G276" s="239" t="s">
        <v>393</v>
      </c>
      <c r="H276" s="240">
        <v>10</v>
      </c>
      <c r="I276" s="241"/>
      <c r="J276" s="242">
        <f>ROUND(I276*H276,2)</f>
        <v>0</v>
      </c>
      <c r="K276" s="238" t="s">
        <v>134</v>
      </c>
      <c r="L276" s="243"/>
      <c r="M276" s="244" t="s">
        <v>1</v>
      </c>
      <c r="N276" s="245" t="s">
        <v>38</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194</v>
      </c>
      <c r="AT276" s="229" t="s">
        <v>124</v>
      </c>
      <c r="AU276" s="229" t="s">
        <v>83</v>
      </c>
      <c r="AY276" s="17" t="s">
        <v>127</v>
      </c>
      <c r="BE276" s="230">
        <f>IF(N276="základní",J276,0)</f>
        <v>0</v>
      </c>
      <c r="BF276" s="230">
        <f>IF(N276="snížená",J276,0)</f>
        <v>0</v>
      </c>
      <c r="BG276" s="230">
        <f>IF(N276="zákl. přenesená",J276,0)</f>
        <v>0</v>
      </c>
      <c r="BH276" s="230">
        <f>IF(N276="sníž. přenesená",J276,0)</f>
        <v>0</v>
      </c>
      <c r="BI276" s="230">
        <f>IF(N276="nulová",J276,0)</f>
        <v>0</v>
      </c>
      <c r="BJ276" s="17" t="s">
        <v>81</v>
      </c>
      <c r="BK276" s="230">
        <f>ROUND(I276*H276,2)</f>
        <v>0</v>
      </c>
      <c r="BL276" s="17" t="s">
        <v>162</v>
      </c>
      <c r="BM276" s="229" t="s">
        <v>394</v>
      </c>
    </row>
    <row r="277" s="2" customFormat="1">
      <c r="A277" s="38"/>
      <c r="B277" s="39"/>
      <c r="C277" s="40"/>
      <c r="D277" s="231" t="s">
        <v>136</v>
      </c>
      <c r="E277" s="40"/>
      <c r="F277" s="232" t="s">
        <v>392</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136</v>
      </c>
      <c r="AU277" s="17" t="s">
        <v>83</v>
      </c>
    </row>
    <row r="278" s="2" customFormat="1" ht="16.5" customHeight="1">
      <c r="A278" s="38"/>
      <c r="B278" s="39"/>
      <c r="C278" s="218" t="s">
        <v>395</v>
      </c>
      <c r="D278" s="218" t="s">
        <v>130</v>
      </c>
      <c r="E278" s="219" t="s">
        <v>396</v>
      </c>
      <c r="F278" s="220" t="s">
        <v>397</v>
      </c>
      <c r="G278" s="221" t="s">
        <v>398</v>
      </c>
      <c r="H278" s="222">
        <v>8</v>
      </c>
      <c r="I278" s="223"/>
      <c r="J278" s="224">
        <f>ROUND(I278*H278,2)</f>
        <v>0</v>
      </c>
      <c r="K278" s="220" t="s">
        <v>134</v>
      </c>
      <c r="L278" s="44"/>
      <c r="M278" s="225" t="s">
        <v>1</v>
      </c>
      <c r="N278" s="226" t="s">
        <v>38</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162</v>
      </c>
      <c r="AT278" s="229" t="s">
        <v>130</v>
      </c>
      <c r="AU278" s="229" t="s">
        <v>83</v>
      </c>
      <c r="AY278" s="17" t="s">
        <v>127</v>
      </c>
      <c r="BE278" s="230">
        <f>IF(N278="základní",J278,0)</f>
        <v>0</v>
      </c>
      <c r="BF278" s="230">
        <f>IF(N278="snížená",J278,0)</f>
        <v>0</v>
      </c>
      <c r="BG278" s="230">
        <f>IF(N278="zákl. přenesená",J278,0)</f>
        <v>0</v>
      </c>
      <c r="BH278" s="230">
        <f>IF(N278="sníž. přenesená",J278,0)</f>
        <v>0</v>
      </c>
      <c r="BI278" s="230">
        <f>IF(N278="nulová",J278,0)</f>
        <v>0</v>
      </c>
      <c r="BJ278" s="17" t="s">
        <v>81</v>
      </c>
      <c r="BK278" s="230">
        <f>ROUND(I278*H278,2)</f>
        <v>0</v>
      </c>
      <c r="BL278" s="17" t="s">
        <v>162</v>
      </c>
      <c r="BM278" s="229" t="s">
        <v>399</v>
      </c>
    </row>
    <row r="279" s="2" customFormat="1">
      <c r="A279" s="38"/>
      <c r="B279" s="39"/>
      <c r="C279" s="40"/>
      <c r="D279" s="231" t="s">
        <v>136</v>
      </c>
      <c r="E279" s="40"/>
      <c r="F279" s="232" t="s">
        <v>397</v>
      </c>
      <c r="G279" s="40"/>
      <c r="H279" s="40"/>
      <c r="I279" s="233"/>
      <c r="J279" s="40"/>
      <c r="K279" s="40"/>
      <c r="L279" s="44"/>
      <c r="M279" s="234"/>
      <c r="N279" s="235"/>
      <c r="O279" s="91"/>
      <c r="P279" s="91"/>
      <c r="Q279" s="91"/>
      <c r="R279" s="91"/>
      <c r="S279" s="91"/>
      <c r="T279" s="92"/>
      <c r="U279" s="38"/>
      <c r="V279" s="38"/>
      <c r="W279" s="38"/>
      <c r="X279" s="38"/>
      <c r="Y279" s="38"/>
      <c r="Z279" s="38"/>
      <c r="AA279" s="38"/>
      <c r="AB279" s="38"/>
      <c r="AC279" s="38"/>
      <c r="AD279" s="38"/>
      <c r="AE279" s="38"/>
      <c r="AT279" s="17" t="s">
        <v>136</v>
      </c>
      <c r="AU279" s="17" t="s">
        <v>83</v>
      </c>
    </row>
    <row r="280" s="2" customFormat="1" ht="24.15" customHeight="1">
      <c r="A280" s="38"/>
      <c r="B280" s="39"/>
      <c r="C280" s="236" t="s">
        <v>273</v>
      </c>
      <c r="D280" s="236" t="s">
        <v>124</v>
      </c>
      <c r="E280" s="237" t="s">
        <v>400</v>
      </c>
      <c r="F280" s="238" t="s">
        <v>401</v>
      </c>
      <c r="G280" s="239" t="s">
        <v>143</v>
      </c>
      <c r="H280" s="240">
        <v>20</v>
      </c>
      <c r="I280" s="241"/>
      <c r="J280" s="242">
        <f>ROUND(I280*H280,2)</f>
        <v>0</v>
      </c>
      <c r="K280" s="238" t="s">
        <v>134</v>
      </c>
      <c r="L280" s="243"/>
      <c r="M280" s="244" t="s">
        <v>1</v>
      </c>
      <c r="N280" s="245" t="s">
        <v>38</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194</v>
      </c>
      <c r="AT280" s="229" t="s">
        <v>124</v>
      </c>
      <c r="AU280" s="229" t="s">
        <v>83</v>
      </c>
      <c r="AY280" s="17" t="s">
        <v>127</v>
      </c>
      <c r="BE280" s="230">
        <f>IF(N280="základní",J280,0)</f>
        <v>0</v>
      </c>
      <c r="BF280" s="230">
        <f>IF(N280="snížená",J280,0)</f>
        <v>0</v>
      </c>
      <c r="BG280" s="230">
        <f>IF(N280="zákl. přenesená",J280,0)</f>
        <v>0</v>
      </c>
      <c r="BH280" s="230">
        <f>IF(N280="sníž. přenesená",J280,0)</f>
        <v>0</v>
      </c>
      <c r="BI280" s="230">
        <f>IF(N280="nulová",J280,0)</f>
        <v>0</v>
      </c>
      <c r="BJ280" s="17" t="s">
        <v>81</v>
      </c>
      <c r="BK280" s="230">
        <f>ROUND(I280*H280,2)</f>
        <v>0</v>
      </c>
      <c r="BL280" s="17" t="s">
        <v>162</v>
      </c>
      <c r="BM280" s="229" t="s">
        <v>402</v>
      </c>
    </row>
    <row r="281" s="2" customFormat="1">
      <c r="A281" s="38"/>
      <c r="B281" s="39"/>
      <c r="C281" s="40"/>
      <c r="D281" s="231" t="s">
        <v>136</v>
      </c>
      <c r="E281" s="40"/>
      <c r="F281" s="232" t="s">
        <v>401</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136</v>
      </c>
      <c r="AU281" s="17" t="s">
        <v>83</v>
      </c>
    </row>
    <row r="282" s="2" customFormat="1" ht="21.75" customHeight="1">
      <c r="A282" s="38"/>
      <c r="B282" s="39"/>
      <c r="C282" s="236" t="s">
        <v>403</v>
      </c>
      <c r="D282" s="236" t="s">
        <v>124</v>
      </c>
      <c r="E282" s="237" t="s">
        <v>404</v>
      </c>
      <c r="F282" s="238" t="s">
        <v>405</v>
      </c>
      <c r="G282" s="239" t="s">
        <v>398</v>
      </c>
      <c r="H282" s="240">
        <v>5</v>
      </c>
      <c r="I282" s="241"/>
      <c r="J282" s="242">
        <f>ROUND(I282*H282,2)</f>
        <v>0</v>
      </c>
      <c r="K282" s="238" t="s">
        <v>134</v>
      </c>
      <c r="L282" s="243"/>
      <c r="M282" s="244" t="s">
        <v>1</v>
      </c>
      <c r="N282" s="245" t="s">
        <v>38</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194</v>
      </c>
      <c r="AT282" s="229" t="s">
        <v>124</v>
      </c>
      <c r="AU282" s="229" t="s">
        <v>83</v>
      </c>
      <c r="AY282" s="17" t="s">
        <v>127</v>
      </c>
      <c r="BE282" s="230">
        <f>IF(N282="základní",J282,0)</f>
        <v>0</v>
      </c>
      <c r="BF282" s="230">
        <f>IF(N282="snížená",J282,0)</f>
        <v>0</v>
      </c>
      <c r="BG282" s="230">
        <f>IF(N282="zákl. přenesená",J282,0)</f>
        <v>0</v>
      </c>
      <c r="BH282" s="230">
        <f>IF(N282="sníž. přenesená",J282,0)</f>
        <v>0</v>
      </c>
      <c r="BI282" s="230">
        <f>IF(N282="nulová",J282,0)</f>
        <v>0</v>
      </c>
      <c r="BJ282" s="17" t="s">
        <v>81</v>
      </c>
      <c r="BK282" s="230">
        <f>ROUND(I282*H282,2)</f>
        <v>0</v>
      </c>
      <c r="BL282" s="17" t="s">
        <v>162</v>
      </c>
      <c r="BM282" s="229" t="s">
        <v>406</v>
      </c>
    </row>
    <row r="283" s="2" customFormat="1">
      <c r="A283" s="38"/>
      <c r="B283" s="39"/>
      <c r="C283" s="40"/>
      <c r="D283" s="231" t="s">
        <v>136</v>
      </c>
      <c r="E283" s="40"/>
      <c r="F283" s="232" t="s">
        <v>405</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136</v>
      </c>
      <c r="AU283" s="17" t="s">
        <v>83</v>
      </c>
    </row>
    <row r="284" s="2" customFormat="1" ht="24.15" customHeight="1">
      <c r="A284" s="38"/>
      <c r="B284" s="39"/>
      <c r="C284" s="236" t="s">
        <v>276</v>
      </c>
      <c r="D284" s="236" t="s">
        <v>124</v>
      </c>
      <c r="E284" s="237" t="s">
        <v>407</v>
      </c>
      <c r="F284" s="238" t="s">
        <v>408</v>
      </c>
      <c r="G284" s="239" t="s">
        <v>409</v>
      </c>
      <c r="H284" s="240">
        <v>1</v>
      </c>
      <c r="I284" s="241"/>
      <c r="J284" s="242">
        <f>ROUND(I284*H284,2)</f>
        <v>0</v>
      </c>
      <c r="K284" s="238" t="s">
        <v>134</v>
      </c>
      <c r="L284" s="243"/>
      <c r="M284" s="244" t="s">
        <v>1</v>
      </c>
      <c r="N284" s="245" t="s">
        <v>38</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194</v>
      </c>
      <c r="AT284" s="229" t="s">
        <v>124</v>
      </c>
      <c r="AU284" s="229" t="s">
        <v>83</v>
      </c>
      <c r="AY284" s="17" t="s">
        <v>127</v>
      </c>
      <c r="BE284" s="230">
        <f>IF(N284="základní",J284,0)</f>
        <v>0</v>
      </c>
      <c r="BF284" s="230">
        <f>IF(N284="snížená",J284,0)</f>
        <v>0</v>
      </c>
      <c r="BG284" s="230">
        <f>IF(N284="zákl. přenesená",J284,0)</f>
        <v>0</v>
      </c>
      <c r="BH284" s="230">
        <f>IF(N284="sníž. přenesená",J284,0)</f>
        <v>0</v>
      </c>
      <c r="BI284" s="230">
        <f>IF(N284="nulová",J284,0)</f>
        <v>0</v>
      </c>
      <c r="BJ284" s="17" t="s">
        <v>81</v>
      </c>
      <c r="BK284" s="230">
        <f>ROUND(I284*H284,2)</f>
        <v>0</v>
      </c>
      <c r="BL284" s="17" t="s">
        <v>162</v>
      </c>
      <c r="BM284" s="229" t="s">
        <v>410</v>
      </c>
    </row>
    <row r="285" s="2" customFormat="1">
      <c r="A285" s="38"/>
      <c r="B285" s="39"/>
      <c r="C285" s="40"/>
      <c r="D285" s="231" t="s">
        <v>136</v>
      </c>
      <c r="E285" s="40"/>
      <c r="F285" s="232" t="s">
        <v>408</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136</v>
      </c>
      <c r="AU285" s="17" t="s">
        <v>83</v>
      </c>
    </row>
    <row r="286" s="2" customFormat="1" ht="16.5" customHeight="1">
      <c r="A286" s="38"/>
      <c r="B286" s="39"/>
      <c r="C286" s="236" t="s">
        <v>411</v>
      </c>
      <c r="D286" s="236" t="s">
        <v>124</v>
      </c>
      <c r="E286" s="237" t="s">
        <v>412</v>
      </c>
      <c r="F286" s="238" t="s">
        <v>413</v>
      </c>
      <c r="G286" s="239" t="s">
        <v>143</v>
      </c>
      <c r="H286" s="240">
        <v>100</v>
      </c>
      <c r="I286" s="241"/>
      <c r="J286" s="242">
        <f>ROUND(I286*H286,2)</f>
        <v>0</v>
      </c>
      <c r="K286" s="238" t="s">
        <v>134</v>
      </c>
      <c r="L286" s="243"/>
      <c r="M286" s="244" t="s">
        <v>1</v>
      </c>
      <c r="N286" s="245" t="s">
        <v>38</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194</v>
      </c>
      <c r="AT286" s="229" t="s">
        <v>124</v>
      </c>
      <c r="AU286" s="229" t="s">
        <v>83</v>
      </c>
      <c r="AY286" s="17" t="s">
        <v>127</v>
      </c>
      <c r="BE286" s="230">
        <f>IF(N286="základní",J286,0)</f>
        <v>0</v>
      </c>
      <c r="BF286" s="230">
        <f>IF(N286="snížená",J286,0)</f>
        <v>0</v>
      </c>
      <c r="BG286" s="230">
        <f>IF(N286="zákl. přenesená",J286,0)</f>
        <v>0</v>
      </c>
      <c r="BH286" s="230">
        <f>IF(N286="sníž. přenesená",J286,0)</f>
        <v>0</v>
      </c>
      <c r="BI286" s="230">
        <f>IF(N286="nulová",J286,0)</f>
        <v>0</v>
      </c>
      <c r="BJ286" s="17" t="s">
        <v>81</v>
      </c>
      <c r="BK286" s="230">
        <f>ROUND(I286*H286,2)</f>
        <v>0</v>
      </c>
      <c r="BL286" s="17" t="s">
        <v>162</v>
      </c>
      <c r="BM286" s="229" t="s">
        <v>414</v>
      </c>
    </row>
    <row r="287" s="2" customFormat="1">
      <c r="A287" s="38"/>
      <c r="B287" s="39"/>
      <c r="C287" s="40"/>
      <c r="D287" s="231" t="s">
        <v>136</v>
      </c>
      <c r="E287" s="40"/>
      <c r="F287" s="232" t="s">
        <v>413</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136</v>
      </c>
      <c r="AU287" s="17" t="s">
        <v>83</v>
      </c>
    </row>
    <row r="288" s="2" customFormat="1" ht="16.5" customHeight="1">
      <c r="A288" s="38"/>
      <c r="B288" s="39"/>
      <c r="C288" s="218" t="s">
        <v>281</v>
      </c>
      <c r="D288" s="218" t="s">
        <v>130</v>
      </c>
      <c r="E288" s="219" t="s">
        <v>415</v>
      </c>
      <c r="F288" s="220" t="s">
        <v>416</v>
      </c>
      <c r="G288" s="221" t="s">
        <v>143</v>
      </c>
      <c r="H288" s="222">
        <v>100</v>
      </c>
      <c r="I288" s="223"/>
      <c r="J288" s="224">
        <f>ROUND(I288*H288,2)</f>
        <v>0</v>
      </c>
      <c r="K288" s="220" t="s">
        <v>134</v>
      </c>
      <c r="L288" s="44"/>
      <c r="M288" s="225" t="s">
        <v>1</v>
      </c>
      <c r="N288" s="226" t="s">
        <v>38</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162</v>
      </c>
      <c r="AT288" s="229" t="s">
        <v>130</v>
      </c>
      <c r="AU288" s="229" t="s">
        <v>83</v>
      </c>
      <c r="AY288" s="17" t="s">
        <v>127</v>
      </c>
      <c r="BE288" s="230">
        <f>IF(N288="základní",J288,0)</f>
        <v>0</v>
      </c>
      <c r="BF288" s="230">
        <f>IF(N288="snížená",J288,0)</f>
        <v>0</v>
      </c>
      <c r="BG288" s="230">
        <f>IF(N288="zákl. přenesená",J288,0)</f>
        <v>0</v>
      </c>
      <c r="BH288" s="230">
        <f>IF(N288="sníž. přenesená",J288,0)</f>
        <v>0</v>
      </c>
      <c r="BI288" s="230">
        <f>IF(N288="nulová",J288,0)</f>
        <v>0</v>
      </c>
      <c r="BJ288" s="17" t="s">
        <v>81</v>
      </c>
      <c r="BK288" s="230">
        <f>ROUND(I288*H288,2)</f>
        <v>0</v>
      </c>
      <c r="BL288" s="17" t="s">
        <v>162</v>
      </c>
      <c r="BM288" s="229" t="s">
        <v>417</v>
      </c>
    </row>
    <row r="289" s="2" customFormat="1">
      <c r="A289" s="38"/>
      <c r="B289" s="39"/>
      <c r="C289" s="40"/>
      <c r="D289" s="231" t="s">
        <v>136</v>
      </c>
      <c r="E289" s="40"/>
      <c r="F289" s="232" t="s">
        <v>416</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136</v>
      </c>
      <c r="AU289" s="17" t="s">
        <v>83</v>
      </c>
    </row>
    <row r="290" s="2" customFormat="1" ht="16.5" customHeight="1">
      <c r="A290" s="38"/>
      <c r="B290" s="39"/>
      <c r="C290" s="218" t="s">
        <v>418</v>
      </c>
      <c r="D290" s="218" t="s">
        <v>130</v>
      </c>
      <c r="E290" s="219" t="s">
        <v>419</v>
      </c>
      <c r="F290" s="220" t="s">
        <v>420</v>
      </c>
      <c r="G290" s="221" t="s">
        <v>143</v>
      </c>
      <c r="H290" s="222">
        <v>68</v>
      </c>
      <c r="I290" s="223"/>
      <c r="J290" s="224">
        <f>ROUND(I290*H290,2)</f>
        <v>0</v>
      </c>
      <c r="K290" s="220" t="s">
        <v>134</v>
      </c>
      <c r="L290" s="44"/>
      <c r="M290" s="225" t="s">
        <v>1</v>
      </c>
      <c r="N290" s="226" t="s">
        <v>38</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162</v>
      </c>
      <c r="AT290" s="229" t="s">
        <v>130</v>
      </c>
      <c r="AU290" s="229" t="s">
        <v>83</v>
      </c>
      <c r="AY290" s="17" t="s">
        <v>127</v>
      </c>
      <c r="BE290" s="230">
        <f>IF(N290="základní",J290,0)</f>
        <v>0</v>
      </c>
      <c r="BF290" s="230">
        <f>IF(N290="snížená",J290,0)</f>
        <v>0</v>
      </c>
      <c r="BG290" s="230">
        <f>IF(N290="zákl. přenesená",J290,0)</f>
        <v>0</v>
      </c>
      <c r="BH290" s="230">
        <f>IF(N290="sníž. přenesená",J290,0)</f>
        <v>0</v>
      </c>
      <c r="BI290" s="230">
        <f>IF(N290="nulová",J290,0)</f>
        <v>0</v>
      </c>
      <c r="BJ290" s="17" t="s">
        <v>81</v>
      </c>
      <c r="BK290" s="230">
        <f>ROUND(I290*H290,2)</f>
        <v>0</v>
      </c>
      <c r="BL290" s="17" t="s">
        <v>162</v>
      </c>
      <c r="BM290" s="229" t="s">
        <v>421</v>
      </c>
    </row>
    <row r="291" s="2" customFormat="1">
      <c r="A291" s="38"/>
      <c r="B291" s="39"/>
      <c r="C291" s="40"/>
      <c r="D291" s="231" t="s">
        <v>136</v>
      </c>
      <c r="E291" s="40"/>
      <c r="F291" s="232" t="s">
        <v>420</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136</v>
      </c>
      <c r="AU291" s="17" t="s">
        <v>83</v>
      </c>
    </row>
    <row r="292" s="2" customFormat="1" ht="24.15" customHeight="1">
      <c r="A292" s="38"/>
      <c r="B292" s="39"/>
      <c r="C292" s="236" t="s">
        <v>284</v>
      </c>
      <c r="D292" s="236" t="s">
        <v>124</v>
      </c>
      <c r="E292" s="237" t="s">
        <v>422</v>
      </c>
      <c r="F292" s="238" t="s">
        <v>423</v>
      </c>
      <c r="G292" s="239" t="s">
        <v>143</v>
      </c>
      <c r="H292" s="240">
        <v>46</v>
      </c>
      <c r="I292" s="241"/>
      <c r="J292" s="242">
        <f>ROUND(I292*H292,2)</f>
        <v>0</v>
      </c>
      <c r="K292" s="238" t="s">
        <v>134</v>
      </c>
      <c r="L292" s="243"/>
      <c r="M292" s="244" t="s">
        <v>1</v>
      </c>
      <c r="N292" s="245" t="s">
        <v>38</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194</v>
      </c>
      <c r="AT292" s="229" t="s">
        <v>124</v>
      </c>
      <c r="AU292" s="229" t="s">
        <v>83</v>
      </c>
      <c r="AY292" s="17" t="s">
        <v>127</v>
      </c>
      <c r="BE292" s="230">
        <f>IF(N292="základní",J292,0)</f>
        <v>0</v>
      </c>
      <c r="BF292" s="230">
        <f>IF(N292="snížená",J292,0)</f>
        <v>0</v>
      </c>
      <c r="BG292" s="230">
        <f>IF(N292="zákl. přenesená",J292,0)</f>
        <v>0</v>
      </c>
      <c r="BH292" s="230">
        <f>IF(N292="sníž. přenesená",J292,0)</f>
        <v>0</v>
      </c>
      <c r="BI292" s="230">
        <f>IF(N292="nulová",J292,0)</f>
        <v>0</v>
      </c>
      <c r="BJ292" s="17" t="s">
        <v>81</v>
      </c>
      <c r="BK292" s="230">
        <f>ROUND(I292*H292,2)</f>
        <v>0</v>
      </c>
      <c r="BL292" s="17" t="s">
        <v>162</v>
      </c>
      <c r="BM292" s="229" t="s">
        <v>424</v>
      </c>
    </row>
    <row r="293" s="2" customFormat="1">
      <c r="A293" s="38"/>
      <c r="B293" s="39"/>
      <c r="C293" s="40"/>
      <c r="D293" s="231" t="s">
        <v>136</v>
      </c>
      <c r="E293" s="40"/>
      <c r="F293" s="232" t="s">
        <v>423</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136</v>
      </c>
      <c r="AU293" s="17" t="s">
        <v>83</v>
      </c>
    </row>
    <row r="294" s="2" customFormat="1" ht="16.5" customHeight="1">
      <c r="A294" s="38"/>
      <c r="B294" s="39"/>
      <c r="C294" s="218" t="s">
        <v>425</v>
      </c>
      <c r="D294" s="218" t="s">
        <v>130</v>
      </c>
      <c r="E294" s="219" t="s">
        <v>426</v>
      </c>
      <c r="F294" s="220" t="s">
        <v>427</v>
      </c>
      <c r="G294" s="221" t="s">
        <v>143</v>
      </c>
      <c r="H294" s="222">
        <v>46</v>
      </c>
      <c r="I294" s="223"/>
      <c r="J294" s="224">
        <f>ROUND(I294*H294,2)</f>
        <v>0</v>
      </c>
      <c r="K294" s="220" t="s">
        <v>134</v>
      </c>
      <c r="L294" s="44"/>
      <c r="M294" s="225" t="s">
        <v>1</v>
      </c>
      <c r="N294" s="226" t="s">
        <v>38</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162</v>
      </c>
      <c r="AT294" s="229" t="s">
        <v>130</v>
      </c>
      <c r="AU294" s="229" t="s">
        <v>83</v>
      </c>
      <c r="AY294" s="17" t="s">
        <v>127</v>
      </c>
      <c r="BE294" s="230">
        <f>IF(N294="základní",J294,0)</f>
        <v>0</v>
      </c>
      <c r="BF294" s="230">
        <f>IF(N294="snížená",J294,0)</f>
        <v>0</v>
      </c>
      <c r="BG294" s="230">
        <f>IF(N294="zákl. přenesená",J294,0)</f>
        <v>0</v>
      </c>
      <c r="BH294" s="230">
        <f>IF(N294="sníž. přenesená",J294,0)</f>
        <v>0</v>
      </c>
      <c r="BI294" s="230">
        <f>IF(N294="nulová",J294,0)</f>
        <v>0</v>
      </c>
      <c r="BJ294" s="17" t="s">
        <v>81</v>
      </c>
      <c r="BK294" s="230">
        <f>ROUND(I294*H294,2)</f>
        <v>0</v>
      </c>
      <c r="BL294" s="17" t="s">
        <v>162</v>
      </c>
      <c r="BM294" s="229" t="s">
        <v>428</v>
      </c>
    </row>
    <row r="295" s="2" customFormat="1">
      <c r="A295" s="38"/>
      <c r="B295" s="39"/>
      <c r="C295" s="40"/>
      <c r="D295" s="231" t="s">
        <v>136</v>
      </c>
      <c r="E295" s="40"/>
      <c r="F295" s="232" t="s">
        <v>427</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136</v>
      </c>
      <c r="AU295" s="17" t="s">
        <v>83</v>
      </c>
    </row>
    <row r="296" s="2" customFormat="1" ht="24.15" customHeight="1">
      <c r="A296" s="38"/>
      <c r="B296" s="39"/>
      <c r="C296" s="236" t="s">
        <v>289</v>
      </c>
      <c r="D296" s="236" t="s">
        <v>124</v>
      </c>
      <c r="E296" s="237" t="s">
        <v>429</v>
      </c>
      <c r="F296" s="238" t="s">
        <v>430</v>
      </c>
      <c r="G296" s="239" t="s">
        <v>143</v>
      </c>
      <c r="H296" s="240">
        <v>55</v>
      </c>
      <c r="I296" s="241"/>
      <c r="J296" s="242">
        <f>ROUND(I296*H296,2)</f>
        <v>0</v>
      </c>
      <c r="K296" s="238" t="s">
        <v>134</v>
      </c>
      <c r="L296" s="243"/>
      <c r="M296" s="244" t="s">
        <v>1</v>
      </c>
      <c r="N296" s="245" t="s">
        <v>38</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194</v>
      </c>
      <c r="AT296" s="229" t="s">
        <v>124</v>
      </c>
      <c r="AU296" s="229" t="s">
        <v>83</v>
      </c>
      <c r="AY296" s="17" t="s">
        <v>127</v>
      </c>
      <c r="BE296" s="230">
        <f>IF(N296="základní",J296,0)</f>
        <v>0</v>
      </c>
      <c r="BF296" s="230">
        <f>IF(N296="snížená",J296,0)</f>
        <v>0</v>
      </c>
      <c r="BG296" s="230">
        <f>IF(N296="zákl. přenesená",J296,0)</f>
        <v>0</v>
      </c>
      <c r="BH296" s="230">
        <f>IF(N296="sníž. přenesená",J296,0)</f>
        <v>0</v>
      </c>
      <c r="BI296" s="230">
        <f>IF(N296="nulová",J296,0)</f>
        <v>0</v>
      </c>
      <c r="BJ296" s="17" t="s">
        <v>81</v>
      </c>
      <c r="BK296" s="230">
        <f>ROUND(I296*H296,2)</f>
        <v>0</v>
      </c>
      <c r="BL296" s="17" t="s">
        <v>162</v>
      </c>
      <c r="BM296" s="229" t="s">
        <v>431</v>
      </c>
    </row>
    <row r="297" s="2" customFormat="1">
      <c r="A297" s="38"/>
      <c r="B297" s="39"/>
      <c r="C297" s="40"/>
      <c r="D297" s="231" t="s">
        <v>136</v>
      </c>
      <c r="E297" s="40"/>
      <c r="F297" s="232" t="s">
        <v>430</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136</v>
      </c>
      <c r="AU297" s="17" t="s">
        <v>83</v>
      </c>
    </row>
    <row r="298" s="2" customFormat="1" ht="16.5" customHeight="1">
      <c r="A298" s="38"/>
      <c r="B298" s="39"/>
      <c r="C298" s="218" t="s">
        <v>432</v>
      </c>
      <c r="D298" s="218" t="s">
        <v>130</v>
      </c>
      <c r="E298" s="219" t="s">
        <v>429</v>
      </c>
      <c r="F298" s="220" t="s">
        <v>433</v>
      </c>
      <c r="G298" s="221" t="s">
        <v>143</v>
      </c>
      <c r="H298" s="222">
        <v>55</v>
      </c>
      <c r="I298" s="223"/>
      <c r="J298" s="224">
        <f>ROUND(I298*H298,2)</f>
        <v>0</v>
      </c>
      <c r="K298" s="220" t="s">
        <v>134</v>
      </c>
      <c r="L298" s="44"/>
      <c r="M298" s="225" t="s">
        <v>1</v>
      </c>
      <c r="N298" s="226" t="s">
        <v>38</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162</v>
      </c>
      <c r="AT298" s="229" t="s">
        <v>130</v>
      </c>
      <c r="AU298" s="229" t="s">
        <v>83</v>
      </c>
      <c r="AY298" s="17" t="s">
        <v>127</v>
      </c>
      <c r="BE298" s="230">
        <f>IF(N298="základní",J298,0)</f>
        <v>0</v>
      </c>
      <c r="BF298" s="230">
        <f>IF(N298="snížená",J298,0)</f>
        <v>0</v>
      </c>
      <c r="BG298" s="230">
        <f>IF(N298="zákl. přenesená",J298,0)</f>
        <v>0</v>
      </c>
      <c r="BH298" s="230">
        <f>IF(N298="sníž. přenesená",J298,0)</f>
        <v>0</v>
      </c>
      <c r="BI298" s="230">
        <f>IF(N298="nulová",J298,0)</f>
        <v>0</v>
      </c>
      <c r="BJ298" s="17" t="s">
        <v>81</v>
      </c>
      <c r="BK298" s="230">
        <f>ROUND(I298*H298,2)</f>
        <v>0</v>
      </c>
      <c r="BL298" s="17" t="s">
        <v>162</v>
      </c>
      <c r="BM298" s="229" t="s">
        <v>434</v>
      </c>
    </row>
    <row r="299" s="2" customFormat="1">
      <c r="A299" s="38"/>
      <c r="B299" s="39"/>
      <c r="C299" s="40"/>
      <c r="D299" s="231" t="s">
        <v>136</v>
      </c>
      <c r="E299" s="40"/>
      <c r="F299" s="232" t="s">
        <v>433</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136</v>
      </c>
      <c r="AU299" s="17" t="s">
        <v>83</v>
      </c>
    </row>
    <row r="300" s="2" customFormat="1" ht="24.15" customHeight="1">
      <c r="A300" s="38"/>
      <c r="B300" s="39"/>
      <c r="C300" s="218" t="s">
        <v>292</v>
      </c>
      <c r="D300" s="218" t="s">
        <v>130</v>
      </c>
      <c r="E300" s="219" t="s">
        <v>435</v>
      </c>
      <c r="F300" s="220" t="s">
        <v>436</v>
      </c>
      <c r="G300" s="221" t="s">
        <v>398</v>
      </c>
      <c r="H300" s="222">
        <v>13</v>
      </c>
      <c r="I300" s="223"/>
      <c r="J300" s="224">
        <f>ROUND(I300*H300,2)</f>
        <v>0</v>
      </c>
      <c r="K300" s="220" t="s">
        <v>134</v>
      </c>
      <c r="L300" s="44"/>
      <c r="M300" s="225" t="s">
        <v>1</v>
      </c>
      <c r="N300" s="226" t="s">
        <v>38</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162</v>
      </c>
      <c r="AT300" s="229" t="s">
        <v>130</v>
      </c>
      <c r="AU300" s="229" t="s">
        <v>83</v>
      </c>
      <c r="AY300" s="17" t="s">
        <v>127</v>
      </c>
      <c r="BE300" s="230">
        <f>IF(N300="základní",J300,0)</f>
        <v>0</v>
      </c>
      <c r="BF300" s="230">
        <f>IF(N300="snížená",J300,0)</f>
        <v>0</v>
      </c>
      <c r="BG300" s="230">
        <f>IF(N300="zákl. přenesená",J300,0)</f>
        <v>0</v>
      </c>
      <c r="BH300" s="230">
        <f>IF(N300="sníž. přenesená",J300,0)</f>
        <v>0</v>
      </c>
      <c r="BI300" s="230">
        <f>IF(N300="nulová",J300,0)</f>
        <v>0</v>
      </c>
      <c r="BJ300" s="17" t="s">
        <v>81</v>
      </c>
      <c r="BK300" s="230">
        <f>ROUND(I300*H300,2)</f>
        <v>0</v>
      </c>
      <c r="BL300" s="17" t="s">
        <v>162</v>
      </c>
      <c r="BM300" s="229" t="s">
        <v>437</v>
      </c>
    </row>
    <row r="301" s="2" customFormat="1">
      <c r="A301" s="38"/>
      <c r="B301" s="39"/>
      <c r="C301" s="40"/>
      <c r="D301" s="231" t="s">
        <v>136</v>
      </c>
      <c r="E301" s="40"/>
      <c r="F301" s="232" t="s">
        <v>436</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7" t="s">
        <v>136</v>
      </c>
      <c r="AU301" s="17" t="s">
        <v>83</v>
      </c>
    </row>
    <row r="302" s="2" customFormat="1" ht="24.15" customHeight="1">
      <c r="A302" s="38"/>
      <c r="B302" s="39"/>
      <c r="C302" s="236" t="s">
        <v>438</v>
      </c>
      <c r="D302" s="236" t="s">
        <v>124</v>
      </c>
      <c r="E302" s="237" t="s">
        <v>439</v>
      </c>
      <c r="F302" s="238" t="s">
        <v>440</v>
      </c>
      <c r="G302" s="239" t="s">
        <v>398</v>
      </c>
      <c r="H302" s="240">
        <v>13</v>
      </c>
      <c r="I302" s="241"/>
      <c r="J302" s="242">
        <f>ROUND(I302*H302,2)</f>
        <v>0</v>
      </c>
      <c r="K302" s="238" t="s">
        <v>134</v>
      </c>
      <c r="L302" s="243"/>
      <c r="M302" s="244" t="s">
        <v>1</v>
      </c>
      <c r="N302" s="245" t="s">
        <v>38</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194</v>
      </c>
      <c r="AT302" s="229" t="s">
        <v>124</v>
      </c>
      <c r="AU302" s="229" t="s">
        <v>83</v>
      </c>
      <c r="AY302" s="17" t="s">
        <v>127</v>
      </c>
      <c r="BE302" s="230">
        <f>IF(N302="základní",J302,0)</f>
        <v>0</v>
      </c>
      <c r="BF302" s="230">
        <f>IF(N302="snížená",J302,0)</f>
        <v>0</v>
      </c>
      <c r="BG302" s="230">
        <f>IF(N302="zákl. přenesená",J302,0)</f>
        <v>0</v>
      </c>
      <c r="BH302" s="230">
        <f>IF(N302="sníž. přenesená",J302,0)</f>
        <v>0</v>
      </c>
      <c r="BI302" s="230">
        <f>IF(N302="nulová",J302,0)</f>
        <v>0</v>
      </c>
      <c r="BJ302" s="17" t="s">
        <v>81</v>
      </c>
      <c r="BK302" s="230">
        <f>ROUND(I302*H302,2)</f>
        <v>0</v>
      </c>
      <c r="BL302" s="17" t="s">
        <v>162</v>
      </c>
      <c r="BM302" s="229" t="s">
        <v>441</v>
      </c>
    </row>
    <row r="303" s="2" customFormat="1">
      <c r="A303" s="38"/>
      <c r="B303" s="39"/>
      <c r="C303" s="40"/>
      <c r="D303" s="231" t="s">
        <v>136</v>
      </c>
      <c r="E303" s="40"/>
      <c r="F303" s="232" t="s">
        <v>440</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136</v>
      </c>
      <c r="AU303" s="17" t="s">
        <v>83</v>
      </c>
    </row>
    <row r="304" s="2" customFormat="1" ht="24.15" customHeight="1">
      <c r="A304" s="38"/>
      <c r="B304" s="39"/>
      <c r="C304" s="236" t="s">
        <v>296</v>
      </c>
      <c r="D304" s="236" t="s">
        <v>124</v>
      </c>
      <c r="E304" s="237" t="s">
        <v>442</v>
      </c>
      <c r="F304" s="238" t="s">
        <v>443</v>
      </c>
      <c r="G304" s="239" t="s">
        <v>151</v>
      </c>
      <c r="H304" s="240">
        <v>1</v>
      </c>
      <c r="I304" s="241"/>
      <c r="J304" s="242">
        <f>ROUND(I304*H304,2)</f>
        <v>0</v>
      </c>
      <c r="K304" s="238" t="s">
        <v>134</v>
      </c>
      <c r="L304" s="243"/>
      <c r="M304" s="244" t="s">
        <v>1</v>
      </c>
      <c r="N304" s="245" t="s">
        <v>38</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194</v>
      </c>
      <c r="AT304" s="229" t="s">
        <v>124</v>
      </c>
      <c r="AU304" s="229" t="s">
        <v>83</v>
      </c>
      <c r="AY304" s="17" t="s">
        <v>127</v>
      </c>
      <c r="BE304" s="230">
        <f>IF(N304="základní",J304,0)</f>
        <v>0</v>
      </c>
      <c r="BF304" s="230">
        <f>IF(N304="snížená",J304,0)</f>
        <v>0</v>
      </c>
      <c r="BG304" s="230">
        <f>IF(N304="zákl. přenesená",J304,0)</f>
        <v>0</v>
      </c>
      <c r="BH304" s="230">
        <f>IF(N304="sníž. přenesená",J304,0)</f>
        <v>0</v>
      </c>
      <c r="BI304" s="230">
        <f>IF(N304="nulová",J304,0)</f>
        <v>0</v>
      </c>
      <c r="BJ304" s="17" t="s">
        <v>81</v>
      </c>
      <c r="BK304" s="230">
        <f>ROUND(I304*H304,2)</f>
        <v>0</v>
      </c>
      <c r="BL304" s="17" t="s">
        <v>162</v>
      </c>
      <c r="BM304" s="229" t="s">
        <v>444</v>
      </c>
    </row>
    <row r="305" s="2" customFormat="1">
      <c r="A305" s="38"/>
      <c r="B305" s="39"/>
      <c r="C305" s="40"/>
      <c r="D305" s="231" t="s">
        <v>136</v>
      </c>
      <c r="E305" s="40"/>
      <c r="F305" s="232" t="s">
        <v>443</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136</v>
      </c>
      <c r="AU305" s="17" t="s">
        <v>83</v>
      </c>
    </row>
    <row r="306" s="12" customFormat="1" ht="22.8" customHeight="1">
      <c r="A306" s="12"/>
      <c r="B306" s="202"/>
      <c r="C306" s="203"/>
      <c r="D306" s="204" t="s">
        <v>72</v>
      </c>
      <c r="E306" s="216" t="s">
        <v>445</v>
      </c>
      <c r="F306" s="216" t="s">
        <v>446</v>
      </c>
      <c r="G306" s="203"/>
      <c r="H306" s="203"/>
      <c r="I306" s="206"/>
      <c r="J306" s="217">
        <f>BK306</f>
        <v>0</v>
      </c>
      <c r="K306" s="203"/>
      <c r="L306" s="208"/>
      <c r="M306" s="209"/>
      <c r="N306" s="210"/>
      <c r="O306" s="210"/>
      <c r="P306" s="211">
        <f>SUM(P307:P386)</f>
        <v>0</v>
      </c>
      <c r="Q306" s="210"/>
      <c r="R306" s="211">
        <f>SUM(R307:R386)</f>
        <v>0</v>
      </c>
      <c r="S306" s="210"/>
      <c r="T306" s="212">
        <f>SUM(T307:T386)</f>
        <v>0</v>
      </c>
      <c r="U306" s="12"/>
      <c r="V306" s="12"/>
      <c r="W306" s="12"/>
      <c r="X306" s="12"/>
      <c r="Y306" s="12"/>
      <c r="Z306" s="12"/>
      <c r="AA306" s="12"/>
      <c r="AB306" s="12"/>
      <c r="AC306" s="12"/>
      <c r="AD306" s="12"/>
      <c r="AE306" s="12"/>
      <c r="AR306" s="213" t="s">
        <v>83</v>
      </c>
      <c r="AT306" s="214" t="s">
        <v>72</v>
      </c>
      <c r="AU306" s="214" t="s">
        <v>81</v>
      </c>
      <c r="AY306" s="213" t="s">
        <v>127</v>
      </c>
      <c r="BK306" s="215">
        <f>SUM(BK307:BK386)</f>
        <v>0</v>
      </c>
    </row>
    <row r="307" s="2" customFormat="1" ht="33" customHeight="1">
      <c r="A307" s="38"/>
      <c r="B307" s="39"/>
      <c r="C307" s="218" t="s">
        <v>447</v>
      </c>
      <c r="D307" s="218" t="s">
        <v>130</v>
      </c>
      <c r="E307" s="219" t="s">
        <v>448</v>
      </c>
      <c r="F307" s="220" t="s">
        <v>449</v>
      </c>
      <c r="G307" s="221" t="s">
        <v>143</v>
      </c>
      <c r="H307" s="222">
        <v>10</v>
      </c>
      <c r="I307" s="223"/>
      <c r="J307" s="224">
        <f>ROUND(I307*H307,2)</f>
        <v>0</v>
      </c>
      <c r="K307" s="220" t="s">
        <v>134</v>
      </c>
      <c r="L307" s="44"/>
      <c r="M307" s="225" t="s">
        <v>1</v>
      </c>
      <c r="N307" s="226" t="s">
        <v>38</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162</v>
      </c>
      <c r="AT307" s="229" t="s">
        <v>130</v>
      </c>
      <c r="AU307" s="229" t="s">
        <v>83</v>
      </c>
      <c r="AY307" s="17" t="s">
        <v>127</v>
      </c>
      <c r="BE307" s="230">
        <f>IF(N307="základní",J307,0)</f>
        <v>0</v>
      </c>
      <c r="BF307" s="230">
        <f>IF(N307="snížená",J307,0)</f>
        <v>0</v>
      </c>
      <c r="BG307" s="230">
        <f>IF(N307="zákl. přenesená",J307,0)</f>
        <v>0</v>
      </c>
      <c r="BH307" s="230">
        <f>IF(N307="sníž. přenesená",J307,0)</f>
        <v>0</v>
      </c>
      <c r="BI307" s="230">
        <f>IF(N307="nulová",J307,0)</f>
        <v>0</v>
      </c>
      <c r="BJ307" s="17" t="s">
        <v>81</v>
      </c>
      <c r="BK307" s="230">
        <f>ROUND(I307*H307,2)</f>
        <v>0</v>
      </c>
      <c r="BL307" s="17" t="s">
        <v>162</v>
      </c>
      <c r="BM307" s="229" t="s">
        <v>450</v>
      </c>
    </row>
    <row r="308" s="2" customFormat="1">
      <c r="A308" s="38"/>
      <c r="B308" s="39"/>
      <c r="C308" s="40"/>
      <c r="D308" s="231" t="s">
        <v>136</v>
      </c>
      <c r="E308" s="40"/>
      <c r="F308" s="232" t="s">
        <v>449</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136</v>
      </c>
      <c r="AU308" s="17" t="s">
        <v>83</v>
      </c>
    </row>
    <row r="309" s="2" customFormat="1" ht="16.5" customHeight="1">
      <c r="A309" s="38"/>
      <c r="B309" s="39"/>
      <c r="C309" s="236" t="s">
        <v>299</v>
      </c>
      <c r="D309" s="236" t="s">
        <v>124</v>
      </c>
      <c r="E309" s="237" t="s">
        <v>451</v>
      </c>
      <c r="F309" s="238" t="s">
        <v>452</v>
      </c>
      <c r="G309" s="239" t="s">
        <v>143</v>
      </c>
      <c r="H309" s="240">
        <v>10</v>
      </c>
      <c r="I309" s="241"/>
      <c r="J309" s="242">
        <f>ROUND(I309*H309,2)</f>
        <v>0</v>
      </c>
      <c r="K309" s="238" t="s">
        <v>134</v>
      </c>
      <c r="L309" s="243"/>
      <c r="M309" s="244" t="s">
        <v>1</v>
      </c>
      <c r="N309" s="245" t="s">
        <v>38</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194</v>
      </c>
      <c r="AT309" s="229" t="s">
        <v>124</v>
      </c>
      <c r="AU309" s="229" t="s">
        <v>83</v>
      </c>
      <c r="AY309" s="17" t="s">
        <v>127</v>
      </c>
      <c r="BE309" s="230">
        <f>IF(N309="základní",J309,0)</f>
        <v>0</v>
      </c>
      <c r="BF309" s="230">
        <f>IF(N309="snížená",J309,0)</f>
        <v>0</v>
      </c>
      <c r="BG309" s="230">
        <f>IF(N309="zákl. přenesená",J309,0)</f>
        <v>0</v>
      </c>
      <c r="BH309" s="230">
        <f>IF(N309="sníž. přenesená",J309,0)</f>
        <v>0</v>
      </c>
      <c r="BI309" s="230">
        <f>IF(N309="nulová",J309,0)</f>
        <v>0</v>
      </c>
      <c r="BJ309" s="17" t="s">
        <v>81</v>
      </c>
      <c r="BK309" s="230">
        <f>ROUND(I309*H309,2)</f>
        <v>0</v>
      </c>
      <c r="BL309" s="17" t="s">
        <v>162</v>
      </c>
      <c r="BM309" s="229" t="s">
        <v>453</v>
      </c>
    </row>
    <row r="310" s="2" customFormat="1">
      <c r="A310" s="38"/>
      <c r="B310" s="39"/>
      <c r="C310" s="40"/>
      <c r="D310" s="231" t="s">
        <v>136</v>
      </c>
      <c r="E310" s="40"/>
      <c r="F310" s="232" t="s">
        <v>452</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136</v>
      </c>
      <c r="AU310" s="17" t="s">
        <v>83</v>
      </c>
    </row>
    <row r="311" s="2" customFormat="1" ht="24.15" customHeight="1">
      <c r="A311" s="38"/>
      <c r="B311" s="39"/>
      <c r="C311" s="218" t="s">
        <v>454</v>
      </c>
      <c r="D311" s="218" t="s">
        <v>130</v>
      </c>
      <c r="E311" s="219" t="s">
        <v>455</v>
      </c>
      <c r="F311" s="220" t="s">
        <v>456</v>
      </c>
      <c r="G311" s="221" t="s">
        <v>143</v>
      </c>
      <c r="H311" s="222">
        <v>150</v>
      </c>
      <c r="I311" s="223"/>
      <c r="J311" s="224">
        <f>ROUND(I311*H311,2)</f>
        <v>0</v>
      </c>
      <c r="K311" s="220" t="s">
        <v>134</v>
      </c>
      <c r="L311" s="44"/>
      <c r="M311" s="225" t="s">
        <v>1</v>
      </c>
      <c r="N311" s="226" t="s">
        <v>38</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162</v>
      </c>
      <c r="AT311" s="229" t="s">
        <v>130</v>
      </c>
      <c r="AU311" s="229" t="s">
        <v>83</v>
      </c>
      <c r="AY311" s="17" t="s">
        <v>127</v>
      </c>
      <c r="BE311" s="230">
        <f>IF(N311="základní",J311,0)</f>
        <v>0</v>
      </c>
      <c r="BF311" s="230">
        <f>IF(N311="snížená",J311,0)</f>
        <v>0</v>
      </c>
      <c r="BG311" s="230">
        <f>IF(N311="zákl. přenesená",J311,0)</f>
        <v>0</v>
      </c>
      <c r="BH311" s="230">
        <f>IF(N311="sníž. přenesená",J311,0)</f>
        <v>0</v>
      </c>
      <c r="BI311" s="230">
        <f>IF(N311="nulová",J311,0)</f>
        <v>0</v>
      </c>
      <c r="BJ311" s="17" t="s">
        <v>81</v>
      </c>
      <c r="BK311" s="230">
        <f>ROUND(I311*H311,2)</f>
        <v>0</v>
      </c>
      <c r="BL311" s="17" t="s">
        <v>162</v>
      </c>
      <c r="BM311" s="229" t="s">
        <v>457</v>
      </c>
    </row>
    <row r="312" s="2" customFormat="1">
      <c r="A312" s="38"/>
      <c r="B312" s="39"/>
      <c r="C312" s="40"/>
      <c r="D312" s="231" t="s">
        <v>136</v>
      </c>
      <c r="E312" s="40"/>
      <c r="F312" s="232" t="s">
        <v>456</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136</v>
      </c>
      <c r="AU312" s="17" t="s">
        <v>83</v>
      </c>
    </row>
    <row r="313" s="2" customFormat="1" ht="24.15" customHeight="1">
      <c r="A313" s="38"/>
      <c r="B313" s="39"/>
      <c r="C313" s="236" t="s">
        <v>303</v>
      </c>
      <c r="D313" s="236" t="s">
        <v>124</v>
      </c>
      <c r="E313" s="237" t="s">
        <v>458</v>
      </c>
      <c r="F313" s="238" t="s">
        <v>459</v>
      </c>
      <c r="G313" s="239" t="s">
        <v>143</v>
      </c>
      <c r="H313" s="240">
        <v>150</v>
      </c>
      <c r="I313" s="241"/>
      <c r="J313" s="242">
        <f>ROUND(I313*H313,2)</f>
        <v>0</v>
      </c>
      <c r="K313" s="238" t="s">
        <v>134</v>
      </c>
      <c r="L313" s="243"/>
      <c r="M313" s="244" t="s">
        <v>1</v>
      </c>
      <c r="N313" s="245" t="s">
        <v>38</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194</v>
      </c>
      <c r="AT313" s="229" t="s">
        <v>124</v>
      </c>
      <c r="AU313" s="229" t="s">
        <v>83</v>
      </c>
      <c r="AY313" s="17" t="s">
        <v>127</v>
      </c>
      <c r="BE313" s="230">
        <f>IF(N313="základní",J313,0)</f>
        <v>0</v>
      </c>
      <c r="BF313" s="230">
        <f>IF(N313="snížená",J313,0)</f>
        <v>0</v>
      </c>
      <c r="BG313" s="230">
        <f>IF(N313="zákl. přenesená",J313,0)</f>
        <v>0</v>
      </c>
      <c r="BH313" s="230">
        <f>IF(N313="sníž. přenesená",J313,0)</f>
        <v>0</v>
      </c>
      <c r="BI313" s="230">
        <f>IF(N313="nulová",J313,0)</f>
        <v>0</v>
      </c>
      <c r="BJ313" s="17" t="s">
        <v>81</v>
      </c>
      <c r="BK313" s="230">
        <f>ROUND(I313*H313,2)</f>
        <v>0</v>
      </c>
      <c r="BL313" s="17" t="s">
        <v>162</v>
      </c>
      <c r="BM313" s="229" t="s">
        <v>460</v>
      </c>
    </row>
    <row r="314" s="2" customFormat="1">
      <c r="A314" s="38"/>
      <c r="B314" s="39"/>
      <c r="C314" s="40"/>
      <c r="D314" s="231" t="s">
        <v>136</v>
      </c>
      <c r="E314" s="40"/>
      <c r="F314" s="232" t="s">
        <v>459</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136</v>
      </c>
      <c r="AU314" s="17" t="s">
        <v>83</v>
      </c>
    </row>
    <row r="315" s="2" customFormat="1" ht="21.75" customHeight="1">
      <c r="A315" s="38"/>
      <c r="B315" s="39"/>
      <c r="C315" s="218" t="s">
        <v>461</v>
      </c>
      <c r="D315" s="218" t="s">
        <v>130</v>
      </c>
      <c r="E315" s="219" t="s">
        <v>462</v>
      </c>
      <c r="F315" s="220" t="s">
        <v>463</v>
      </c>
      <c r="G315" s="221" t="s">
        <v>133</v>
      </c>
      <c r="H315" s="222">
        <v>350</v>
      </c>
      <c r="I315" s="223"/>
      <c r="J315" s="224">
        <f>ROUND(I315*H315,2)</f>
        <v>0</v>
      </c>
      <c r="K315" s="220" t="s">
        <v>134</v>
      </c>
      <c r="L315" s="44"/>
      <c r="M315" s="225" t="s">
        <v>1</v>
      </c>
      <c r="N315" s="226" t="s">
        <v>38</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162</v>
      </c>
      <c r="AT315" s="229" t="s">
        <v>130</v>
      </c>
      <c r="AU315" s="229" t="s">
        <v>83</v>
      </c>
      <c r="AY315" s="17" t="s">
        <v>127</v>
      </c>
      <c r="BE315" s="230">
        <f>IF(N315="základní",J315,0)</f>
        <v>0</v>
      </c>
      <c r="BF315" s="230">
        <f>IF(N315="snížená",J315,0)</f>
        <v>0</v>
      </c>
      <c r="BG315" s="230">
        <f>IF(N315="zákl. přenesená",J315,0)</f>
        <v>0</v>
      </c>
      <c r="BH315" s="230">
        <f>IF(N315="sníž. přenesená",J315,0)</f>
        <v>0</v>
      </c>
      <c r="BI315" s="230">
        <f>IF(N315="nulová",J315,0)</f>
        <v>0</v>
      </c>
      <c r="BJ315" s="17" t="s">
        <v>81</v>
      </c>
      <c r="BK315" s="230">
        <f>ROUND(I315*H315,2)</f>
        <v>0</v>
      </c>
      <c r="BL315" s="17" t="s">
        <v>162</v>
      </c>
      <c r="BM315" s="229" t="s">
        <v>464</v>
      </c>
    </row>
    <row r="316" s="2" customFormat="1">
      <c r="A316" s="38"/>
      <c r="B316" s="39"/>
      <c r="C316" s="40"/>
      <c r="D316" s="231" t="s">
        <v>136</v>
      </c>
      <c r="E316" s="40"/>
      <c r="F316" s="232" t="s">
        <v>463</v>
      </c>
      <c r="G316" s="40"/>
      <c r="H316" s="40"/>
      <c r="I316" s="233"/>
      <c r="J316" s="40"/>
      <c r="K316" s="40"/>
      <c r="L316" s="44"/>
      <c r="M316" s="234"/>
      <c r="N316" s="235"/>
      <c r="O316" s="91"/>
      <c r="P316" s="91"/>
      <c r="Q316" s="91"/>
      <c r="R316" s="91"/>
      <c r="S316" s="91"/>
      <c r="T316" s="92"/>
      <c r="U316" s="38"/>
      <c r="V316" s="38"/>
      <c r="W316" s="38"/>
      <c r="X316" s="38"/>
      <c r="Y316" s="38"/>
      <c r="Z316" s="38"/>
      <c r="AA316" s="38"/>
      <c r="AB316" s="38"/>
      <c r="AC316" s="38"/>
      <c r="AD316" s="38"/>
      <c r="AE316" s="38"/>
      <c r="AT316" s="17" t="s">
        <v>136</v>
      </c>
      <c r="AU316" s="17" t="s">
        <v>83</v>
      </c>
    </row>
    <row r="317" s="2" customFormat="1" ht="16.5" customHeight="1">
      <c r="A317" s="38"/>
      <c r="B317" s="39"/>
      <c r="C317" s="236" t="s">
        <v>306</v>
      </c>
      <c r="D317" s="236" t="s">
        <v>124</v>
      </c>
      <c r="E317" s="237" t="s">
        <v>465</v>
      </c>
      <c r="F317" s="238" t="s">
        <v>466</v>
      </c>
      <c r="G317" s="239" t="s">
        <v>133</v>
      </c>
      <c r="H317" s="240">
        <v>350</v>
      </c>
      <c r="I317" s="241"/>
      <c r="J317" s="242">
        <f>ROUND(I317*H317,2)</f>
        <v>0</v>
      </c>
      <c r="K317" s="238" t="s">
        <v>134</v>
      </c>
      <c r="L317" s="243"/>
      <c r="M317" s="244" t="s">
        <v>1</v>
      </c>
      <c r="N317" s="245" t="s">
        <v>38</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194</v>
      </c>
      <c r="AT317" s="229" t="s">
        <v>124</v>
      </c>
      <c r="AU317" s="229" t="s">
        <v>83</v>
      </c>
      <c r="AY317" s="17" t="s">
        <v>127</v>
      </c>
      <c r="BE317" s="230">
        <f>IF(N317="základní",J317,0)</f>
        <v>0</v>
      </c>
      <c r="BF317" s="230">
        <f>IF(N317="snížená",J317,0)</f>
        <v>0</v>
      </c>
      <c r="BG317" s="230">
        <f>IF(N317="zákl. přenesená",J317,0)</f>
        <v>0</v>
      </c>
      <c r="BH317" s="230">
        <f>IF(N317="sníž. přenesená",J317,0)</f>
        <v>0</v>
      </c>
      <c r="BI317" s="230">
        <f>IF(N317="nulová",J317,0)</f>
        <v>0</v>
      </c>
      <c r="BJ317" s="17" t="s">
        <v>81</v>
      </c>
      <c r="BK317" s="230">
        <f>ROUND(I317*H317,2)</f>
        <v>0</v>
      </c>
      <c r="BL317" s="17" t="s">
        <v>162</v>
      </c>
      <c r="BM317" s="229" t="s">
        <v>467</v>
      </c>
    </row>
    <row r="318" s="2" customFormat="1">
      <c r="A318" s="38"/>
      <c r="B318" s="39"/>
      <c r="C318" s="40"/>
      <c r="D318" s="231" t="s">
        <v>136</v>
      </c>
      <c r="E318" s="40"/>
      <c r="F318" s="232" t="s">
        <v>466</v>
      </c>
      <c r="G318" s="40"/>
      <c r="H318" s="40"/>
      <c r="I318" s="233"/>
      <c r="J318" s="40"/>
      <c r="K318" s="40"/>
      <c r="L318" s="44"/>
      <c r="M318" s="234"/>
      <c r="N318" s="235"/>
      <c r="O318" s="91"/>
      <c r="P318" s="91"/>
      <c r="Q318" s="91"/>
      <c r="R318" s="91"/>
      <c r="S318" s="91"/>
      <c r="T318" s="92"/>
      <c r="U318" s="38"/>
      <c r="V318" s="38"/>
      <c r="W318" s="38"/>
      <c r="X318" s="38"/>
      <c r="Y318" s="38"/>
      <c r="Z318" s="38"/>
      <c r="AA318" s="38"/>
      <c r="AB318" s="38"/>
      <c r="AC318" s="38"/>
      <c r="AD318" s="38"/>
      <c r="AE318" s="38"/>
      <c r="AT318" s="17" t="s">
        <v>136</v>
      </c>
      <c r="AU318" s="17" t="s">
        <v>83</v>
      </c>
    </row>
    <row r="319" s="2" customFormat="1" ht="16.5" customHeight="1">
      <c r="A319" s="38"/>
      <c r="B319" s="39"/>
      <c r="C319" s="218" t="s">
        <v>468</v>
      </c>
      <c r="D319" s="218" t="s">
        <v>130</v>
      </c>
      <c r="E319" s="219" t="s">
        <v>469</v>
      </c>
      <c r="F319" s="220" t="s">
        <v>470</v>
      </c>
      <c r="G319" s="221" t="s">
        <v>143</v>
      </c>
      <c r="H319" s="222">
        <v>3</v>
      </c>
      <c r="I319" s="223"/>
      <c r="J319" s="224">
        <f>ROUND(I319*H319,2)</f>
        <v>0</v>
      </c>
      <c r="K319" s="220" t="s">
        <v>134</v>
      </c>
      <c r="L319" s="44"/>
      <c r="M319" s="225" t="s">
        <v>1</v>
      </c>
      <c r="N319" s="226" t="s">
        <v>38</v>
      </c>
      <c r="O319" s="91"/>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162</v>
      </c>
      <c r="AT319" s="229" t="s">
        <v>130</v>
      </c>
      <c r="AU319" s="229" t="s">
        <v>83</v>
      </c>
      <c r="AY319" s="17" t="s">
        <v>127</v>
      </c>
      <c r="BE319" s="230">
        <f>IF(N319="základní",J319,0)</f>
        <v>0</v>
      </c>
      <c r="BF319" s="230">
        <f>IF(N319="snížená",J319,0)</f>
        <v>0</v>
      </c>
      <c r="BG319" s="230">
        <f>IF(N319="zákl. přenesená",J319,0)</f>
        <v>0</v>
      </c>
      <c r="BH319" s="230">
        <f>IF(N319="sníž. přenesená",J319,0)</f>
        <v>0</v>
      </c>
      <c r="BI319" s="230">
        <f>IF(N319="nulová",J319,0)</f>
        <v>0</v>
      </c>
      <c r="BJ319" s="17" t="s">
        <v>81</v>
      </c>
      <c r="BK319" s="230">
        <f>ROUND(I319*H319,2)</f>
        <v>0</v>
      </c>
      <c r="BL319" s="17" t="s">
        <v>162</v>
      </c>
      <c r="BM319" s="229" t="s">
        <v>471</v>
      </c>
    </row>
    <row r="320" s="2" customFormat="1">
      <c r="A320" s="38"/>
      <c r="B320" s="39"/>
      <c r="C320" s="40"/>
      <c r="D320" s="231" t="s">
        <v>136</v>
      </c>
      <c r="E320" s="40"/>
      <c r="F320" s="232" t="s">
        <v>470</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7" t="s">
        <v>136</v>
      </c>
      <c r="AU320" s="17" t="s">
        <v>83</v>
      </c>
    </row>
    <row r="321" s="2" customFormat="1" ht="16.5" customHeight="1">
      <c r="A321" s="38"/>
      <c r="B321" s="39"/>
      <c r="C321" s="236" t="s">
        <v>310</v>
      </c>
      <c r="D321" s="236" t="s">
        <v>124</v>
      </c>
      <c r="E321" s="237" t="s">
        <v>472</v>
      </c>
      <c r="F321" s="238" t="s">
        <v>473</v>
      </c>
      <c r="G321" s="239" t="s">
        <v>143</v>
      </c>
      <c r="H321" s="240">
        <v>3</v>
      </c>
      <c r="I321" s="241"/>
      <c r="J321" s="242">
        <f>ROUND(I321*H321,2)</f>
        <v>0</v>
      </c>
      <c r="K321" s="238" t="s">
        <v>134</v>
      </c>
      <c r="L321" s="243"/>
      <c r="M321" s="244" t="s">
        <v>1</v>
      </c>
      <c r="N321" s="245" t="s">
        <v>38</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194</v>
      </c>
      <c r="AT321" s="229" t="s">
        <v>124</v>
      </c>
      <c r="AU321" s="229" t="s">
        <v>83</v>
      </c>
      <c r="AY321" s="17" t="s">
        <v>127</v>
      </c>
      <c r="BE321" s="230">
        <f>IF(N321="základní",J321,0)</f>
        <v>0</v>
      </c>
      <c r="BF321" s="230">
        <f>IF(N321="snížená",J321,0)</f>
        <v>0</v>
      </c>
      <c r="BG321" s="230">
        <f>IF(N321="zákl. přenesená",J321,0)</f>
        <v>0</v>
      </c>
      <c r="BH321" s="230">
        <f>IF(N321="sníž. přenesená",J321,0)</f>
        <v>0</v>
      </c>
      <c r="BI321" s="230">
        <f>IF(N321="nulová",J321,0)</f>
        <v>0</v>
      </c>
      <c r="BJ321" s="17" t="s">
        <v>81</v>
      </c>
      <c r="BK321" s="230">
        <f>ROUND(I321*H321,2)</f>
        <v>0</v>
      </c>
      <c r="BL321" s="17" t="s">
        <v>162</v>
      </c>
      <c r="BM321" s="229" t="s">
        <v>474</v>
      </c>
    </row>
    <row r="322" s="2" customFormat="1">
      <c r="A322" s="38"/>
      <c r="B322" s="39"/>
      <c r="C322" s="40"/>
      <c r="D322" s="231" t="s">
        <v>136</v>
      </c>
      <c r="E322" s="40"/>
      <c r="F322" s="232" t="s">
        <v>473</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7" t="s">
        <v>136</v>
      </c>
      <c r="AU322" s="17" t="s">
        <v>83</v>
      </c>
    </row>
    <row r="323" s="2" customFormat="1" ht="16.5" customHeight="1">
      <c r="A323" s="38"/>
      <c r="B323" s="39"/>
      <c r="C323" s="218" t="s">
        <v>475</v>
      </c>
      <c r="D323" s="218" t="s">
        <v>130</v>
      </c>
      <c r="E323" s="219" t="s">
        <v>476</v>
      </c>
      <c r="F323" s="220" t="s">
        <v>477</v>
      </c>
      <c r="G323" s="221" t="s">
        <v>143</v>
      </c>
      <c r="H323" s="222">
        <v>5</v>
      </c>
      <c r="I323" s="223"/>
      <c r="J323" s="224">
        <f>ROUND(I323*H323,2)</f>
        <v>0</v>
      </c>
      <c r="K323" s="220" t="s">
        <v>134</v>
      </c>
      <c r="L323" s="44"/>
      <c r="M323" s="225" t="s">
        <v>1</v>
      </c>
      <c r="N323" s="226" t="s">
        <v>38</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162</v>
      </c>
      <c r="AT323" s="229" t="s">
        <v>130</v>
      </c>
      <c r="AU323" s="229" t="s">
        <v>83</v>
      </c>
      <c r="AY323" s="17" t="s">
        <v>127</v>
      </c>
      <c r="BE323" s="230">
        <f>IF(N323="základní",J323,0)</f>
        <v>0</v>
      </c>
      <c r="BF323" s="230">
        <f>IF(N323="snížená",J323,0)</f>
        <v>0</v>
      </c>
      <c r="BG323" s="230">
        <f>IF(N323="zákl. přenesená",J323,0)</f>
        <v>0</v>
      </c>
      <c r="BH323" s="230">
        <f>IF(N323="sníž. přenesená",J323,0)</f>
        <v>0</v>
      </c>
      <c r="BI323" s="230">
        <f>IF(N323="nulová",J323,0)</f>
        <v>0</v>
      </c>
      <c r="BJ323" s="17" t="s">
        <v>81</v>
      </c>
      <c r="BK323" s="230">
        <f>ROUND(I323*H323,2)</f>
        <v>0</v>
      </c>
      <c r="BL323" s="17" t="s">
        <v>162</v>
      </c>
      <c r="BM323" s="229" t="s">
        <v>478</v>
      </c>
    </row>
    <row r="324" s="2" customFormat="1">
      <c r="A324" s="38"/>
      <c r="B324" s="39"/>
      <c r="C324" s="40"/>
      <c r="D324" s="231" t="s">
        <v>136</v>
      </c>
      <c r="E324" s="40"/>
      <c r="F324" s="232" t="s">
        <v>477</v>
      </c>
      <c r="G324" s="40"/>
      <c r="H324" s="40"/>
      <c r="I324" s="233"/>
      <c r="J324" s="40"/>
      <c r="K324" s="40"/>
      <c r="L324" s="44"/>
      <c r="M324" s="234"/>
      <c r="N324" s="235"/>
      <c r="O324" s="91"/>
      <c r="P324" s="91"/>
      <c r="Q324" s="91"/>
      <c r="R324" s="91"/>
      <c r="S324" s="91"/>
      <c r="T324" s="92"/>
      <c r="U324" s="38"/>
      <c r="V324" s="38"/>
      <c r="W324" s="38"/>
      <c r="X324" s="38"/>
      <c r="Y324" s="38"/>
      <c r="Z324" s="38"/>
      <c r="AA324" s="38"/>
      <c r="AB324" s="38"/>
      <c r="AC324" s="38"/>
      <c r="AD324" s="38"/>
      <c r="AE324" s="38"/>
      <c r="AT324" s="17" t="s">
        <v>136</v>
      </c>
      <c r="AU324" s="17" t="s">
        <v>83</v>
      </c>
    </row>
    <row r="325" s="2" customFormat="1" ht="16.5" customHeight="1">
      <c r="A325" s="38"/>
      <c r="B325" s="39"/>
      <c r="C325" s="236" t="s">
        <v>313</v>
      </c>
      <c r="D325" s="236" t="s">
        <v>124</v>
      </c>
      <c r="E325" s="237" t="s">
        <v>479</v>
      </c>
      <c r="F325" s="238" t="s">
        <v>480</v>
      </c>
      <c r="G325" s="239" t="s">
        <v>143</v>
      </c>
      <c r="H325" s="240">
        <v>5</v>
      </c>
      <c r="I325" s="241"/>
      <c r="J325" s="242">
        <f>ROUND(I325*H325,2)</f>
        <v>0</v>
      </c>
      <c r="K325" s="238" t="s">
        <v>134</v>
      </c>
      <c r="L325" s="243"/>
      <c r="M325" s="244" t="s">
        <v>1</v>
      </c>
      <c r="N325" s="245" t="s">
        <v>38</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194</v>
      </c>
      <c r="AT325" s="229" t="s">
        <v>124</v>
      </c>
      <c r="AU325" s="229" t="s">
        <v>83</v>
      </c>
      <c r="AY325" s="17" t="s">
        <v>127</v>
      </c>
      <c r="BE325" s="230">
        <f>IF(N325="základní",J325,0)</f>
        <v>0</v>
      </c>
      <c r="BF325" s="230">
        <f>IF(N325="snížená",J325,0)</f>
        <v>0</v>
      </c>
      <c r="BG325" s="230">
        <f>IF(N325="zákl. přenesená",J325,0)</f>
        <v>0</v>
      </c>
      <c r="BH325" s="230">
        <f>IF(N325="sníž. přenesená",J325,0)</f>
        <v>0</v>
      </c>
      <c r="BI325" s="230">
        <f>IF(N325="nulová",J325,0)</f>
        <v>0</v>
      </c>
      <c r="BJ325" s="17" t="s">
        <v>81</v>
      </c>
      <c r="BK325" s="230">
        <f>ROUND(I325*H325,2)</f>
        <v>0</v>
      </c>
      <c r="BL325" s="17" t="s">
        <v>162</v>
      </c>
      <c r="BM325" s="229" t="s">
        <v>481</v>
      </c>
    </row>
    <row r="326" s="2" customFormat="1">
      <c r="A326" s="38"/>
      <c r="B326" s="39"/>
      <c r="C326" s="40"/>
      <c r="D326" s="231" t="s">
        <v>136</v>
      </c>
      <c r="E326" s="40"/>
      <c r="F326" s="232" t="s">
        <v>480</v>
      </c>
      <c r="G326" s="40"/>
      <c r="H326" s="40"/>
      <c r="I326" s="233"/>
      <c r="J326" s="40"/>
      <c r="K326" s="40"/>
      <c r="L326" s="44"/>
      <c r="M326" s="234"/>
      <c r="N326" s="235"/>
      <c r="O326" s="91"/>
      <c r="P326" s="91"/>
      <c r="Q326" s="91"/>
      <c r="R326" s="91"/>
      <c r="S326" s="91"/>
      <c r="T326" s="92"/>
      <c r="U326" s="38"/>
      <c r="V326" s="38"/>
      <c r="W326" s="38"/>
      <c r="X326" s="38"/>
      <c r="Y326" s="38"/>
      <c r="Z326" s="38"/>
      <c r="AA326" s="38"/>
      <c r="AB326" s="38"/>
      <c r="AC326" s="38"/>
      <c r="AD326" s="38"/>
      <c r="AE326" s="38"/>
      <c r="AT326" s="17" t="s">
        <v>136</v>
      </c>
      <c r="AU326" s="17" t="s">
        <v>83</v>
      </c>
    </row>
    <row r="327" s="2" customFormat="1" ht="16.5" customHeight="1">
      <c r="A327" s="38"/>
      <c r="B327" s="39"/>
      <c r="C327" s="218" t="s">
        <v>482</v>
      </c>
      <c r="D327" s="218" t="s">
        <v>130</v>
      </c>
      <c r="E327" s="219" t="s">
        <v>483</v>
      </c>
      <c r="F327" s="220" t="s">
        <v>484</v>
      </c>
      <c r="G327" s="221" t="s">
        <v>143</v>
      </c>
      <c r="H327" s="222">
        <v>5</v>
      </c>
      <c r="I327" s="223"/>
      <c r="J327" s="224">
        <f>ROUND(I327*H327,2)</f>
        <v>0</v>
      </c>
      <c r="K327" s="220" t="s">
        <v>134</v>
      </c>
      <c r="L327" s="44"/>
      <c r="M327" s="225" t="s">
        <v>1</v>
      </c>
      <c r="N327" s="226" t="s">
        <v>38</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162</v>
      </c>
      <c r="AT327" s="229" t="s">
        <v>130</v>
      </c>
      <c r="AU327" s="229" t="s">
        <v>83</v>
      </c>
      <c r="AY327" s="17" t="s">
        <v>127</v>
      </c>
      <c r="BE327" s="230">
        <f>IF(N327="základní",J327,0)</f>
        <v>0</v>
      </c>
      <c r="BF327" s="230">
        <f>IF(N327="snížená",J327,0)</f>
        <v>0</v>
      </c>
      <c r="BG327" s="230">
        <f>IF(N327="zákl. přenesená",J327,0)</f>
        <v>0</v>
      </c>
      <c r="BH327" s="230">
        <f>IF(N327="sníž. přenesená",J327,0)</f>
        <v>0</v>
      </c>
      <c r="BI327" s="230">
        <f>IF(N327="nulová",J327,0)</f>
        <v>0</v>
      </c>
      <c r="BJ327" s="17" t="s">
        <v>81</v>
      </c>
      <c r="BK327" s="230">
        <f>ROUND(I327*H327,2)</f>
        <v>0</v>
      </c>
      <c r="BL327" s="17" t="s">
        <v>162</v>
      </c>
      <c r="BM327" s="229" t="s">
        <v>485</v>
      </c>
    </row>
    <row r="328" s="2" customFormat="1">
      <c r="A328" s="38"/>
      <c r="B328" s="39"/>
      <c r="C328" s="40"/>
      <c r="D328" s="231" t="s">
        <v>136</v>
      </c>
      <c r="E328" s="40"/>
      <c r="F328" s="232" t="s">
        <v>484</v>
      </c>
      <c r="G328" s="40"/>
      <c r="H328" s="40"/>
      <c r="I328" s="233"/>
      <c r="J328" s="40"/>
      <c r="K328" s="40"/>
      <c r="L328" s="44"/>
      <c r="M328" s="234"/>
      <c r="N328" s="235"/>
      <c r="O328" s="91"/>
      <c r="P328" s="91"/>
      <c r="Q328" s="91"/>
      <c r="R328" s="91"/>
      <c r="S328" s="91"/>
      <c r="T328" s="92"/>
      <c r="U328" s="38"/>
      <c r="V328" s="38"/>
      <c r="W328" s="38"/>
      <c r="X328" s="38"/>
      <c r="Y328" s="38"/>
      <c r="Z328" s="38"/>
      <c r="AA328" s="38"/>
      <c r="AB328" s="38"/>
      <c r="AC328" s="38"/>
      <c r="AD328" s="38"/>
      <c r="AE328" s="38"/>
      <c r="AT328" s="17" t="s">
        <v>136</v>
      </c>
      <c r="AU328" s="17" t="s">
        <v>83</v>
      </c>
    </row>
    <row r="329" s="2" customFormat="1" ht="16.5" customHeight="1">
      <c r="A329" s="38"/>
      <c r="B329" s="39"/>
      <c r="C329" s="236" t="s">
        <v>317</v>
      </c>
      <c r="D329" s="236" t="s">
        <v>124</v>
      </c>
      <c r="E329" s="237" t="s">
        <v>486</v>
      </c>
      <c r="F329" s="238" t="s">
        <v>487</v>
      </c>
      <c r="G329" s="239" t="s">
        <v>143</v>
      </c>
      <c r="H329" s="240">
        <v>5</v>
      </c>
      <c r="I329" s="241"/>
      <c r="J329" s="242">
        <f>ROUND(I329*H329,2)</f>
        <v>0</v>
      </c>
      <c r="K329" s="238" t="s">
        <v>134</v>
      </c>
      <c r="L329" s="243"/>
      <c r="M329" s="244" t="s">
        <v>1</v>
      </c>
      <c r="N329" s="245" t="s">
        <v>38</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194</v>
      </c>
      <c r="AT329" s="229" t="s">
        <v>124</v>
      </c>
      <c r="AU329" s="229" t="s">
        <v>83</v>
      </c>
      <c r="AY329" s="17" t="s">
        <v>127</v>
      </c>
      <c r="BE329" s="230">
        <f>IF(N329="základní",J329,0)</f>
        <v>0</v>
      </c>
      <c r="BF329" s="230">
        <f>IF(N329="snížená",J329,0)</f>
        <v>0</v>
      </c>
      <c r="BG329" s="230">
        <f>IF(N329="zákl. přenesená",J329,0)</f>
        <v>0</v>
      </c>
      <c r="BH329" s="230">
        <f>IF(N329="sníž. přenesená",J329,0)</f>
        <v>0</v>
      </c>
      <c r="BI329" s="230">
        <f>IF(N329="nulová",J329,0)</f>
        <v>0</v>
      </c>
      <c r="BJ329" s="17" t="s">
        <v>81</v>
      </c>
      <c r="BK329" s="230">
        <f>ROUND(I329*H329,2)</f>
        <v>0</v>
      </c>
      <c r="BL329" s="17" t="s">
        <v>162</v>
      </c>
      <c r="BM329" s="229" t="s">
        <v>488</v>
      </c>
    </row>
    <row r="330" s="2" customFormat="1">
      <c r="A330" s="38"/>
      <c r="B330" s="39"/>
      <c r="C330" s="40"/>
      <c r="D330" s="231" t="s">
        <v>136</v>
      </c>
      <c r="E330" s="40"/>
      <c r="F330" s="232" t="s">
        <v>487</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136</v>
      </c>
      <c r="AU330" s="17" t="s">
        <v>83</v>
      </c>
    </row>
    <row r="331" s="2" customFormat="1" ht="16.5" customHeight="1">
      <c r="A331" s="38"/>
      <c r="B331" s="39"/>
      <c r="C331" s="218" t="s">
        <v>489</v>
      </c>
      <c r="D331" s="218" t="s">
        <v>130</v>
      </c>
      <c r="E331" s="219" t="s">
        <v>490</v>
      </c>
      <c r="F331" s="220" t="s">
        <v>491</v>
      </c>
      <c r="G331" s="221" t="s">
        <v>143</v>
      </c>
      <c r="H331" s="222">
        <v>3</v>
      </c>
      <c r="I331" s="223"/>
      <c r="J331" s="224">
        <f>ROUND(I331*H331,2)</f>
        <v>0</v>
      </c>
      <c r="K331" s="220" t="s">
        <v>134</v>
      </c>
      <c r="L331" s="44"/>
      <c r="M331" s="225" t="s">
        <v>1</v>
      </c>
      <c r="N331" s="226" t="s">
        <v>38</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162</v>
      </c>
      <c r="AT331" s="229" t="s">
        <v>130</v>
      </c>
      <c r="AU331" s="229" t="s">
        <v>83</v>
      </c>
      <c r="AY331" s="17" t="s">
        <v>127</v>
      </c>
      <c r="BE331" s="230">
        <f>IF(N331="základní",J331,0)</f>
        <v>0</v>
      </c>
      <c r="BF331" s="230">
        <f>IF(N331="snížená",J331,0)</f>
        <v>0</v>
      </c>
      <c r="BG331" s="230">
        <f>IF(N331="zákl. přenesená",J331,0)</f>
        <v>0</v>
      </c>
      <c r="BH331" s="230">
        <f>IF(N331="sníž. přenesená",J331,0)</f>
        <v>0</v>
      </c>
      <c r="BI331" s="230">
        <f>IF(N331="nulová",J331,0)</f>
        <v>0</v>
      </c>
      <c r="BJ331" s="17" t="s">
        <v>81</v>
      </c>
      <c r="BK331" s="230">
        <f>ROUND(I331*H331,2)</f>
        <v>0</v>
      </c>
      <c r="BL331" s="17" t="s">
        <v>162</v>
      </c>
      <c r="BM331" s="229" t="s">
        <v>492</v>
      </c>
    </row>
    <row r="332" s="2" customFormat="1">
      <c r="A332" s="38"/>
      <c r="B332" s="39"/>
      <c r="C332" s="40"/>
      <c r="D332" s="231" t="s">
        <v>136</v>
      </c>
      <c r="E332" s="40"/>
      <c r="F332" s="232" t="s">
        <v>491</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136</v>
      </c>
      <c r="AU332" s="17" t="s">
        <v>83</v>
      </c>
    </row>
    <row r="333" s="2" customFormat="1" ht="21.75" customHeight="1">
      <c r="A333" s="38"/>
      <c r="B333" s="39"/>
      <c r="C333" s="236" t="s">
        <v>320</v>
      </c>
      <c r="D333" s="236" t="s">
        <v>124</v>
      </c>
      <c r="E333" s="237" t="s">
        <v>493</v>
      </c>
      <c r="F333" s="238" t="s">
        <v>494</v>
      </c>
      <c r="G333" s="239" t="s">
        <v>143</v>
      </c>
      <c r="H333" s="240">
        <v>3</v>
      </c>
      <c r="I333" s="241"/>
      <c r="J333" s="242">
        <f>ROUND(I333*H333,2)</f>
        <v>0</v>
      </c>
      <c r="K333" s="238" t="s">
        <v>134</v>
      </c>
      <c r="L333" s="243"/>
      <c r="M333" s="244" t="s">
        <v>1</v>
      </c>
      <c r="N333" s="245" t="s">
        <v>38</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194</v>
      </c>
      <c r="AT333" s="229" t="s">
        <v>124</v>
      </c>
      <c r="AU333" s="229" t="s">
        <v>83</v>
      </c>
      <c r="AY333" s="17" t="s">
        <v>127</v>
      </c>
      <c r="BE333" s="230">
        <f>IF(N333="základní",J333,0)</f>
        <v>0</v>
      </c>
      <c r="BF333" s="230">
        <f>IF(N333="snížená",J333,0)</f>
        <v>0</v>
      </c>
      <c r="BG333" s="230">
        <f>IF(N333="zákl. přenesená",J333,0)</f>
        <v>0</v>
      </c>
      <c r="BH333" s="230">
        <f>IF(N333="sníž. přenesená",J333,0)</f>
        <v>0</v>
      </c>
      <c r="BI333" s="230">
        <f>IF(N333="nulová",J333,0)</f>
        <v>0</v>
      </c>
      <c r="BJ333" s="17" t="s">
        <v>81</v>
      </c>
      <c r="BK333" s="230">
        <f>ROUND(I333*H333,2)</f>
        <v>0</v>
      </c>
      <c r="BL333" s="17" t="s">
        <v>162</v>
      </c>
      <c r="BM333" s="229" t="s">
        <v>495</v>
      </c>
    </row>
    <row r="334" s="2" customFormat="1">
      <c r="A334" s="38"/>
      <c r="B334" s="39"/>
      <c r="C334" s="40"/>
      <c r="D334" s="231" t="s">
        <v>136</v>
      </c>
      <c r="E334" s="40"/>
      <c r="F334" s="232" t="s">
        <v>494</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136</v>
      </c>
      <c r="AU334" s="17" t="s">
        <v>83</v>
      </c>
    </row>
    <row r="335" s="2" customFormat="1" ht="24.15" customHeight="1">
      <c r="A335" s="38"/>
      <c r="B335" s="39"/>
      <c r="C335" s="218" t="s">
        <v>496</v>
      </c>
      <c r="D335" s="218" t="s">
        <v>130</v>
      </c>
      <c r="E335" s="219" t="s">
        <v>497</v>
      </c>
      <c r="F335" s="220" t="s">
        <v>498</v>
      </c>
      <c r="G335" s="221" t="s">
        <v>143</v>
      </c>
      <c r="H335" s="222">
        <v>2</v>
      </c>
      <c r="I335" s="223"/>
      <c r="J335" s="224">
        <f>ROUND(I335*H335,2)</f>
        <v>0</v>
      </c>
      <c r="K335" s="220" t="s">
        <v>134</v>
      </c>
      <c r="L335" s="44"/>
      <c r="M335" s="225" t="s">
        <v>1</v>
      </c>
      <c r="N335" s="226" t="s">
        <v>38</v>
      </c>
      <c r="O335" s="91"/>
      <c r="P335" s="227">
        <f>O335*H335</f>
        <v>0</v>
      </c>
      <c r="Q335" s="227">
        <v>0</v>
      </c>
      <c r="R335" s="227">
        <f>Q335*H335</f>
        <v>0</v>
      </c>
      <c r="S335" s="227">
        <v>0</v>
      </c>
      <c r="T335" s="228">
        <f>S335*H335</f>
        <v>0</v>
      </c>
      <c r="U335" s="38"/>
      <c r="V335" s="38"/>
      <c r="W335" s="38"/>
      <c r="X335" s="38"/>
      <c r="Y335" s="38"/>
      <c r="Z335" s="38"/>
      <c r="AA335" s="38"/>
      <c r="AB335" s="38"/>
      <c r="AC335" s="38"/>
      <c r="AD335" s="38"/>
      <c r="AE335" s="38"/>
      <c r="AR335" s="229" t="s">
        <v>162</v>
      </c>
      <c r="AT335" s="229" t="s">
        <v>130</v>
      </c>
      <c r="AU335" s="229" t="s">
        <v>83</v>
      </c>
      <c r="AY335" s="17" t="s">
        <v>127</v>
      </c>
      <c r="BE335" s="230">
        <f>IF(N335="základní",J335,0)</f>
        <v>0</v>
      </c>
      <c r="BF335" s="230">
        <f>IF(N335="snížená",J335,0)</f>
        <v>0</v>
      </c>
      <c r="BG335" s="230">
        <f>IF(N335="zákl. přenesená",J335,0)</f>
        <v>0</v>
      </c>
      <c r="BH335" s="230">
        <f>IF(N335="sníž. přenesená",J335,0)</f>
        <v>0</v>
      </c>
      <c r="BI335" s="230">
        <f>IF(N335="nulová",J335,0)</f>
        <v>0</v>
      </c>
      <c r="BJ335" s="17" t="s">
        <v>81</v>
      </c>
      <c r="BK335" s="230">
        <f>ROUND(I335*H335,2)</f>
        <v>0</v>
      </c>
      <c r="BL335" s="17" t="s">
        <v>162</v>
      </c>
      <c r="BM335" s="229" t="s">
        <v>499</v>
      </c>
    </row>
    <row r="336" s="2" customFormat="1">
      <c r="A336" s="38"/>
      <c r="B336" s="39"/>
      <c r="C336" s="40"/>
      <c r="D336" s="231" t="s">
        <v>136</v>
      </c>
      <c r="E336" s="40"/>
      <c r="F336" s="232" t="s">
        <v>498</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136</v>
      </c>
      <c r="AU336" s="17" t="s">
        <v>83</v>
      </c>
    </row>
    <row r="337" s="2" customFormat="1" ht="24.15" customHeight="1">
      <c r="A337" s="38"/>
      <c r="B337" s="39"/>
      <c r="C337" s="236" t="s">
        <v>324</v>
      </c>
      <c r="D337" s="236" t="s">
        <v>124</v>
      </c>
      <c r="E337" s="237" t="s">
        <v>500</v>
      </c>
      <c r="F337" s="238" t="s">
        <v>501</v>
      </c>
      <c r="G337" s="239" t="s">
        <v>143</v>
      </c>
      <c r="H337" s="240">
        <v>2</v>
      </c>
      <c r="I337" s="241"/>
      <c r="J337" s="242">
        <f>ROUND(I337*H337,2)</f>
        <v>0</v>
      </c>
      <c r="K337" s="238" t="s">
        <v>134</v>
      </c>
      <c r="L337" s="243"/>
      <c r="M337" s="244" t="s">
        <v>1</v>
      </c>
      <c r="N337" s="245" t="s">
        <v>38</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194</v>
      </c>
      <c r="AT337" s="229" t="s">
        <v>124</v>
      </c>
      <c r="AU337" s="229" t="s">
        <v>83</v>
      </c>
      <c r="AY337" s="17" t="s">
        <v>127</v>
      </c>
      <c r="BE337" s="230">
        <f>IF(N337="základní",J337,0)</f>
        <v>0</v>
      </c>
      <c r="BF337" s="230">
        <f>IF(N337="snížená",J337,0)</f>
        <v>0</v>
      </c>
      <c r="BG337" s="230">
        <f>IF(N337="zákl. přenesená",J337,0)</f>
        <v>0</v>
      </c>
      <c r="BH337" s="230">
        <f>IF(N337="sníž. přenesená",J337,0)</f>
        <v>0</v>
      </c>
      <c r="BI337" s="230">
        <f>IF(N337="nulová",J337,0)</f>
        <v>0</v>
      </c>
      <c r="BJ337" s="17" t="s">
        <v>81</v>
      </c>
      <c r="BK337" s="230">
        <f>ROUND(I337*H337,2)</f>
        <v>0</v>
      </c>
      <c r="BL337" s="17" t="s">
        <v>162</v>
      </c>
      <c r="BM337" s="229" t="s">
        <v>502</v>
      </c>
    </row>
    <row r="338" s="2" customFormat="1">
      <c r="A338" s="38"/>
      <c r="B338" s="39"/>
      <c r="C338" s="40"/>
      <c r="D338" s="231" t="s">
        <v>136</v>
      </c>
      <c r="E338" s="40"/>
      <c r="F338" s="232" t="s">
        <v>501</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136</v>
      </c>
      <c r="AU338" s="17" t="s">
        <v>83</v>
      </c>
    </row>
    <row r="339" s="2" customFormat="1" ht="16.5" customHeight="1">
      <c r="A339" s="38"/>
      <c r="B339" s="39"/>
      <c r="C339" s="218" t="s">
        <v>503</v>
      </c>
      <c r="D339" s="218" t="s">
        <v>130</v>
      </c>
      <c r="E339" s="219" t="s">
        <v>504</v>
      </c>
      <c r="F339" s="220" t="s">
        <v>505</v>
      </c>
      <c r="G339" s="221" t="s">
        <v>133</v>
      </c>
      <c r="H339" s="222">
        <v>125</v>
      </c>
      <c r="I339" s="223"/>
      <c r="J339" s="224">
        <f>ROUND(I339*H339,2)</f>
        <v>0</v>
      </c>
      <c r="K339" s="220" t="s">
        <v>134</v>
      </c>
      <c r="L339" s="44"/>
      <c r="M339" s="225" t="s">
        <v>1</v>
      </c>
      <c r="N339" s="226" t="s">
        <v>38</v>
      </c>
      <c r="O339" s="91"/>
      <c r="P339" s="227">
        <f>O339*H339</f>
        <v>0</v>
      </c>
      <c r="Q339" s="227">
        <v>0</v>
      </c>
      <c r="R339" s="227">
        <f>Q339*H339</f>
        <v>0</v>
      </c>
      <c r="S339" s="227">
        <v>0</v>
      </c>
      <c r="T339" s="228">
        <f>S339*H339</f>
        <v>0</v>
      </c>
      <c r="U339" s="38"/>
      <c r="V339" s="38"/>
      <c r="W339" s="38"/>
      <c r="X339" s="38"/>
      <c r="Y339" s="38"/>
      <c r="Z339" s="38"/>
      <c r="AA339" s="38"/>
      <c r="AB339" s="38"/>
      <c r="AC339" s="38"/>
      <c r="AD339" s="38"/>
      <c r="AE339" s="38"/>
      <c r="AR339" s="229" t="s">
        <v>162</v>
      </c>
      <c r="AT339" s="229" t="s">
        <v>130</v>
      </c>
      <c r="AU339" s="229" t="s">
        <v>83</v>
      </c>
      <c r="AY339" s="17" t="s">
        <v>127</v>
      </c>
      <c r="BE339" s="230">
        <f>IF(N339="základní",J339,0)</f>
        <v>0</v>
      </c>
      <c r="BF339" s="230">
        <f>IF(N339="snížená",J339,0)</f>
        <v>0</v>
      </c>
      <c r="BG339" s="230">
        <f>IF(N339="zákl. přenesená",J339,0)</f>
        <v>0</v>
      </c>
      <c r="BH339" s="230">
        <f>IF(N339="sníž. přenesená",J339,0)</f>
        <v>0</v>
      </c>
      <c r="BI339" s="230">
        <f>IF(N339="nulová",J339,0)</f>
        <v>0</v>
      </c>
      <c r="BJ339" s="17" t="s">
        <v>81</v>
      </c>
      <c r="BK339" s="230">
        <f>ROUND(I339*H339,2)</f>
        <v>0</v>
      </c>
      <c r="BL339" s="17" t="s">
        <v>162</v>
      </c>
      <c r="BM339" s="229" t="s">
        <v>506</v>
      </c>
    </row>
    <row r="340" s="2" customFormat="1">
      <c r="A340" s="38"/>
      <c r="B340" s="39"/>
      <c r="C340" s="40"/>
      <c r="D340" s="231" t="s">
        <v>136</v>
      </c>
      <c r="E340" s="40"/>
      <c r="F340" s="232" t="s">
        <v>505</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136</v>
      </c>
      <c r="AU340" s="17" t="s">
        <v>83</v>
      </c>
    </row>
    <row r="341" s="2" customFormat="1" ht="16.5" customHeight="1">
      <c r="A341" s="38"/>
      <c r="B341" s="39"/>
      <c r="C341" s="236" t="s">
        <v>327</v>
      </c>
      <c r="D341" s="236" t="s">
        <v>124</v>
      </c>
      <c r="E341" s="237" t="s">
        <v>507</v>
      </c>
      <c r="F341" s="238" t="s">
        <v>508</v>
      </c>
      <c r="G341" s="239" t="s">
        <v>133</v>
      </c>
      <c r="H341" s="240">
        <v>125</v>
      </c>
      <c r="I341" s="241"/>
      <c r="J341" s="242">
        <f>ROUND(I341*H341,2)</f>
        <v>0</v>
      </c>
      <c r="K341" s="238" t="s">
        <v>134</v>
      </c>
      <c r="L341" s="243"/>
      <c r="M341" s="244" t="s">
        <v>1</v>
      </c>
      <c r="N341" s="245" t="s">
        <v>38</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194</v>
      </c>
      <c r="AT341" s="229" t="s">
        <v>124</v>
      </c>
      <c r="AU341" s="229" t="s">
        <v>83</v>
      </c>
      <c r="AY341" s="17" t="s">
        <v>127</v>
      </c>
      <c r="BE341" s="230">
        <f>IF(N341="základní",J341,0)</f>
        <v>0</v>
      </c>
      <c r="BF341" s="230">
        <f>IF(N341="snížená",J341,0)</f>
        <v>0</v>
      </c>
      <c r="BG341" s="230">
        <f>IF(N341="zákl. přenesená",J341,0)</f>
        <v>0</v>
      </c>
      <c r="BH341" s="230">
        <f>IF(N341="sníž. přenesená",J341,0)</f>
        <v>0</v>
      </c>
      <c r="BI341" s="230">
        <f>IF(N341="nulová",J341,0)</f>
        <v>0</v>
      </c>
      <c r="BJ341" s="17" t="s">
        <v>81</v>
      </c>
      <c r="BK341" s="230">
        <f>ROUND(I341*H341,2)</f>
        <v>0</v>
      </c>
      <c r="BL341" s="17" t="s">
        <v>162</v>
      </c>
      <c r="BM341" s="229" t="s">
        <v>509</v>
      </c>
    </row>
    <row r="342" s="2" customFormat="1">
      <c r="A342" s="38"/>
      <c r="B342" s="39"/>
      <c r="C342" s="40"/>
      <c r="D342" s="231" t="s">
        <v>136</v>
      </c>
      <c r="E342" s="40"/>
      <c r="F342" s="232" t="s">
        <v>508</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136</v>
      </c>
      <c r="AU342" s="17" t="s">
        <v>83</v>
      </c>
    </row>
    <row r="343" s="2" customFormat="1" ht="16.5" customHeight="1">
      <c r="A343" s="38"/>
      <c r="B343" s="39"/>
      <c r="C343" s="218" t="s">
        <v>510</v>
      </c>
      <c r="D343" s="218" t="s">
        <v>130</v>
      </c>
      <c r="E343" s="219" t="s">
        <v>511</v>
      </c>
      <c r="F343" s="220" t="s">
        <v>512</v>
      </c>
      <c r="G343" s="221" t="s">
        <v>151</v>
      </c>
      <c r="H343" s="222">
        <v>1</v>
      </c>
      <c r="I343" s="223"/>
      <c r="J343" s="224">
        <f>ROUND(I343*H343,2)</f>
        <v>0</v>
      </c>
      <c r="K343" s="220" t="s">
        <v>134</v>
      </c>
      <c r="L343" s="44"/>
      <c r="M343" s="225" t="s">
        <v>1</v>
      </c>
      <c r="N343" s="226" t="s">
        <v>38</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162</v>
      </c>
      <c r="AT343" s="229" t="s">
        <v>130</v>
      </c>
      <c r="AU343" s="229" t="s">
        <v>83</v>
      </c>
      <c r="AY343" s="17" t="s">
        <v>127</v>
      </c>
      <c r="BE343" s="230">
        <f>IF(N343="základní",J343,0)</f>
        <v>0</v>
      </c>
      <c r="BF343" s="230">
        <f>IF(N343="snížená",J343,0)</f>
        <v>0</v>
      </c>
      <c r="BG343" s="230">
        <f>IF(N343="zákl. přenesená",J343,0)</f>
        <v>0</v>
      </c>
      <c r="BH343" s="230">
        <f>IF(N343="sníž. přenesená",J343,0)</f>
        <v>0</v>
      </c>
      <c r="BI343" s="230">
        <f>IF(N343="nulová",J343,0)</f>
        <v>0</v>
      </c>
      <c r="BJ343" s="17" t="s">
        <v>81</v>
      </c>
      <c r="BK343" s="230">
        <f>ROUND(I343*H343,2)</f>
        <v>0</v>
      </c>
      <c r="BL343" s="17" t="s">
        <v>162</v>
      </c>
      <c r="BM343" s="229" t="s">
        <v>513</v>
      </c>
    </row>
    <row r="344" s="2" customFormat="1">
      <c r="A344" s="38"/>
      <c r="B344" s="39"/>
      <c r="C344" s="40"/>
      <c r="D344" s="231" t="s">
        <v>136</v>
      </c>
      <c r="E344" s="40"/>
      <c r="F344" s="232" t="s">
        <v>512</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136</v>
      </c>
      <c r="AU344" s="17" t="s">
        <v>83</v>
      </c>
    </row>
    <row r="345" s="2" customFormat="1" ht="16.5" customHeight="1">
      <c r="A345" s="38"/>
      <c r="B345" s="39"/>
      <c r="C345" s="218" t="s">
        <v>331</v>
      </c>
      <c r="D345" s="218" t="s">
        <v>130</v>
      </c>
      <c r="E345" s="219" t="s">
        <v>514</v>
      </c>
      <c r="F345" s="220" t="s">
        <v>515</v>
      </c>
      <c r="G345" s="221" t="s">
        <v>143</v>
      </c>
      <c r="H345" s="222">
        <v>1</v>
      </c>
      <c r="I345" s="223"/>
      <c r="J345" s="224">
        <f>ROUND(I345*H345,2)</f>
        <v>0</v>
      </c>
      <c r="K345" s="220" t="s">
        <v>134</v>
      </c>
      <c r="L345" s="44"/>
      <c r="M345" s="225" t="s">
        <v>1</v>
      </c>
      <c r="N345" s="226" t="s">
        <v>38</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162</v>
      </c>
      <c r="AT345" s="229" t="s">
        <v>130</v>
      </c>
      <c r="AU345" s="229" t="s">
        <v>83</v>
      </c>
      <c r="AY345" s="17" t="s">
        <v>127</v>
      </c>
      <c r="BE345" s="230">
        <f>IF(N345="základní",J345,0)</f>
        <v>0</v>
      </c>
      <c r="BF345" s="230">
        <f>IF(N345="snížená",J345,0)</f>
        <v>0</v>
      </c>
      <c r="BG345" s="230">
        <f>IF(N345="zákl. přenesená",J345,0)</f>
        <v>0</v>
      </c>
      <c r="BH345" s="230">
        <f>IF(N345="sníž. přenesená",J345,0)</f>
        <v>0</v>
      </c>
      <c r="BI345" s="230">
        <f>IF(N345="nulová",J345,0)</f>
        <v>0</v>
      </c>
      <c r="BJ345" s="17" t="s">
        <v>81</v>
      </c>
      <c r="BK345" s="230">
        <f>ROUND(I345*H345,2)</f>
        <v>0</v>
      </c>
      <c r="BL345" s="17" t="s">
        <v>162</v>
      </c>
      <c r="BM345" s="229" t="s">
        <v>516</v>
      </c>
    </row>
    <row r="346" s="2" customFormat="1">
      <c r="A346" s="38"/>
      <c r="B346" s="39"/>
      <c r="C346" s="40"/>
      <c r="D346" s="231" t="s">
        <v>136</v>
      </c>
      <c r="E346" s="40"/>
      <c r="F346" s="232" t="s">
        <v>515</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136</v>
      </c>
      <c r="AU346" s="17" t="s">
        <v>83</v>
      </c>
    </row>
    <row r="347" s="2" customFormat="1" ht="16.5" customHeight="1">
      <c r="A347" s="38"/>
      <c r="B347" s="39"/>
      <c r="C347" s="218" t="s">
        <v>517</v>
      </c>
      <c r="D347" s="218" t="s">
        <v>130</v>
      </c>
      <c r="E347" s="219" t="s">
        <v>518</v>
      </c>
      <c r="F347" s="220" t="s">
        <v>519</v>
      </c>
      <c r="G347" s="221" t="s">
        <v>143</v>
      </c>
      <c r="H347" s="222">
        <v>10</v>
      </c>
      <c r="I347" s="223"/>
      <c r="J347" s="224">
        <f>ROUND(I347*H347,2)</f>
        <v>0</v>
      </c>
      <c r="K347" s="220" t="s">
        <v>134</v>
      </c>
      <c r="L347" s="44"/>
      <c r="M347" s="225" t="s">
        <v>1</v>
      </c>
      <c r="N347" s="226" t="s">
        <v>38</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162</v>
      </c>
      <c r="AT347" s="229" t="s">
        <v>130</v>
      </c>
      <c r="AU347" s="229" t="s">
        <v>83</v>
      </c>
      <c r="AY347" s="17" t="s">
        <v>127</v>
      </c>
      <c r="BE347" s="230">
        <f>IF(N347="základní",J347,0)</f>
        <v>0</v>
      </c>
      <c r="BF347" s="230">
        <f>IF(N347="snížená",J347,0)</f>
        <v>0</v>
      </c>
      <c r="BG347" s="230">
        <f>IF(N347="zákl. přenesená",J347,0)</f>
        <v>0</v>
      </c>
      <c r="BH347" s="230">
        <f>IF(N347="sníž. přenesená",J347,0)</f>
        <v>0</v>
      </c>
      <c r="BI347" s="230">
        <f>IF(N347="nulová",J347,0)</f>
        <v>0</v>
      </c>
      <c r="BJ347" s="17" t="s">
        <v>81</v>
      </c>
      <c r="BK347" s="230">
        <f>ROUND(I347*H347,2)</f>
        <v>0</v>
      </c>
      <c r="BL347" s="17" t="s">
        <v>162</v>
      </c>
      <c r="BM347" s="229" t="s">
        <v>520</v>
      </c>
    </row>
    <row r="348" s="2" customFormat="1">
      <c r="A348" s="38"/>
      <c r="B348" s="39"/>
      <c r="C348" s="40"/>
      <c r="D348" s="231" t="s">
        <v>136</v>
      </c>
      <c r="E348" s="40"/>
      <c r="F348" s="232" t="s">
        <v>519</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136</v>
      </c>
      <c r="AU348" s="17" t="s">
        <v>83</v>
      </c>
    </row>
    <row r="349" s="2" customFormat="1" ht="24.15" customHeight="1">
      <c r="A349" s="38"/>
      <c r="B349" s="39"/>
      <c r="C349" s="218" t="s">
        <v>334</v>
      </c>
      <c r="D349" s="218" t="s">
        <v>130</v>
      </c>
      <c r="E349" s="219" t="s">
        <v>521</v>
      </c>
      <c r="F349" s="220" t="s">
        <v>522</v>
      </c>
      <c r="G349" s="221" t="s">
        <v>143</v>
      </c>
      <c r="H349" s="222">
        <v>2</v>
      </c>
      <c r="I349" s="223"/>
      <c r="J349" s="224">
        <f>ROUND(I349*H349,2)</f>
        <v>0</v>
      </c>
      <c r="K349" s="220" t="s">
        <v>134</v>
      </c>
      <c r="L349" s="44"/>
      <c r="M349" s="225" t="s">
        <v>1</v>
      </c>
      <c r="N349" s="226" t="s">
        <v>38</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162</v>
      </c>
      <c r="AT349" s="229" t="s">
        <v>130</v>
      </c>
      <c r="AU349" s="229" t="s">
        <v>83</v>
      </c>
      <c r="AY349" s="17" t="s">
        <v>127</v>
      </c>
      <c r="BE349" s="230">
        <f>IF(N349="základní",J349,0)</f>
        <v>0</v>
      </c>
      <c r="BF349" s="230">
        <f>IF(N349="snížená",J349,0)</f>
        <v>0</v>
      </c>
      <c r="BG349" s="230">
        <f>IF(N349="zákl. přenesená",J349,0)</f>
        <v>0</v>
      </c>
      <c r="BH349" s="230">
        <f>IF(N349="sníž. přenesená",J349,0)</f>
        <v>0</v>
      </c>
      <c r="BI349" s="230">
        <f>IF(N349="nulová",J349,0)</f>
        <v>0</v>
      </c>
      <c r="BJ349" s="17" t="s">
        <v>81</v>
      </c>
      <c r="BK349" s="230">
        <f>ROUND(I349*H349,2)</f>
        <v>0</v>
      </c>
      <c r="BL349" s="17" t="s">
        <v>162</v>
      </c>
      <c r="BM349" s="229" t="s">
        <v>523</v>
      </c>
    </row>
    <row r="350" s="2" customFormat="1">
      <c r="A350" s="38"/>
      <c r="B350" s="39"/>
      <c r="C350" s="40"/>
      <c r="D350" s="231" t="s">
        <v>136</v>
      </c>
      <c r="E350" s="40"/>
      <c r="F350" s="232" t="s">
        <v>522</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136</v>
      </c>
      <c r="AU350" s="17" t="s">
        <v>83</v>
      </c>
    </row>
    <row r="351" s="2" customFormat="1" ht="16.5" customHeight="1">
      <c r="A351" s="38"/>
      <c r="B351" s="39"/>
      <c r="C351" s="236" t="s">
        <v>524</v>
      </c>
      <c r="D351" s="236" t="s">
        <v>124</v>
      </c>
      <c r="E351" s="237" t="s">
        <v>525</v>
      </c>
      <c r="F351" s="238" t="s">
        <v>526</v>
      </c>
      <c r="G351" s="239" t="s">
        <v>143</v>
      </c>
      <c r="H351" s="240">
        <v>2</v>
      </c>
      <c r="I351" s="241"/>
      <c r="J351" s="242">
        <f>ROUND(I351*H351,2)</f>
        <v>0</v>
      </c>
      <c r="K351" s="238" t="s">
        <v>134</v>
      </c>
      <c r="L351" s="243"/>
      <c r="M351" s="244" t="s">
        <v>1</v>
      </c>
      <c r="N351" s="245" t="s">
        <v>38</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194</v>
      </c>
      <c r="AT351" s="229" t="s">
        <v>124</v>
      </c>
      <c r="AU351" s="229" t="s">
        <v>83</v>
      </c>
      <c r="AY351" s="17" t="s">
        <v>127</v>
      </c>
      <c r="BE351" s="230">
        <f>IF(N351="základní",J351,0)</f>
        <v>0</v>
      </c>
      <c r="BF351" s="230">
        <f>IF(N351="snížená",J351,0)</f>
        <v>0</v>
      </c>
      <c r="BG351" s="230">
        <f>IF(N351="zákl. přenesená",J351,0)</f>
        <v>0</v>
      </c>
      <c r="BH351" s="230">
        <f>IF(N351="sníž. přenesená",J351,0)</f>
        <v>0</v>
      </c>
      <c r="BI351" s="230">
        <f>IF(N351="nulová",J351,0)</f>
        <v>0</v>
      </c>
      <c r="BJ351" s="17" t="s">
        <v>81</v>
      </c>
      <c r="BK351" s="230">
        <f>ROUND(I351*H351,2)</f>
        <v>0</v>
      </c>
      <c r="BL351" s="17" t="s">
        <v>162</v>
      </c>
      <c r="BM351" s="229" t="s">
        <v>527</v>
      </c>
    </row>
    <row r="352" s="2" customFormat="1">
      <c r="A352" s="38"/>
      <c r="B352" s="39"/>
      <c r="C352" s="40"/>
      <c r="D352" s="231" t="s">
        <v>136</v>
      </c>
      <c r="E352" s="40"/>
      <c r="F352" s="232" t="s">
        <v>526</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136</v>
      </c>
      <c r="AU352" s="17" t="s">
        <v>83</v>
      </c>
    </row>
    <row r="353" s="2" customFormat="1" ht="16.5" customHeight="1">
      <c r="A353" s="38"/>
      <c r="B353" s="39"/>
      <c r="C353" s="218" t="s">
        <v>338</v>
      </c>
      <c r="D353" s="218" t="s">
        <v>130</v>
      </c>
      <c r="E353" s="219" t="s">
        <v>528</v>
      </c>
      <c r="F353" s="220" t="s">
        <v>529</v>
      </c>
      <c r="G353" s="221" t="s">
        <v>143</v>
      </c>
      <c r="H353" s="222">
        <v>2</v>
      </c>
      <c r="I353" s="223"/>
      <c r="J353" s="224">
        <f>ROUND(I353*H353,2)</f>
        <v>0</v>
      </c>
      <c r="K353" s="220" t="s">
        <v>134</v>
      </c>
      <c r="L353" s="44"/>
      <c r="M353" s="225" t="s">
        <v>1</v>
      </c>
      <c r="N353" s="226" t="s">
        <v>38</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162</v>
      </c>
      <c r="AT353" s="229" t="s">
        <v>130</v>
      </c>
      <c r="AU353" s="229" t="s">
        <v>83</v>
      </c>
      <c r="AY353" s="17" t="s">
        <v>127</v>
      </c>
      <c r="BE353" s="230">
        <f>IF(N353="základní",J353,0)</f>
        <v>0</v>
      </c>
      <c r="BF353" s="230">
        <f>IF(N353="snížená",J353,0)</f>
        <v>0</v>
      </c>
      <c r="BG353" s="230">
        <f>IF(N353="zákl. přenesená",J353,0)</f>
        <v>0</v>
      </c>
      <c r="BH353" s="230">
        <f>IF(N353="sníž. přenesená",J353,0)</f>
        <v>0</v>
      </c>
      <c r="BI353" s="230">
        <f>IF(N353="nulová",J353,0)</f>
        <v>0</v>
      </c>
      <c r="BJ353" s="17" t="s">
        <v>81</v>
      </c>
      <c r="BK353" s="230">
        <f>ROUND(I353*H353,2)</f>
        <v>0</v>
      </c>
      <c r="BL353" s="17" t="s">
        <v>162</v>
      </c>
      <c r="BM353" s="229" t="s">
        <v>530</v>
      </c>
    </row>
    <row r="354" s="2" customFormat="1">
      <c r="A354" s="38"/>
      <c r="B354" s="39"/>
      <c r="C354" s="40"/>
      <c r="D354" s="231" t="s">
        <v>136</v>
      </c>
      <c r="E354" s="40"/>
      <c r="F354" s="232" t="s">
        <v>529</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136</v>
      </c>
      <c r="AU354" s="17" t="s">
        <v>83</v>
      </c>
    </row>
    <row r="355" s="2" customFormat="1" ht="16.5" customHeight="1">
      <c r="A355" s="38"/>
      <c r="B355" s="39"/>
      <c r="C355" s="218" t="s">
        <v>531</v>
      </c>
      <c r="D355" s="218" t="s">
        <v>130</v>
      </c>
      <c r="E355" s="219" t="s">
        <v>532</v>
      </c>
      <c r="F355" s="220" t="s">
        <v>533</v>
      </c>
      <c r="G355" s="221" t="s">
        <v>143</v>
      </c>
      <c r="H355" s="222">
        <v>3</v>
      </c>
      <c r="I355" s="223"/>
      <c r="J355" s="224">
        <f>ROUND(I355*H355,2)</f>
        <v>0</v>
      </c>
      <c r="K355" s="220" t="s">
        <v>134</v>
      </c>
      <c r="L355" s="44"/>
      <c r="M355" s="225" t="s">
        <v>1</v>
      </c>
      <c r="N355" s="226" t="s">
        <v>38</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162</v>
      </c>
      <c r="AT355" s="229" t="s">
        <v>130</v>
      </c>
      <c r="AU355" s="229" t="s">
        <v>83</v>
      </c>
      <c r="AY355" s="17" t="s">
        <v>127</v>
      </c>
      <c r="BE355" s="230">
        <f>IF(N355="základní",J355,0)</f>
        <v>0</v>
      </c>
      <c r="BF355" s="230">
        <f>IF(N355="snížená",J355,0)</f>
        <v>0</v>
      </c>
      <c r="BG355" s="230">
        <f>IF(N355="zákl. přenesená",J355,0)</f>
        <v>0</v>
      </c>
      <c r="BH355" s="230">
        <f>IF(N355="sníž. přenesená",J355,0)</f>
        <v>0</v>
      </c>
      <c r="BI355" s="230">
        <f>IF(N355="nulová",J355,0)</f>
        <v>0</v>
      </c>
      <c r="BJ355" s="17" t="s">
        <v>81</v>
      </c>
      <c r="BK355" s="230">
        <f>ROUND(I355*H355,2)</f>
        <v>0</v>
      </c>
      <c r="BL355" s="17" t="s">
        <v>162</v>
      </c>
      <c r="BM355" s="229" t="s">
        <v>534</v>
      </c>
    </row>
    <row r="356" s="2" customFormat="1">
      <c r="A356" s="38"/>
      <c r="B356" s="39"/>
      <c r="C356" s="40"/>
      <c r="D356" s="231" t="s">
        <v>136</v>
      </c>
      <c r="E356" s="40"/>
      <c r="F356" s="232" t="s">
        <v>533</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136</v>
      </c>
      <c r="AU356" s="17" t="s">
        <v>83</v>
      </c>
    </row>
    <row r="357" s="2" customFormat="1" ht="16.5" customHeight="1">
      <c r="A357" s="38"/>
      <c r="B357" s="39"/>
      <c r="C357" s="236" t="s">
        <v>341</v>
      </c>
      <c r="D357" s="236" t="s">
        <v>124</v>
      </c>
      <c r="E357" s="237" t="s">
        <v>535</v>
      </c>
      <c r="F357" s="238" t="s">
        <v>536</v>
      </c>
      <c r="G357" s="239" t="s">
        <v>143</v>
      </c>
      <c r="H357" s="240">
        <v>3</v>
      </c>
      <c r="I357" s="241"/>
      <c r="J357" s="242">
        <f>ROUND(I357*H357,2)</f>
        <v>0</v>
      </c>
      <c r="K357" s="238" t="s">
        <v>134</v>
      </c>
      <c r="L357" s="243"/>
      <c r="M357" s="244" t="s">
        <v>1</v>
      </c>
      <c r="N357" s="245" t="s">
        <v>38</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194</v>
      </c>
      <c r="AT357" s="229" t="s">
        <v>124</v>
      </c>
      <c r="AU357" s="229" t="s">
        <v>83</v>
      </c>
      <c r="AY357" s="17" t="s">
        <v>127</v>
      </c>
      <c r="BE357" s="230">
        <f>IF(N357="základní",J357,0)</f>
        <v>0</v>
      </c>
      <c r="BF357" s="230">
        <f>IF(N357="snížená",J357,0)</f>
        <v>0</v>
      </c>
      <c r="BG357" s="230">
        <f>IF(N357="zákl. přenesená",J357,0)</f>
        <v>0</v>
      </c>
      <c r="BH357" s="230">
        <f>IF(N357="sníž. přenesená",J357,0)</f>
        <v>0</v>
      </c>
      <c r="BI357" s="230">
        <f>IF(N357="nulová",J357,0)</f>
        <v>0</v>
      </c>
      <c r="BJ357" s="17" t="s">
        <v>81</v>
      </c>
      <c r="BK357" s="230">
        <f>ROUND(I357*H357,2)</f>
        <v>0</v>
      </c>
      <c r="BL357" s="17" t="s">
        <v>162</v>
      </c>
      <c r="BM357" s="229" t="s">
        <v>537</v>
      </c>
    </row>
    <row r="358" s="2" customFormat="1">
      <c r="A358" s="38"/>
      <c r="B358" s="39"/>
      <c r="C358" s="40"/>
      <c r="D358" s="231" t="s">
        <v>136</v>
      </c>
      <c r="E358" s="40"/>
      <c r="F358" s="232" t="s">
        <v>536</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136</v>
      </c>
      <c r="AU358" s="17" t="s">
        <v>83</v>
      </c>
    </row>
    <row r="359" s="2" customFormat="1" ht="24.15" customHeight="1">
      <c r="A359" s="38"/>
      <c r="B359" s="39"/>
      <c r="C359" s="218" t="s">
        <v>538</v>
      </c>
      <c r="D359" s="218" t="s">
        <v>130</v>
      </c>
      <c r="E359" s="219" t="s">
        <v>539</v>
      </c>
      <c r="F359" s="220" t="s">
        <v>540</v>
      </c>
      <c r="G359" s="221" t="s">
        <v>143</v>
      </c>
      <c r="H359" s="222">
        <v>7</v>
      </c>
      <c r="I359" s="223"/>
      <c r="J359" s="224">
        <f>ROUND(I359*H359,2)</f>
        <v>0</v>
      </c>
      <c r="K359" s="220" t="s">
        <v>134</v>
      </c>
      <c r="L359" s="44"/>
      <c r="M359" s="225" t="s">
        <v>1</v>
      </c>
      <c r="N359" s="226" t="s">
        <v>38</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162</v>
      </c>
      <c r="AT359" s="229" t="s">
        <v>130</v>
      </c>
      <c r="AU359" s="229" t="s">
        <v>83</v>
      </c>
      <c r="AY359" s="17" t="s">
        <v>127</v>
      </c>
      <c r="BE359" s="230">
        <f>IF(N359="základní",J359,0)</f>
        <v>0</v>
      </c>
      <c r="BF359" s="230">
        <f>IF(N359="snížená",J359,0)</f>
        <v>0</v>
      </c>
      <c r="BG359" s="230">
        <f>IF(N359="zákl. přenesená",J359,0)</f>
        <v>0</v>
      </c>
      <c r="BH359" s="230">
        <f>IF(N359="sníž. přenesená",J359,0)</f>
        <v>0</v>
      </c>
      <c r="BI359" s="230">
        <f>IF(N359="nulová",J359,0)</f>
        <v>0</v>
      </c>
      <c r="BJ359" s="17" t="s">
        <v>81</v>
      </c>
      <c r="BK359" s="230">
        <f>ROUND(I359*H359,2)</f>
        <v>0</v>
      </c>
      <c r="BL359" s="17" t="s">
        <v>162</v>
      </c>
      <c r="BM359" s="229" t="s">
        <v>541</v>
      </c>
    </row>
    <row r="360" s="2" customFormat="1">
      <c r="A360" s="38"/>
      <c r="B360" s="39"/>
      <c r="C360" s="40"/>
      <c r="D360" s="231" t="s">
        <v>136</v>
      </c>
      <c r="E360" s="40"/>
      <c r="F360" s="232" t="s">
        <v>540</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136</v>
      </c>
      <c r="AU360" s="17" t="s">
        <v>83</v>
      </c>
    </row>
    <row r="361" s="2" customFormat="1" ht="16.5" customHeight="1">
      <c r="A361" s="38"/>
      <c r="B361" s="39"/>
      <c r="C361" s="236" t="s">
        <v>345</v>
      </c>
      <c r="D361" s="236" t="s">
        <v>124</v>
      </c>
      <c r="E361" s="237" t="s">
        <v>542</v>
      </c>
      <c r="F361" s="238" t="s">
        <v>543</v>
      </c>
      <c r="G361" s="239" t="s">
        <v>143</v>
      </c>
      <c r="H361" s="240">
        <v>7</v>
      </c>
      <c r="I361" s="241"/>
      <c r="J361" s="242">
        <f>ROUND(I361*H361,2)</f>
        <v>0</v>
      </c>
      <c r="K361" s="238" t="s">
        <v>134</v>
      </c>
      <c r="L361" s="243"/>
      <c r="M361" s="244" t="s">
        <v>1</v>
      </c>
      <c r="N361" s="245" t="s">
        <v>38</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194</v>
      </c>
      <c r="AT361" s="229" t="s">
        <v>124</v>
      </c>
      <c r="AU361" s="229" t="s">
        <v>83</v>
      </c>
      <c r="AY361" s="17" t="s">
        <v>127</v>
      </c>
      <c r="BE361" s="230">
        <f>IF(N361="základní",J361,0)</f>
        <v>0</v>
      </c>
      <c r="BF361" s="230">
        <f>IF(N361="snížená",J361,0)</f>
        <v>0</v>
      </c>
      <c r="BG361" s="230">
        <f>IF(N361="zákl. přenesená",J361,0)</f>
        <v>0</v>
      </c>
      <c r="BH361" s="230">
        <f>IF(N361="sníž. přenesená",J361,0)</f>
        <v>0</v>
      </c>
      <c r="BI361" s="230">
        <f>IF(N361="nulová",J361,0)</f>
        <v>0</v>
      </c>
      <c r="BJ361" s="17" t="s">
        <v>81</v>
      </c>
      <c r="BK361" s="230">
        <f>ROUND(I361*H361,2)</f>
        <v>0</v>
      </c>
      <c r="BL361" s="17" t="s">
        <v>162</v>
      </c>
      <c r="BM361" s="229" t="s">
        <v>544</v>
      </c>
    </row>
    <row r="362" s="2" customFormat="1">
      <c r="A362" s="38"/>
      <c r="B362" s="39"/>
      <c r="C362" s="40"/>
      <c r="D362" s="231" t="s">
        <v>136</v>
      </c>
      <c r="E362" s="40"/>
      <c r="F362" s="232" t="s">
        <v>543</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136</v>
      </c>
      <c r="AU362" s="17" t="s">
        <v>83</v>
      </c>
    </row>
    <row r="363" s="2" customFormat="1" ht="16.5" customHeight="1">
      <c r="A363" s="38"/>
      <c r="B363" s="39"/>
      <c r="C363" s="218" t="s">
        <v>545</v>
      </c>
      <c r="D363" s="218" t="s">
        <v>130</v>
      </c>
      <c r="E363" s="219" t="s">
        <v>546</v>
      </c>
      <c r="F363" s="220" t="s">
        <v>547</v>
      </c>
      <c r="G363" s="221" t="s">
        <v>143</v>
      </c>
      <c r="H363" s="222">
        <v>3</v>
      </c>
      <c r="I363" s="223"/>
      <c r="J363" s="224">
        <f>ROUND(I363*H363,2)</f>
        <v>0</v>
      </c>
      <c r="K363" s="220" t="s">
        <v>134</v>
      </c>
      <c r="L363" s="44"/>
      <c r="M363" s="225" t="s">
        <v>1</v>
      </c>
      <c r="N363" s="226" t="s">
        <v>38</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162</v>
      </c>
      <c r="AT363" s="229" t="s">
        <v>130</v>
      </c>
      <c r="AU363" s="229" t="s">
        <v>83</v>
      </c>
      <c r="AY363" s="17" t="s">
        <v>127</v>
      </c>
      <c r="BE363" s="230">
        <f>IF(N363="základní",J363,0)</f>
        <v>0</v>
      </c>
      <c r="BF363" s="230">
        <f>IF(N363="snížená",J363,0)</f>
        <v>0</v>
      </c>
      <c r="BG363" s="230">
        <f>IF(N363="zákl. přenesená",J363,0)</f>
        <v>0</v>
      </c>
      <c r="BH363" s="230">
        <f>IF(N363="sníž. přenesená",J363,0)</f>
        <v>0</v>
      </c>
      <c r="BI363" s="230">
        <f>IF(N363="nulová",J363,0)</f>
        <v>0</v>
      </c>
      <c r="BJ363" s="17" t="s">
        <v>81</v>
      </c>
      <c r="BK363" s="230">
        <f>ROUND(I363*H363,2)</f>
        <v>0</v>
      </c>
      <c r="BL363" s="17" t="s">
        <v>162</v>
      </c>
      <c r="BM363" s="229" t="s">
        <v>548</v>
      </c>
    </row>
    <row r="364" s="2" customFormat="1">
      <c r="A364" s="38"/>
      <c r="B364" s="39"/>
      <c r="C364" s="40"/>
      <c r="D364" s="231" t="s">
        <v>136</v>
      </c>
      <c r="E364" s="40"/>
      <c r="F364" s="232" t="s">
        <v>547</v>
      </c>
      <c r="G364" s="40"/>
      <c r="H364" s="40"/>
      <c r="I364" s="233"/>
      <c r="J364" s="40"/>
      <c r="K364" s="40"/>
      <c r="L364" s="44"/>
      <c r="M364" s="234"/>
      <c r="N364" s="235"/>
      <c r="O364" s="91"/>
      <c r="P364" s="91"/>
      <c r="Q364" s="91"/>
      <c r="R364" s="91"/>
      <c r="S364" s="91"/>
      <c r="T364" s="92"/>
      <c r="U364" s="38"/>
      <c r="V364" s="38"/>
      <c r="W364" s="38"/>
      <c r="X364" s="38"/>
      <c r="Y364" s="38"/>
      <c r="Z364" s="38"/>
      <c r="AA364" s="38"/>
      <c r="AB364" s="38"/>
      <c r="AC364" s="38"/>
      <c r="AD364" s="38"/>
      <c r="AE364" s="38"/>
      <c r="AT364" s="17" t="s">
        <v>136</v>
      </c>
      <c r="AU364" s="17" t="s">
        <v>83</v>
      </c>
    </row>
    <row r="365" s="2" customFormat="1" ht="21.75" customHeight="1">
      <c r="A365" s="38"/>
      <c r="B365" s="39"/>
      <c r="C365" s="236" t="s">
        <v>348</v>
      </c>
      <c r="D365" s="236" t="s">
        <v>124</v>
      </c>
      <c r="E365" s="237" t="s">
        <v>549</v>
      </c>
      <c r="F365" s="238" t="s">
        <v>550</v>
      </c>
      <c r="G365" s="239" t="s">
        <v>143</v>
      </c>
      <c r="H365" s="240">
        <v>3</v>
      </c>
      <c r="I365" s="241"/>
      <c r="J365" s="242">
        <f>ROUND(I365*H365,2)</f>
        <v>0</v>
      </c>
      <c r="K365" s="238" t="s">
        <v>134</v>
      </c>
      <c r="L365" s="243"/>
      <c r="M365" s="244" t="s">
        <v>1</v>
      </c>
      <c r="N365" s="245" t="s">
        <v>38</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194</v>
      </c>
      <c r="AT365" s="229" t="s">
        <v>124</v>
      </c>
      <c r="AU365" s="229" t="s">
        <v>83</v>
      </c>
      <c r="AY365" s="17" t="s">
        <v>127</v>
      </c>
      <c r="BE365" s="230">
        <f>IF(N365="základní",J365,0)</f>
        <v>0</v>
      </c>
      <c r="BF365" s="230">
        <f>IF(N365="snížená",J365,0)</f>
        <v>0</v>
      </c>
      <c r="BG365" s="230">
        <f>IF(N365="zákl. přenesená",J365,0)</f>
        <v>0</v>
      </c>
      <c r="BH365" s="230">
        <f>IF(N365="sníž. přenesená",J365,0)</f>
        <v>0</v>
      </c>
      <c r="BI365" s="230">
        <f>IF(N365="nulová",J365,0)</f>
        <v>0</v>
      </c>
      <c r="BJ365" s="17" t="s">
        <v>81</v>
      </c>
      <c r="BK365" s="230">
        <f>ROUND(I365*H365,2)</f>
        <v>0</v>
      </c>
      <c r="BL365" s="17" t="s">
        <v>162</v>
      </c>
      <c r="BM365" s="229" t="s">
        <v>551</v>
      </c>
    </row>
    <row r="366" s="2" customFormat="1">
      <c r="A366" s="38"/>
      <c r="B366" s="39"/>
      <c r="C366" s="40"/>
      <c r="D366" s="231" t="s">
        <v>136</v>
      </c>
      <c r="E366" s="40"/>
      <c r="F366" s="232" t="s">
        <v>550</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136</v>
      </c>
      <c r="AU366" s="17" t="s">
        <v>83</v>
      </c>
    </row>
    <row r="367" s="2" customFormat="1" ht="16.5" customHeight="1">
      <c r="A367" s="38"/>
      <c r="B367" s="39"/>
      <c r="C367" s="218" t="s">
        <v>552</v>
      </c>
      <c r="D367" s="218" t="s">
        <v>130</v>
      </c>
      <c r="E367" s="219" t="s">
        <v>553</v>
      </c>
      <c r="F367" s="220" t="s">
        <v>554</v>
      </c>
      <c r="G367" s="221" t="s">
        <v>143</v>
      </c>
      <c r="H367" s="222">
        <v>2</v>
      </c>
      <c r="I367" s="223"/>
      <c r="J367" s="224">
        <f>ROUND(I367*H367,2)</f>
        <v>0</v>
      </c>
      <c r="K367" s="220" t="s">
        <v>134</v>
      </c>
      <c r="L367" s="44"/>
      <c r="M367" s="225" t="s">
        <v>1</v>
      </c>
      <c r="N367" s="226" t="s">
        <v>38</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162</v>
      </c>
      <c r="AT367" s="229" t="s">
        <v>130</v>
      </c>
      <c r="AU367" s="229" t="s">
        <v>83</v>
      </c>
      <c r="AY367" s="17" t="s">
        <v>127</v>
      </c>
      <c r="BE367" s="230">
        <f>IF(N367="základní",J367,0)</f>
        <v>0</v>
      </c>
      <c r="BF367" s="230">
        <f>IF(N367="snížená",J367,0)</f>
        <v>0</v>
      </c>
      <c r="BG367" s="230">
        <f>IF(N367="zákl. přenesená",J367,0)</f>
        <v>0</v>
      </c>
      <c r="BH367" s="230">
        <f>IF(N367="sníž. přenesená",J367,0)</f>
        <v>0</v>
      </c>
      <c r="BI367" s="230">
        <f>IF(N367="nulová",J367,0)</f>
        <v>0</v>
      </c>
      <c r="BJ367" s="17" t="s">
        <v>81</v>
      </c>
      <c r="BK367" s="230">
        <f>ROUND(I367*H367,2)</f>
        <v>0</v>
      </c>
      <c r="BL367" s="17" t="s">
        <v>162</v>
      </c>
      <c r="BM367" s="229" t="s">
        <v>555</v>
      </c>
    </row>
    <row r="368" s="2" customFormat="1">
      <c r="A368" s="38"/>
      <c r="B368" s="39"/>
      <c r="C368" s="40"/>
      <c r="D368" s="231" t="s">
        <v>136</v>
      </c>
      <c r="E368" s="40"/>
      <c r="F368" s="232" t="s">
        <v>554</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136</v>
      </c>
      <c r="AU368" s="17" t="s">
        <v>83</v>
      </c>
    </row>
    <row r="369" s="2" customFormat="1" ht="16.5" customHeight="1">
      <c r="A369" s="38"/>
      <c r="B369" s="39"/>
      <c r="C369" s="236" t="s">
        <v>352</v>
      </c>
      <c r="D369" s="236" t="s">
        <v>124</v>
      </c>
      <c r="E369" s="237" t="s">
        <v>556</v>
      </c>
      <c r="F369" s="238" t="s">
        <v>557</v>
      </c>
      <c r="G369" s="239" t="s">
        <v>143</v>
      </c>
      <c r="H369" s="240">
        <v>2</v>
      </c>
      <c r="I369" s="241"/>
      <c r="J369" s="242">
        <f>ROUND(I369*H369,2)</f>
        <v>0</v>
      </c>
      <c r="K369" s="238" t="s">
        <v>134</v>
      </c>
      <c r="L369" s="243"/>
      <c r="M369" s="244" t="s">
        <v>1</v>
      </c>
      <c r="N369" s="245" t="s">
        <v>38</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194</v>
      </c>
      <c r="AT369" s="229" t="s">
        <v>124</v>
      </c>
      <c r="AU369" s="229" t="s">
        <v>83</v>
      </c>
      <c r="AY369" s="17" t="s">
        <v>127</v>
      </c>
      <c r="BE369" s="230">
        <f>IF(N369="základní",J369,0)</f>
        <v>0</v>
      </c>
      <c r="BF369" s="230">
        <f>IF(N369="snížená",J369,0)</f>
        <v>0</v>
      </c>
      <c r="BG369" s="230">
        <f>IF(N369="zákl. přenesená",J369,0)</f>
        <v>0</v>
      </c>
      <c r="BH369" s="230">
        <f>IF(N369="sníž. přenesená",J369,0)</f>
        <v>0</v>
      </c>
      <c r="BI369" s="230">
        <f>IF(N369="nulová",J369,0)</f>
        <v>0</v>
      </c>
      <c r="BJ369" s="17" t="s">
        <v>81</v>
      </c>
      <c r="BK369" s="230">
        <f>ROUND(I369*H369,2)</f>
        <v>0</v>
      </c>
      <c r="BL369" s="17" t="s">
        <v>162</v>
      </c>
      <c r="BM369" s="229" t="s">
        <v>558</v>
      </c>
    </row>
    <row r="370" s="2" customFormat="1">
      <c r="A370" s="38"/>
      <c r="B370" s="39"/>
      <c r="C370" s="40"/>
      <c r="D370" s="231" t="s">
        <v>136</v>
      </c>
      <c r="E370" s="40"/>
      <c r="F370" s="232" t="s">
        <v>557</v>
      </c>
      <c r="G370" s="40"/>
      <c r="H370" s="40"/>
      <c r="I370" s="233"/>
      <c r="J370" s="40"/>
      <c r="K370" s="40"/>
      <c r="L370" s="44"/>
      <c r="M370" s="234"/>
      <c r="N370" s="235"/>
      <c r="O370" s="91"/>
      <c r="P370" s="91"/>
      <c r="Q370" s="91"/>
      <c r="R370" s="91"/>
      <c r="S370" s="91"/>
      <c r="T370" s="92"/>
      <c r="U370" s="38"/>
      <c r="V370" s="38"/>
      <c r="W370" s="38"/>
      <c r="X370" s="38"/>
      <c r="Y370" s="38"/>
      <c r="Z370" s="38"/>
      <c r="AA370" s="38"/>
      <c r="AB370" s="38"/>
      <c r="AC370" s="38"/>
      <c r="AD370" s="38"/>
      <c r="AE370" s="38"/>
      <c r="AT370" s="17" t="s">
        <v>136</v>
      </c>
      <c r="AU370" s="17" t="s">
        <v>83</v>
      </c>
    </row>
    <row r="371" s="2" customFormat="1" ht="24.15" customHeight="1">
      <c r="A371" s="38"/>
      <c r="B371" s="39"/>
      <c r="C371" s="218" t="s">
        <v>559</v>
      </c>
      <c r="D371" s="218" t="s">
        <v>130</v>
      </c>
      <c r="E371" s="219" t="s">
        <v>560</v>
      </c>
      <c r="F371" s="220" t="s">
        <v>561</v>
      </c>
      <c r="G371" s="221" t="s">
        <v>143</v>
      </c>
      <c r="H371" s="222">
        <v>1</v>
      </c>
      <c r="I371" s="223"/>
      <c r="J371" s="224">
        <f>ROUND(I371*H371,2)</f>
        <v>0</v>
      </c>
      <c r="K371" s="220" t="s">
        <v>134</v>
      </c>
      <c r="L371" s="44"/>
      <c r="M371" s="225" t="s">
        <v>1</v>
      </c>
      <c r="N371" s="226" t="s">
        <v>38</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162</v>
      </c>
      <c r="AT371" s="229" t="s">
        <v>130</v>
      </c>
      <c r="AU371" s="229" t="s">
        <v>83</v>
      </c>
      <c r="AY371" s="17" t="s">
        <v>127</v>
      </c>
      <c r="BE371" s="230">
        <f>IF(N371="základní",J371,0)</f>
        <v>0</v>
      </c>
      <c r="BF371" s="230">
        <f>IF(N371="snížená",J371,0)</f>
        <v>0</v>
      </c>
      <c r="BG371" s="230">
        <f>IF(N371="zákl. přenesená",J371,0)</f>
        <v>0</v>
      </c>
      <c r="BH371" s="230">
        <f>IF(N371="sníž. přenesená",J371,0)</f>
        <v>0</v>
      </c>
      <c r="BI371" s="230">
        <f>IF(N371="nulová",J371,0)</f>
        <v>0</v>
      </c>
      <c r="BJ371" s="17" t="s">
        <v>81</v>
      </c>
      <c r="BK371" s="230">
        <f>ROUND(I371*H371,2)</f>
        <v>0</v>
      </c>
      <c r="BL371" s="17" t="s">
        <v>162</v>
      </c>
      <c r="BM371" s="229" t="s">
        <v>562</v>
      </c>
    </row>
    <row r="372" s="2" customFormat="1">
      <c r="A372" s="38"/>
      <c r="B372" s="39"/>
      <c r="C372" s="40"/>
      <c r="D372" s="231" t="s">
        <v>136</v>
      </c>
      <c r="E372" s="40"/>
      <c r="F372" s="232" t="s">
        <v>561</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136</v>
      </c>
      <c r="AU372" s="17" t="s">
        <v>83</v>
      </c>
    </row>
    <row r="373" s="2" customFormat="1" ht="16.5" customHeight="1">
      <c r="A373" s="38"/>
      <c r="B373" s="39"/>
      <c r="C373" s="236" t="s">
        <v>355</v>
      </c>
      <c r="D373" s="236" t="s">
        <v>124</v>
      </c>
      <c r="E373" s="237" t="s">
        <v>563</v>
      </c>
      <c r="F373" s="238" t="s">
        <v>564</v>
      </c>
      <c r="G373" s="239" t="s">
        <v>143</v>
      </c>
      <c r="H373" s="240">
        <v>1</v>
      </c>
      <c r="I373" s="241"/>
      <c r="J373" s="242">
        <f>ROUND(I373*H373,2)</f>
        <v>0</v>
      </c>
      <c r="K373" s="238" t="s">
        <v>134</v>
      </c>
      <c r="L373" s="243"/>
      <c r="M373" s="244" t="s">
        <v>1</v>
      </c>
      <c r="N373" s="245" t="s">
        <v>38</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194</v>
      </c>
      <c r="AT373" s="229" t="s">
        <v>124</v>
      </c>
      <c r="AU373" s="229" t="s">
        <v>83</v>
      </c>
      <c r="AY373" s="17" t="s">
        <v>127</v>
      </c>
      <c r="BE373" s="230">
        <f>IF(N373="základní",J373,0)</f>
        <v>0</v>
      </c>
      <c r="BF373" s="230">
        <f>IF(N373="snížená",J373,0)</f>
        <v>0</v>
      </c>
      <c r="BG373" s="230">
        <f>IF(N373="zákl. přenesená",J373,0)</f>
        <v>0</v>
      </c>
      <c r="BH373" s="230">
        <f>IF(N373="sníž. přenesená",J373,0)</f>
        <v>0</v>
      </c>
      <c r="BI373" s="230">
        <f>IF(N373="nulová",J373,0)</f>
        <v>0</v>
      </c>
      <c r="BJ373" s="17" t="s">
        <v>81</v>
      </c>
      <c r="BK373" s="230">
        <f>ROUND(I373*H373,2)</f>
        <v>0</v>
      </c>
      <c r="BL373" s="17" t="s">
        <v>162</v>
      </c>
      <c r="BM373" s="229" t="s">
        <v>565</v>
      </c>
    </row>
    <row r="374" s="2" customFormat="1">
      <c r="A374" s="38"/>
      <c r="B374" s="39"/>
      <c r="C374" s="40"/>
      <c r="D374" s="231" t="s">
        <v>136</v>
      </c>
      <c r="E374" s="40"/>
      <c r="F374" s="232" t="s">
        <v>564</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136</v>
      </c>
      <c r="AU374" s="17" t="s">
        <v>83</v>
      </c>
    </row>
    <row r="375" s="2" customFormat="1" ht="24.15" customHeight="1">
      <c r="A375" s="38"/>
      <c r="B375" s="39"/>
      <c r="C375" s="218" t="s">
        <v>566</v>
      </c>
      <c r="D375" s="218" t="s">
        <v>130</v>
      </c>
      <c r="E375" s="219" t="s">
        <v>567</v>
      </c>
      <c r="F375" s="220" t="s">
        <v>568</v>
      </c>
      <c r="G375" s="221" t="s">
        <v>143</v>
      </c>
      <c r="H375" s="222">
        <v>1</v>
      </c>
      <c r="I375" s="223"/>
      <c r="J375" s="224">
        <f>ROUND(I375*H375,2)</f>
        <v>0</v>
      </c>
      <c r="K375" s="220" t="s">
        <v>134</v>
      </c>
      <c r="L375" s="44"/>
      <c r="M375" s="225" t="s">
        <v>1</v>
      </c>
      <c r="N375" s="226" t="s">
        <v>38</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162</v>
      </c>
      <c r="AT375" s="229" t="s">
        <v>130</v>
      </c>
      <c r="AU375" s="229" t="s">
        <v>83</v>
      </c>
      <c r="AY375" s="17" t="s">
        <v>127</v>
      </c>
      <c r="BE375" s="230">
        <f>IF(N375="základní",J375,0)</f>
        <v>0</v>
      </c>
      <c r="BF375" s="230">
        <f>IF(N375="snížená",J375,0)</f>
        <v>0</v>
      </c>
      <c r="BG375" s="230">
        <f>IF(N375="zákl. přenesená",J375,0)</f>
        <v>0</v>
      </c>
      <c r="BH375" s="230">
        <f>IF(N375="sníž. přenesená",J375,0)</f>
        <v>0</v>
      </c>
      <c r="BI375" s="230">
        <f>IF(N375="nulová",J375,0)</f>
        <v>0</v>
      </c>
      <c r="BJ375" s="17" t="s">
        <v>81</v>
      </c>
      <c r="BK375" s="230">
        <f>ROUND(I375*H375,2)</f>
        <v>0</v>
      </c>
      <c r="BL375" s="17" t="s">
        <v>162</v>
      </c>
      <c r="BM375" s="229" t="s">
        <v>569</v>
      </c>
    </row>
    <row r="376" s="2" customFormat="1">
      <c r="A376" s="38"/>
      <c r="B376" s="39"/>
      <c r="C376" s="40"/>
      <c r="D376" s="231" t="s">
        <v>136</v>
      </c>
      <c r="E376" s="40"/>
      <c r="F376" s="232" t="s">
        <v>568</v>
      </c>
      <c r="G376" s="40"/>
      <c r="H376" s="40"/>
      <c r="I376" s="233"/>
      <c r="J376" s="40"/>
      <c r="K376" s="40"/>
      <c r="L376" s="44"/>
      <c r="M376" s="234"/>
      <c r="N376" s="235"/>
      <c r="O376" s="91"/>
      <c r="P376" s="91"/>
      <c r="Q376" s="91"/>
      <c r="R376" s="91"/>
      <c r="S376" s="91"/>
      <c r="T376" s="92"/>
      <c r="U376" s="38"/>
      <c r="V376" s="38"/>
      <c r="W376" s="38"/>
      <c r="X376" s="38"/>
      <c r="Y376" s="38"/>
      <c r="Z376" s="38"/>
      <c r="AA376" s="38"/>
      <c r="AB376" s="38"/>
      <c r="AC376" s="38"/>
      <c r="AD376" s="38"/>
      <c r="AE376" s="38"/>
      <c r="AT376" s="17" t="s">
        <v>136</v>
      </c>
      <c r="AU376" s="17" t="s">
        <v>83</v>
      </c>
    </row>
    <row r="377" s="2" customFormat="1" ht="21.75" customHeight="1">
      <c r="A377" s="38"/>
      <c r="B377" s="39"/>
      <c r="C377" s="218" t="s">
        <v>359</v>
      </c>
      <c r="D377" s="218" t="s">
        <v>130</v>
      </c>
      <c r="E377" s="219" t="s">
        <v>570</v>
      </c>
      <c r="F377" s="220" t="s">
        <v>571</v>
      </c>
      <c r="G377" s="221" t="s">
        <v>143</v>
      </c>
      <c r="H377" s="222">
        <v>1</v>
      </c>
      <c r="I377" s="223"/>
      <c r="J377" s="224">
        <f>ROUND(I377*H377,2)</f>
        <v>0</v>
      </c>
      <c r="K377" s="220" t="s">
        <v>134</v>
      </c>
      <c r="L377" s="44"/>
      <c r="M377" s="225" t="s">
        <v>1</v>
      </c>
      <c r="N377" s="226" t="s">
        <v>38</v>
      </c>
      <c r="O377" s="91"/>
      <c r="P377" s="227">
        <f>O377*H377</f>
        <v>0</v>
      </c>
      <c r="Q377" s="227">
        <v>0</v>
      </c>
      <c r="R377" s="227">
        <f>Q377*H377</f>
        <v>0</v>
      </c>
      <c r="S377" s="227">
        <v>0</v>
      </c>
      <c r="T377" s="228">
        <f>S377*H377</f>
        <v>0</v>
      </c>
      <c r="U377" s="38"/>
      <c r="V377" s="38"/>
      <c r="W377" s="38"/>
      <c r="X377" s="38"/>
      <c r="Y377" s="38"/>
      <c r="Z377" s="38"/>
      <c r="AA377" s="38"/>
      <c r="AB377" s="38"/>
      <c r="AC377" s="38"/>
      <c r="AD377" s="38"/>
      <c r="AE377" s="38"/>
      <c r="AR377" s="229" t="s">
        <v>162</v>
      </c>
      <c r="AT377" s="229" t="s">
        <v>130</v>
      </c>
      <c r="AU377" s="229" t="s">
        <v>83</v>
      </c>
      <c r="AY377" s="17" t="s">
        <v>127</v>
      </c>
      <c r="BE377" s="230">
        <f>IF(N377="základní",J377,0)</f>
        <v>0</v>
      </c>
      <c r="BF377" s="230">
        <f>IF(N377="snížená",J377,0)</f>
        <v>0</v>
      </c>
      <c r="BG377" s="230">
        <f>IF(N377="zákl. přenesená",J377,0)</f>
        <v>0</v>
      </c>
      <c r="BH377" s="230">
        <f>IF(N377="sníž. přenesená",J377,0)</f>
        <v>0</v>
      </c>
      <c r="BI377" s="230">
        <f>IF(N377="nulová",J377,0)</f>
        <v>0</v>
      </c>
      <c r="BJ377" s="17" t="s">
        <v>81</v>
      </c>
      <c r="BK377" s="230">
        <f>ROUND(I377*H377,2)</f>
        <v>0</v>
      </c>
      <c r="BL377" s="17" t="s">
        <v>162</v>
      </c>
      <c r="BM377" s="229" t="s">
        <v>572</v>
      </c>
    </row>
    <row r="378" s="2" customFormat="1">
      <c r="A378" s="38"/>
      <c r="B378" s="39"/>
      <c r="C378" s="40"/>
      <c r="D378" s="231" t="s">
        <v>136</v>
      </c>
      <c r="E378" s="40"/>
      <c r="F378" s="232" t="s">
        <v>571</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136</v>
      </c>
      <c r="AU378" s="17" t="s">
        <v>83</v>
      </c>
    </row>
    <row r="379" s="2" customFormat="1" ht="24.15" customHeight="1">
      <c r="A379" s="38"/>
      <c r="B379" s="39"/>
      <c r="C379" s="218" t="s">
        <v>573</v>
      </c>
      <c r="D379" s="218" t="s">
        <v>130</v>
      </c>
      <c r="E379" s="219" t="s">
        <v>574</v>
      </c>
      <c r="F379" s="220" t="s">
        <v>575</v>
      </c>
      <c r="G379" s="221" t="s">
        <v>143</v>
      </c>
      <c r="H379" s="222">
        <v>2</v>
      </c>
      <c r="I379" s="223"/>
      <c r="J379" s="224">
        <f>ROUND(I379*H379,2)</f>
        <v>0</v>
      </c>
      <c r="K379" s="220" t="s">
        <v>134</v>
      </c>
      <c r="L379" s="44"/>
      <c r="M379" s="225" t="s">
        <v>1</v>
      </c>
      <c r="N379" s="226" t="s">
        <v>38</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162</v>
      </c>
      <c r="AT379" s="229" t="s">
        <v>130</v>
      </c>
      <c r="AU379" s="229" t="s">
        <v>83</v>
      </c>
      <c r="AY379" s="17" t="s">
        <v>127</v>
      </c>
      <c r="BE379" s="230">
        <f>IF(N379="základní",J379,0)</f>
        <v>0</v>
      </c>
      <c r="BF379" s="230">
        <f>IF(N379="snížená",J379,0)</f>
        <v>0</v>
      </c>
      <c r="BG379" s="230">
        <f>IF(N379="zákl. přenesená",J379,0)</f>
        <v>0</v>
      </c>
      <c r="BH379" s="230">
        <f>IF(N379="sníž. přenesená",J379,0)</f>
        <v>0</v>
      </c>
      <c r="BI379" s="230">
        <f>IF(N379="nulová",J379,0)</f>
        <v>0</v>
      </c>
      <c r="BJ379" s="17" t="s">
        <v>81</v>
      </c>
      <c r="BK379" s="230">
        <f>ROUND(I379*H379,2)</f>
        <v>0</v>
      </c>
      <c r="BL379" s="17" t="s">
        <v>162</v>
      </c>
      <c r="BM379" s="229" t="s">
        <v>576</v>
      </c>
    </row>
    <row r="380" s="2" customFormat="1">
      <c r="A380" s="38"/>
      <c r="B380" s="39"/>
      <c r="C380" s="40"/>
      <c r="D380" s="231" t="s">
        <v>136</v>
      </c>
      <c r="E380" s="40"/>
      <c r="F380" s="232" t="s">
        <v>575</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136</v>
      </c>
      <c r="AU380" s="17" t="s">
        <v>83</v>
      </c>
    </row>
    <row r="381" s="2" customFormat="1" ht="16.5" customHeight="1">
      <c r="A381" s="38"/>
      <c r="B381" s="39"/>
      <c r="C381" s="236" t="s">
        <v>362</v>
      </c>
      <c r="D381" s="236" t="s">
        <v>124</v>
      </c>
      <c r="E381" s="237" t="s">
        <v>577</v>
      </c>
      <c r="F381" s="238" t="s">
        <v>578</v>
      </c>
      <c r="G381" s="239" t="s">
        <v>143</v>
      </c>
      <c r="H381" s="240">
        <v>1</v>
      </c>
      <c r="I381" s="241"/>
      <c r="J381" s="242">
        <f>ROUND(I381*H381,2)</f>
        <v>0</v>
      </c>
      <c r="K381" s="238" t="s">
        <v>134</v>
      </c>
      <c r="L381" s="243"/>
      <c r="M381" s="244" t="s">
        <v>1</v>
      </c>
      <c r="N381" s="245" t="s">
        <v>38</v>
      </c>
      <c r="O381" s="91"/>
      <c r="P381" s="227">
        <f>O381*H381</f>
        <v>0</v>
      </c>
      <c r="Q381" s="227">
        <v>0</v>
      </c>
      <c r="R381" s="227">
        <f>Q381*H381</f>
        <v>0</v>
      </c>
      <c r="S381" s="227">
        <v>0</v>
      </c>
      <c r="T381" s="228">
        <f>S381*H381</f>
        <v>0</v>
      </c>
      <c r="U381" s="38"/>
      <c r="V381" s="38"/>
      <c r="W381" s="38"/>
      <c r="X381" s="38"/>
      <c r="Y381" s="38"/>
      <c r="Z381" s="38"/>
      <c r="AA381" s="38"/>
      <c r="AB381" s="38"/>
      <c r="AC381" s="38"/>
      <c r="AD381" s="38"/>
      <c r="AE381" s="38"/>
      <c r="AR381" s="229" t="s">
        <v>194</v>
      </c>
      <c r="AT381" s="229" t="s">
        <v>124</v>
      </c>
      <c r="AU381" s="229" t="s">
        <v>83</v>
      </c>
      <c r="AY381" s="17" t="s">
        <v>127</v>
      </c>
      <c r="BE381" s="230">
        <f>IF(N381="základní",J381,0)</f>
        <v>0</v>
      </c>
      <c r="BF381" s="230">
        <f>IF(N381="snížená",J381,0)</f>
        <v>0</v>
      </c>
      <c r="BG381" s="230">
        <f>IF(N381="zákl. přenesená",J381,0)</f>
        <v>0</v>
      </c>
      <c r="BH381" s="230">
        <f>IF(N381="sníž. přenesená",J381,0)</f>
        <v>0</v>
      </c>
      <c r="BI381" s="230">
        <f>IF(N381="nulová",J381,0)</f>
        <v>0</v>
      </c>
      <c r="BJ381" s="17" t="s">
        <v>81</v>
      </c>
      <c r="BK381" s="230">
        <f>ROUND(I381*H381,2)</f>
        <v>0</v>
      </c>
      <c r="BL381" s="17" t="s">
        <v>162</v>
      </c>
      <c r="BM381" s="229" t="s">
        <v>579</v>
      </c>
    </row>
    <row r="382" s="2" customFormat="1">
      <c r="A382" s="38"/>
      <c r="B382" s="39"/>
      <c r="C382" s="40"/>
      <c r="D382" s="231" t="s">
        <v>136</v>
      </c>
      <c r="E382" s="40"/>
      <c r="F382" s="232" t="s">
        <v>578</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7" t="s">
        <v>136</v>
      </c>
      <c r="AU382" s="17" t="s">
        <v>83</v>
      </c>
    </row>
    <row r="383" s="2" customFormat="1">
      <c r="A383" s="38"/>
      <c r="B383" s="39"/>
      <c r="C383" s="40"/>
      <c r="D383" s="231" t="s">
        <v>170</v>
      </c>
      <c r="E383" s="40"/>
      <c r="F383" s="246" t="s">
        <v>580</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170</v>
      </c>
      <c r="AU383" s="17" t="s">
        <v>83</v>
      </c>
    </row>
    <row r="384" s="2" customFormat="1" ht="16.5" customHeight="1">
      <c r="A384" s="38"/>
      <c r="B384" s="39"/>
      <c r="C384" s="236" t="s">
        <v>581</v>
      </c>
      <c r="D384" s="236" t="s">
        <v>124</v>
      </c>
      <c r="E384" s="237" t="s">
        <v>582</v>
      </c>
      <c r="F384" s="238" t="s">
        <v>583</v>
      </c>
      <c r="G384" s="239" t="s">
        <v>143</v>
      </c>
      <c r="H384" s="240">
        <v>1</v>
      </c>
      <c r="I384" s="241"/>
      <c r="J384" s="242">
        <f>ROUND(I384*H384,2)</f>
        <v>0</v>
      </c>
      <c r="K384" s="238" t="s">
        <v>134</v>
      </c>
      <c r="L384" s="243"/>
      <c r="M384" s="244" t="s">
        <v>1</v>
      </c>
      <c r="N384" s="245" t="s">
        <v>38</v>
      </c>
      <c r="O384" s="91"/>
      <c r="P384" s="227">
        <f>O384*H384</f>
        <v>0</v>
      </c>
      <c r="Q384" s="227">
        <v>0</v>
      </c>
      <c r="R384" s="227">
        <f>Q384*H384</f>
        <v>0</v>
      </c>
      <c r="S384" s="227">
        <v>0</v>
      </c>
      <c r="T384" s="228">
        <f>S384*H384</f>
        <v>0</v>
      </c>
      <c r="U384" s="38"/>
      <c r="V384" s="38"/>
      <c r="W384" s="38"/>
      <c r="X384" s="38"/>
      <c r="Y384" s="38"/>
      <c r="Z384" s="38"/>
      <c r="AA384" s="38"/>
      <c r="AB384" s="38"/>
      <c r="AC384" s="38"/>
      <c r="AD384" s="38"/>
      <c r="AE384" s="38"/>
      <c r="AR384" s="229" t="s">
        <v>194</v>
      </c>
      <c r="AT384" s="229" t="s">
        <v>124</v>
      </c>
      <c r="AU384" s="229" t="s">
        <v>83</v>
      </c>
      <c r="AY384" s="17" t="s">
        <v>127</v>
      </c>
      <c r="BE384" s="230">
        <f>IF(N384="základní",J384,0)</f>
        <v>0</v>
      </c>
      <c r="BF384" s="230">
        <f>IF(N384="snížená",J384,0)</f>
        <v>0</v>
      </c>
      <c r="BG384" s="230">
        <f>IF(N384="zákl. přenesená",J384,0)</f>
        <v>0</v>
      </c>
      <c r="BH384" s="230">
        <f>IF(N384="sníž. přenesená",J384,0)</f>
        <v>0</v>
      </c>
      <c r="BI384" s="230">
        <f>IF(N384="nulová",J384,0)</f>
        <v>0</v>
      </c>
      <c r="BJ384" s="17" t="s">
        <v>81</v>
      </c>
      <c r="BK384" s="230">
        <f>ROUND(I384*H384,2)</f>
        <v>0</v>
      </c>
      <c r="BL384" s="17" t="s">
        <v>162</v>
      </c>
      <c r="BM384" s="229" t="s">
        <v>584</v>
      </c>
    </row>
    <row r="385" s="2" customFormat="1">
      <c r="A385" s="38"/>
      <c r="B385" s="39"/>
      <c r="C385" s="40"/>
      <c r="D385" s="231" t="s">
        <v>136</v>
      </c>
      <c r="E385" s="40"/>
      <c r="F385" s="232" t="s">
        <v>583</v>
      </c>
      <c r="G385" s="40"/>
      <c r="H385" s="40"/>
      <c r="I385" s="233"/>
      <c r="J385" s="40"/>
      <c r="K385" s="40"/>
      <c r="L385" s="44"/>
      <c r="M385" s="234"/>
      <c r="N385" s="235"/>
      <c r="O385" s="91"/>
      <c r="P385" s="91"/>
      <c r="Q385" s="91"/>
      <c r="R385" s="91"/>
      <c r="S385" s="91"/>
      <c r="T385" s="92"/>
      <c r="U385" s="38"/>
      <c r="V385" s="38"/>
      <c r="W385" s="38"/>
      <c r="X385" s="38"/>
      <c r="Y385" s="38"/>
      <c r="Z385" s="38"/>
      <c r="AA385" s="38"/>
      <c r="AB385" s="38"/>
      <c r="AC385" s="38"/>
      <c r="AD385" s="38"/>
      <c r="AE385" s="38"/>
      <c r="AT385" s="17" t="s">
        <v>136</v>
      </c>
      <c r="AU385" s="17" t="s">
        <v>83</v>
      </c>
    </row>
    <row r="386" s="2" customFormat="1">
      <c r="A386" s="38"/>
      <c r="B386" s="39"/>
      <c r="C386" s="40"/>
      <c r="D386" s="231" t="s">
        <v>170</v>
      </c>
      <c r="E386" s="40"/>
      <c r="F386" s="246" t="s">
        <v>585</v>
      </c>
      <c r="G386" s="40"/>
      <c r="H386" s="40"/>
      <c r="I386" s="233"/>
      <c r="J386" s="40"/>
      <c r="K386" s="40"/>
      <c r="L386" s="44"/>
      <c r="M386" s="234"/>
      <c r="N386" s="235"/>
      <c r="O386" s="91"/>
      <c r="P386" s="91"/>
      <c r="Q386" s="91"/>
      <c r="R386" s="91"/>
      <c r="S386" s="91"/>
      <c r="T386" s="92"/>
      <c r="U386" s="38"/>
      <c r="V386" s="38"/>
      <c r="W386" s="38"/>
      <c r="X386" s="38"/>
      <c r="Y386" s="38"/>
      <c r="Z386" s="38"/>
      <c r="AA386" s="38"/>
      <c r="AB386" s="38"/>
      <c r="AC386" s="38"/>
      <c r="AD386" s="38"/>
      <c r="AE386" s="38"/>
      <c r="AT386" s="17" t="s">
        <v>170</v>
      </c>
      <c r="AU386" s="17" t="s">
        <v>83</v>
      </c>
    </row>
    <row r="387" s="12" customFormat="1" ht="25.92" customHeight="1">
      <c r="A387" s="12"/>
      <c r="B387" s="202"/>
      <c r="C387" s="203"/>
      <c r="D387" s="204" t="s">
        <v>72</v>
      </c>
      <c r="E387" s="205" t="s">
        <v>586</v>
      </c>
      <c r="F387" s="205" t="s">
        <v>587</v>
      </c>
      <c r="G387" s="203"/>
      <c r="H387" s="203"/>
      <c r="I387" s="206"/>
      <c r="J387" s="207">
        <f>BK387</f>
        <v>0</v>
      </c>
      <c r="K387" s="203"/>
      <c r="L387" s="208"/>
      <c r="M387" s="209"/>
      <c r="N387" s="210"/>
      <c r="O387" s="210"/>
      <c r="P387" s="211">
        <f>SUM(P388:P393)</f>
        <v>0</v>
      </c>
      <c r="Q387" s="210"/>
      <c r="R387" s="211">
        <f>SUM(R388:R393)</f>
        <v>0</v>
      </c>
      <c r="S387" s="210"/>
      <c r="T387" s="212">
        <f>SUM(T388:T393)</f>
        <v>0</v>
      </c>
      <c r="U387" s="12"/>
      <c r="V387" s="12"/>
      <c r="W387" s="12"/>
      <c r="X387" s="12"/>
      <c r="Y387" s="12"/>
      <c r="Z387" s="12"/>
      <c r="AA387" s="12"/>
      <c r="AB387" s="12"/>
      <c r="AC387" s="12"/>
      <c r="AD387" s="12"/>
      <c r="AE387" s="12"/>
      <c r="AR387" s="213" t="s">
        <v>140</v>
      </c>
      <c r="AT387" s="214" t="s">
        <v>72</v>
      </c>
      <c r="AU387" s="214" t="s">
        <v>73</v>
      </c>
      <c r="AY387" s="213" t="s">
        <v>127</v>
      </c>
      <c r="BK387" s="215">
        <f>SUM(BK388:BK393)</f>
        <v>0</v>
      </c>
    </row>
    <row r="388" s="2" customFormat="1" ht="21.75" customHeight="1">
      <c r="A388" s="38"/>
      <c r="B388" s="39"/>
      <c r="C388" s="218" t="s">
        <v>366</v>
      </c>
      <c r="D388" s="218" t="s">
        <v>130</v>
      </c>
      <c r="E388" s="219" t="s">
        <v>588</v>
      </c>
      <c r="F388" s="220" t="s">
        <v>589</v>
      </c>
      <c r="G388" s="221" t="s">
        <v>590</v>
      </c>
      <c r="H388" s="222">
        <v>24</v>
      </c>
      <c r="I388" s="223"/>
      <c r="J388" s="224">
        <f>ROUND(I388*H388,2)</f>
        <v>0</v>
      </c>
      <c r="K388" s="220" t="s">
        <v>134</v>
      </c>
      <c r="L388" s="44"/>
      <c r="M388" s="225" t="s">
        <v>1</v>
      </c>
      <c r="N388" s="226" t="s">
        <v>38</v>
      </c>
      <c r="O388" s="91"/>
      <c r="P388" s="227">
        <f>O388*H388</f>
        <v>0</v>
      </c>
      <c r="Q388" s="227">
        <v>0</v>
      </c>
      <c r="R388" s="227">
        <f>Q388*H388</f>
        <v>0</v>
      </c>
      <c r="S388" s="227">
        <v>0</v>
      </c>
      <c r="T388" s="228">
        <f>S388*H388</f>
        <v>0</v>
      </c>
      <c r="U388" s="38"/>
      <c r="V388" s="38"/>
      <c r="W388" s="38"/>
      <c r="X388" s="38"/>
      <c r="Y388" s="38"/>
      <c r="Z388" s="38"/>
      <c r="AA388" s="38"/>
      <c r="AB388" s="38"/>
      <c r="AC388" s="38"/>
      <c r="AD388" s="38"/>
      <c r="AE388" s="38"/>
      <c r="AR388" s="229" t="s">
        <v>591</v>
      </c>
      <c r="AT388" s="229" t="s">
        <v>130</v>
      </c>
      <c r="AU388" s="229" t="s">
        <v>81</v>
      </c>
      <c r="AY388" s="17" t="s">
        <v>127</v>
      </c>
      <c r="BE388" s="230">
        <f>IF(N388="základní",J388,0)</f>
        <v>0</v>
      </c>
      <c r="BF388" s="230">
        <f>IF(N388="snížená",J388,0)</f>
        <v>0</v>
      </c>
      <c r="BG388" s="230">
        <f>IF(N388="zákl. přenesená",J388,0)</f>
        <v>0</v>
      </c>
      <c r="BH388" s="230">
        <f>IF(N388="sníž. přenesená",J388,0)</f>
        <v>0</v>
      </c>
      <c r="BI388" s="230">
        <f>IF(N388="nulová",J388,0)</f>
        <v>0</v>
      </c>
      <c r="BJ388" s="17" t="s">
        <v>81</v>
      </c>
      <c r="BK388" s="230">
        <f>ROUND(I388*H388,2)</f>
        <v>0</v>
      </c>
      <c r="BL388" s="17" t="s">
        <v>591</v>
      </c>
      <c r="BM388" s="229" t="s">
        <v>592</v>
      </c>
    </row>
    <row r="389" s="2" customFormat="1">
      <c r="A389" s="38"/>
      <c r="B389" s="39"/>
      <c r="C389" s="40"/>
      <c r="D389" s="231" t="s">
        <v>136</v>
      </c>
      <c r="E389" s="40"/>
      <c r="F389" s="232" t="s">
        <v>589</v>
      </c>
      <c r="G389" s="40"/>
      <c r="H389" s="40"/>
      <c r="I389" s="233"/>
      <c r="J389" s="40"/>
      <c r="K389" s="40"/>
      <c r="L389" s="44"/>
      <c r="M389" s="234"/>
      <c r="N389" s="235"/>
      <c r="O389" s="91"/>
      <c r="P389" s="91"/>
      <c r="Q389" s="91"/>
      <c r="R389" s="91"/>
      <c r="S389" s="91"/>
      <c r="T389" s="92"/>
      <c r="U389" s="38"/>
      <c r="V389" s="38"/>
      <c r="W389" s="38"/>
      <c r="X389" s="38"/>
      <c r="Y389" s="38"/>
      <c r="Z389" s="38"/>
      <c r="AA389" s="38"/>
      <c r="AB389" s="38"/>
      <c r="AC389" s="38"/>
      <c r="AD389" s="38"/>
      <c r="AE389" s="38"/>
      <c r="AT389" s="17" t="s">
        <v>136</v>
      </c>
      <c r="AU389" s="17" t="s">
        <v>81</v>
      </c>
    </row>
    <row r="390" s="2" customFormat="1">
      <c r="A390" s="38"/>
      <c r="B390" s="39"/>
      <c r="C390" s="40"/>
      <c r="D390" s="231" t="s">
        <v>170</v>
      </c>
      <c r="E390" s="40"/>
      <c r="F390" s="246" t="s">
        <v>593</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7" t="s">
        <v>170</v>
      </c>
      <c r="AU390" s="17" t="s">
        <v>81</v>
      </c>
    </row>
    <row r="391" s="2" customFormat="1" ht="24.15" customHeight="1">
      <c r="A391" s="38"/>
      <c r="B391" s="39"/>
      <c r="C391" s="218" t="s">
        <v>594</v>
      </c>
      <c r="D391" s="218" t="s">
        <v>130</v>
      </c>
      <c r="E391" s="219" t="s">
        <v>595</v>
      </c>
      <c r="F391" s="220" t="s">
        <v>596</v>
      </c>
      <c r="G391" s="221" t="s">
        <v>590</v>
      </c>
      <c r="H391" s="222">
        <v>64</v>
      </c>
      <c r="I391" s="223"/>
      <c r="J391" s="224">
        <f>ROUND(I391*H391,2)</f>
        <v>0</v>
      </c>
      <c r="K391" s="220" t="s">
        <v>134</v>
      </c>
      <c r="L391" s="44"/>
      <c r="M391" s="225" t="s">
        <v>1</v>
      </c>
      <c r="N391" s="226" t="s">
        <v>38</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591</v>
      </c>
      <c r="AT391" s="229" t="s">
        <v>130</v>
      </c>
      <c r="AU391" s="229" t="s">
        <v>81</v>
      </c>
      <c r="AY391" s="17" t="s">
        <v>127</v>
      </c>
      <c r="BE391" s="230">
        <f>IF(N391="základní",J391,0)</f>
        <v>0</v>
      </c>
      <c r="BF391" s="230">
        <f>IF(N391="snížená",J391,0)</f>
        <v>0</v>
      </c>
      <c r="BG391" s="230">
        <f>IF(N391="zákl. přenesená",J391,0)</f>
        <v>0</v>
      </c>
      <c r="BH391" s="230">
        <f>IF(N391="sníž. přenesená",J391,0)</f>
        <v>0</v>
      </c>
      <c r="BI391" s="230">
        <f>IF(N391="nulová",J391,0)</f>
        <v>0</v>
      </c>
      <c r="BJ391" s="17" t="s">
        <v>81</v>
      </c>
      <c r="BK391" s="230">
        <f>ROUND(I391*H391,2)</f>
        <v>0</v>
      </c>
      <c r="BL391" s="17" t="s">
        <v>591</v>
      </c>
      <c r="BM391" s="229" t="s">
        <v>597</v>
      </c>
    </row>
    <row r="392" s="2" customFormat="1">
      <c r="A392" s="38"/>
      <c r="B392" s="39"/>
      <c r="C392" s="40"/>
      <c r="D392" s="231" t="s">
        <v>136</v>
      </c>
      <c r="E392" s="40"/>
      <c r="F392" s="232" t="s">
        <v>596</v>
      </c>
      <c r="G392" s="40"/>
      <c r="H392" s="40"/>
      <c r="I392" s="233"/>
      <c r="J392" s="40"/>
      <c r="K392" s="40"/>
      <c r="L392" s="44"/>
      <c r="M392" s="234"/>
      <c r="N392" s="235"/>
      <c r="O392" s="91"/>
      <c r="P392" s="91"/>
      <c r="Q392" s="91"/>
      <c r="R392" s="91"/>
      <c r="S392" s="91"/>
      <c r="T392" s="92"/>
      <c r="U392" s="38"/>
      <c r="V392" s="38"/>
      <c r="W392" s="38"/>
      <c r="X392" s="38"/>
      <c r="Y392" s="38"/>
      <c r="Z392" s="38"/>
      <c r="AA392" s="38"/>
      <c r="AB392" s="38"/>
      <c r="AC392" s="38"/>
      <c r="AD392" s="38"/>
      <c r="AE392" s="38"/>
      <c r="AT392" s="17" t="s">
        <v>136</v>
      </c>
      <c r="AU392" s="17" t="s">
        <v>81</v>
      </c>
    </row>
    <row r="393" s="2" customFormat="1">
      <c r="A393" s="38"/>
      <c r="B393" s="39"/>
      <c r="C393" s="40"/>
      <c r="D393" s="231" t="s">
        <v>170</v>
      </c>
      <c r="E393" s="40"/>
      <c r="F393" s="246" t="s">
        <v>598</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170</v>
      </c>
      <c r="AU393" s="17" t="s">
        <v>81</v>
      </c>
    </row>
    <row r="394" s="12" customFormat="1" ht="25.92" customHeight="1">
      <c r="A394" s="12"/>
      <c r="B394" s="202"/>
      <c r="C394" s="203"/>
      <c r="D394" s="204" t="s">
        <v>72</v>
      </c>
      <c r="E394" s="205" t="s">
        <v>599</v>
      </c>
      <c r="F394" s="205" t="s">
        <v>600</v>
      </c>
      <c r="G394" s="203"/>
      <c r="H394" s="203"/>
      <c r="I394" s="206"/>
      <c r="J394" s="207">
        <f>BK394</f>
        <v>0</v>
      </c>
      <c r="K394" s="203"/>
      <c r="L394" s="208"/>
      <c r="M394" s="209"/>
      <c r="N394" s="210"/>
      <c r="O394" s="210"/>
      <c r="P394" s="211">
        <f>SUM(P395:P417)</f>
        <v>0</v>
      </c>
      <c r="Q394" s="210"/>
      <c r="R394" s="211">
        <f>SUM(R395:R417)</f>
        <v>0</v>
      </c>
      <c r="S394" s="210"/>
      <c r="T394" s="212">
        <f>SUM(T395:T417)</f>
        <v>0</v>
      </c>
      <c r="U394" s="12"/>
      <c r="V394" s="12"/>
      <c r="W394" s="12"/>
      <c r="X394" s="12"/>
      <c r="Y394" s="12"/>
      <c r="Z394" s="12"/>
      <c r="AA394" s="12"/>
      <c r="AB394" s="12"/>
      <c r="AC394" s="12"/>
      <c r="AD394" s="12"/>
      <c r="AE394" s="12"/>
      <c r="AR394" s="213" t="s">
        <v>148</v>
      </c>
      <c r="AT394" s="214" t="s">
        <v>72</v>
      </c>
      <c r="AU394" s="214" t="s">
        <v>73</v>
      </c>
      <c r="AY394" s="213" t="s">
        <v>127</v>
      </c>
      <c r="BK394" s="215">
        <f>SUM(BK395:BK417)</f>
        <v>0</v>
      </c>
    </row>
    <row r="395" s="2" customFormat="1" ht="16.5" customHeight="1">
      <c r="A395" s="38"/>
      <c r="B395" s="39"/>
      <c r="C395" s="218" t="s">
        <v>369</v>
      </c>
      <c r="D395" s="218" t="s">
        <v>130</v>
      </c>
      <c r="E395" s="219" t="s">
        <v>601</v>
      </c>
      <c r="F395" s="220" t="s">
        <v>602</v>
      </c>
      <c r="G395" s="221" t="s">
        <v>409</v>
      </c>
      <c r="H395" s="222">
        <v>1</v>
      </c>
      <c r="I395" s="223"/>
      <c r="J395" s="224">
        <f>ROUND(I395*H395,2)</f>
        <v>0</v>
      </c>
      <c r="K395" s="220" t="s">
        <v>134</v>
      </c>
      <c r="L395" s="44"/>
      <c r="M395" s="225" t="s">
        <v>1</v>
      </c>
      <c r="N395" s="226" t="s">
        <v>38</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140</v>
      </c>
      <c r="AT395" s="229" t="s">
        <v>130</v>
      </c>
      <c r="AU395" s="229" t="s">
        <v>81</v>
      </c>
      <c r="AY395" s="17" t="s">
        <v>127</v>
      </c>
      <c r="BE395" s="230">
        <f>IF(N395="základní",J395,0)</f>
        <v>0</v>
      </c>
      <c r="BF395" s="230">
        <f>IF(N395="snížená",J395,0)</f>
        <v>0</v>
      </c>
      <c r="BG395" s="230">
        <f>IF(N395="zákl. přenesená",J395,0)</f>
        <v>0</v>
      </c>
      <c r="BH395" s="230">
        <f>IF(N395="sníž. přenesená",J395,0)</f>
        <v>0</v>
      </c>
      <c r="BI395" s="230">
        <f>IF(N395="nulová",J395,0)</f>
        <v>0</v>
      </c>
      <c r="BJ395" s="17" t="s">
        <v>81</v>
      </c>
      <c r="BK395" s="230">
        <f>ROUND(I395*H395,2)</f>
        <v>0</v>
      </c>
      <c r="BL395" s="17" t="s">
        <v>140</v>
      </c>
      <c r="BM395" s="229" t="s">
        <v>139</v>
      </c>
    </row>
    <row r="396" s="2" customFormat="1">
      <c r="A396" s="38"/>
      <c r="B396" s="39"/>
      <c r="C396" s="40"/>
      <c r="D396" s="231" t="s">
        <v>136</v>
      </c>
      <c r="E396" s="40"/>
      <c r="F396" s="232" t="s">
        <v>602</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136</v>
      </c>
      <c r="AU396" s="17" t="s">
        <v>81</v>
      </c>
    </row>
    <row r="397" s="2" customFormat="1" ht="16.5" customHeight="1">
      <c r="A397" s="38"/>
      <c r="B397" s="39"/>
      <c r="C397" s="218" t="s">
        <v>603</v>
      </c>
      <c r="D397" s="218" t="s">
        <v>130</v>
      </c>
      <c r="E397" s="219" t="s">
        <v>604</v>
      </c>
      <c r="F397" s="220" t="s">
        <v>605</v>
      </c>
      <c r="G397" s="221" t="s">
        <v>409</v>
      </c>
      <c r="H397" s="222">
        <v>1</v>
      </c>
      <c r="I397" s="223"/>
      <c r="J397" s="224">
        <f>ROUND(I397*H397,2)</f>
        <v>0</v>
      </c>
      <c r="K397" s="220" t="s">
        <v>134</v>
      </c>
      <c r="L397" s="44"/>
      <c r="M397" s="225" t="s">
        <v>1</v>
      </c>
      <c r="N397" s="226" t="s">
        <v>38</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140</v>
      </c>
      <c r="AT397" s="229" t="s">
        <v>130</v>
      </c>
      <c r="AU397" s="229" t="s">
        <v>81</v>
      </c>
      <c r="AY397" s="17" t="s">
        <v>127</v>
      </c>
      <c r="BE397" s="230">
        <f>IF(N397="základní",J397,0)</f>
        <v>0</v>
      </c>
      <c r="BF397" s="230">
        <f>IF(N397="snížená",J397,0)</f>
        <v>0</v>
      </c>
      <c r="BG397" s="230">
        <f>IF(N397="zákl. přenesená",J397,0)</f>
        <v>0</v>
      </c>
      <c r="BH397" s="230">
        <f>IF(N397="sníž. přenesená",J397,0)</f>
        <v>0</v>
      </c>
      <c r="BI397" s="230">
        <f>IF(N397="nulová",J397,0)</f>
        <v>0</v>
      </c>
      <c r="BJ397" s="17" t="s">
        <v>81</v>
      </c>
      <c r="BK397" s="230">
        <f>ROUND(I397*H397,2)</f>
        <v>0</v>
      </c>
      <c r="BL397" s="17" t="s">
        <v>140</v>
      </c>
      <c r="BM397" s="229" t="s">
        <v>606</v>
      </c>
    </row>
    <row r="398" s="2" customFormat="1">
      <c r="A398" s="38"/>
      <c r="B398" s="39"/>
      <c r="C398" s="40"/>
      <c r="D398" s="231" t="s">
        <v>136</v>
      </c>
      <c r="E398" s="40"/>
      <c r="F398" s="232" t="s">
        <v>605</v>
      </c>
      <c r="G398" s="40"/>
      <c r="H398" s="40"/>
      <c r="I398" s="233"/>
      <c r="J398" s="40"/>
      <c r="K398" s="40"/>
      <c r="L398" s="44"/>
      <c r="M398" s="234"/>
      <c r="N398" s="235"/>
      <c r="O398" s="91"/>
      <c r="P398" s="91"/>
      <c r="Q398" s="91"/>
      <c r="R398" s="91"/>
      <c r="S398" s="91"/>
      <c r="T398" s="92"/>
      <c r="U398" s="38"/>
      <c r="V398" s="38"/>
      <c r="W398" s="38"/>
      <c r="X398" s="38"/>
      <c r="Y398" s="38"/>
      <c r="Z398" s="38"/>
      <c r="AA398" s="38"/>
      <c r="AB398" s="38"/>
      <c r="AC398" s="38"/>
      <c r="AD398" s="38"/>
      <c r="AE398" s="38"/>
      <c r="AT398" s="17" t="s">
        <v>136</v>
      </c>
      <c r="AU398" s="17" t="s">
        <v>81</v>
      </c>
    </row>
    <row r="399" s="2" customFormat="1" ht="16.5" customHeight="1">
      <c r="A399" s="38"/>
      <c r="B399" s="39"/>
      <c r="C399" s="218" t="s">
        <v>373</v>
      </c>
      <c r="D399" s="218" t="s">
        <v>130</v>
      </c>
      <c r="E399" s="219" t="s">
        <v>607</v>
      </c>
      <c r="F399" s="220" t="s">
        <v>608</v>
      </c>
      <c r="G399" s="221" t="s">
        <v>409</v>
      </c>
      <c r="H399" s="222">
        <v>1</v>
      </c>
      <c r="I399" s="223"/>
      <c r="J399" s="224">
        <f>ROUND(I399*H399,2)</f>
        <v>0</v>
      </c>
      <c r="K399" s="220" t="s">
        <v>134</v>
      </c>
      <c r="L399" s="44"/>
      <c r="M399" s="225" t="s">
        <v>1</v>
      </c>
      <c r="N399" s="226" t="s">
        <v>38</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140</v>
      </c>
      <c r="AT399" s="229" t="s">
        <v>130</v>
      </c>
      <c r="AU399" s="229" t="s">
        <v>81</v>
      </c>
      <c r="AY399" s="17" t="s">
        <v>127</v>
      </c>
      <c r="BE399" s="230">
        <f>IF(N399="základní",J399,0)</f>
        <v>0</v>
      </c>
      <c r="BF399" s="230">
        <f>IF(N399="snížená",J399,0)</f>
        <v>0</v>
      </c>
      <c r="BG399" s="230">
        <f>IF(N399="zákl. přenesená",J399,0)</f>
        <v>0</v>
      </c>
      <c r="BH399" s="230">
        <f>IF(N399="sníž. přenesená",J399,0)</f>
        <v>0</v>
      </c>
      <c r="BI399" s="230">
        <f>IF(N399="nulová",J399,0)</f>
        <v>0</v>
      </c>
      <c r="BJ399" s="17" t="s">
        <v>81</v>
      </c>
      <c r="BK399" s="230">
        <f>ROUND(I399*H399,2)</f>
        <v>0</v>
      </c>
      <c r="BL399" s="17" t="s">
        <v>140</v>
      </c>
      <c r="BM399" s="229" t="s">
        <v>609</v>
      </c>
    </row>
    <row r="400" s="2" customFormat="1">
      <c r="A400" s="38"/>
      <c r="B400" s="39"/>
      <c r="C400" s="40"/>
      <c r="D400" s="231" t="s">
        <v>136</v>
      </c>
      <c r="E400" s="40"/>
      <c r="F400" s="232" t="s">
        <v>608</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136</v>
      </c>
      <c r="AU400" s="17" t="s">
        <v>81</v>
      </c>
    </row>
    <row r="401" s="2" customFormat="1" ht="16.5" customHeight="1">
      <c r="A401" s="38"/>
      <c r="B401" s="39"/>
      <c r="C401" s="218" t="s">
        <v>610</v>
      </c>
      <c r="D401" s="218" t="s">
        <v>130</v>
      </c>
      <c r="E401" s="219" t="s">
        <v>611</v>
      </c>
      <c r="F401" s="220" t="s">
        <v>612</v>
      </c>
      <c r="G401" s="221" t="s">
        <v>409</v>
      </c>
      <c r="H401" s="222">
        <v>1</v>
      </c>
      <c r="I401" s="223"/>
      <c r="J401" s="224">
        <f>ROUND(I401*H401,2)</f>
        <v>0</v>
      </c>
      <c r="K401" s="220" t="s">
        <v>134</v>
      </c>
      <c r="L401" s="44"/>
      <c r="M401" s="225" t="s">
        <v>1</v>
      </c>
      <c r="N401" s="226" t="s">
        <v>38</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140</v>
      </c>
      <c r="AT401" s="229" t="s">
        <v>130</v>
      </c>
      <c r="AU401" s="229" t="s">
        <v>81</v>
      </c>
      <c r="AY401" s="17" t="s">
        <v>127</v>
      </c>
      <c r="BE401" s="230">
        <f>IF(N401="základní",J401,0)</f>
        <v>0</v>
      </c>
      <c r="BF401" s="230">
        <f>IF(N401="snížená",J401,0)</f>
        <v>0</v>
      </c>
      <c r="BG401" s="230">
        <f>IF(N401="zákl. přenesená",J401,0)</f>
        <v>0</v>
      </c>
      <c r="BH401" s="230">
        <f>IF(N401="sníž. přenesená",J401,0)</f>
        <v>0</v>
      </c>
      <c r="BI401" s="230">
        <f>IF(N401="nulová",J401,0)</f>
        <v>0</v>
      </c>
      <c r="BJ401" s="17" t="s">
        <v>81</v>
      </c>
      <c r="BK401" s="230">
        <f>ROUND(I401*H401,2)</f>
        <v>0</v>
      </c>
      <c r="BL401" s="17" t="s">
        <v>140</v>
      </c>
      <c r="BM401" s="229" t="s">
        <v>613</v>
      </c>
    </row>
    <row r="402" s="2" customFormat="1">
      <c r="A402" s="38"/>
      <c r="B402" s="39"/>
      <c r="C402" s="40"/>
      <c r="D402" s="231" t="s">
        <v>136</v>
      </c>
      <c r="E402" s="40"/>
      <c r="F402" s="232" t="s">
        <v>612</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136</v>
      </c>
      <c r="AU402" s="17" t="s">
        <v>81</v>
      </c>
    </row>
    <row r="403" s="2" customFormat="1" ht="16.5" customHeight="1">
      <c r="A403" s="38"/>
      <c r="B403" s="39"/>
      <c r="C403" s="218" t="s">
        <v>376</v>
      </c>
      <c r="D403" s="218" t="s">
        <v>130</v>
      </c>
      <c r="E403" s="219" t="s">
        <v>614</v>
      </c>
      <c r="F403" s="220" t="s">
        <v>615</v>
      </c>
      <c r="G403" s="221" t="s">
        <v>409</v>
      </c>
      <c r="H403" s="222">
        <v>1</v>
      </c>
      <c r="I403" s="223"/>
      <c r="J403" s="224">
        <f>ROUND(I403*H403,2)</f>
        <v>0</v>
      </c>
      <c r="K403" s="220" t="s">
        <v>134</v>
      </c>
      <c r="L403" s="44"/>
      <c r="M403" s="225" t="s">
        <v>1</v>
      </c>
      <c r="N403" s="226" t="s">
        <v>38</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140</v>
      </c>
      <c r="AT403" s="229" t="s">
        <v>130</v>
      </c>
      <c r="AU403" s="229" t="s">
        <v>81</v>
      </c>
      <c r="AY403" s="17" t="s">
        <v>127</v>
      </c>
      <c r="BE403" s="230">
        <f>IF(N403="základní",J403,0)</f>
        <v>0</v>
      </c>
      <c r="BF403" s="230">
        <f>IF(N403="snížená",J403,0)</f>
        <v>0</v>
      </c>
      <c r="BG403" s="230">
        <f>IF(N403="zákl. přenesená",J403,0)</f>
        <v>0</v>
      </c>
      <c r="BH403" s="230">
        <f>IF(N403="sníž. přenesená",J403,0)</f>
        <v>0</v>
      </c>
      <c r="BI403" s="230">
        <f>IF(N403="nulová",J403,0)</f>
        <v>0</v>
      </c>
      <c r="BJ403" s="17" t="s">
        <v>81</v>
      </c>
      <c r="BK403" s="230">
        <f>ROUND(I403*H403,2)</f>
        <v>0</v>
      </c>
      <c r="BL403" s="17" t="s">
        <v>140</v>
      </c>
      <c r="BM403" s="229" t="s">
        <v>616</v>
      </c>
    </row>
    <row r="404" s="2" customFormat="1">
      <c r="A404" s="38"/>
      <c r="B404" s="39"/>
      <c r="C404" s="40"/>
      <c r="D404" s="231" t="s">
        <v>136</v>
      </c>
      <c r="E404" s="40"/>
      <c r="F404" s="232" t="s">
        <v>615</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136</v>
      </c>
      <c r="AU404" s="17" t="s">
        <v>81</v>
      </c>
    </row>
    <row r="405" s="2" customFormat="1" ht="16.5" customHeight="1">
      <c r="A405" s="38"/>
      <c r="B405" s="39"/>
      <c r="C405" s="218" t="s">
        <v>617</v>
      </c>
      <c r="D405" s="218" t="s">
        <v>130</v>
      </c>
      <c r="E405" s="219" t="s">
        <v>618</v>
      </c>
      <c r="F405" s="220" t="s">
        <v>619</v>
      </c>
      <c r="G405" s="221" t="s">
        <v>409</v>
      </c>
      <c r="H405" s="222">
        <v>1</v>
      </c>
      <c r="I405" s="223"/>
      <c r="J405" s="224">
        <f>ROUND(I405*H405,2)</f>
        <v>0</v>
      </c>
      <c r="K405" s="220" t="s">
        <v>134</v>
      </c>
      <c r="L405" s="44"/>
      <c r="M405" s="225" t="s">
        <v>1</v>
      </c>
      <c r="N405" s="226" t="s">
        <v>38</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140</v>
      </c>
      <c r="AT405" s="229" t="s">
        <v>130</v>
      </c>
      <c r="AU405" s="229" t="s">
        <v>81</v>
      </c>
      <c r="AY405" s="17" t="s">
        <v>127</v>
      </c>
      <c r="BE405" s="230">
        <f>IF(N405="základní",J405,0)</f>
        <v>0</v>
      </c>
      <c r="BF405" s="230">
        <f>IF(N405="snížená",J405,0)</f>
        <v>0</v>
      </c>
      <c r="BG405" s="230">
        <f>IF(N405="zákl. přenesená",J405,0)</f>
        <v>0</v>
      </c>
      <c r="BH405" s="230">
        <f>IF(N405="sníž. přenesená",J405,0)</f>
        <v>0</v>
      </c>
      <c r="BI405" s="230">
        <f>IF(N405="nulová",J405,0)</f>
        <v>0</v>
      </c>
      <c r="BJ405" s="17" t="s">
        <v>81</v>
      </c>
      <c r="BK405" s="230">
        <f>ROUND(I405*H405,2)</f>
        <v>0</v>
      </c>
      <c r="BL405" s="17" t="s">
        <v>140</v>
      </c>
      <c r="BM405" s="229" t="s">
        <v>620</v>
      </c>
    </row>
    <row r="406" s="2" customFormat="1">
      <c r="A406" s="38"/>
      <c r="B406" s="39"/>
      <c r="C406" s="40"/>
      <c r="D406" s="231" t="s">
        <v>136</v>
      </c>
      <c r="E406" s="40"/>
      <c r="F406" s="232" t="s">
        <v>619</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136</v>
      </c>
      <c r="AU406" s="17" t="s">
        <v>81</v>
      </c>
    </row>
    <row r="407" s="2" customFormat="1">
      <c r="A407" s="38"/>
      <c r="B407" s="39"/>
      <c r="C407" s="40"/>
      <c r="D407" s="231" t="s">
        <v>170</v>
      </c>
      <c r="E407" s="40"/>
      <c r="F407" s="246" t="s">
        <v>621</v>
      </c>
      <c r="G407" s="40"/>
      <c r="H407" s="40"/>
      <c r="I407" s="233"/>
      <c r="J407" s="40"/>
      <c r="K407" s="40"/>
      <c r="L407" s="44"/>
      <c r="M407" s="234"/>
      <c r="N407" s="235"/>
      <c r="O407" s="91"/>
      <c r="P407" s="91"/>
      <c r="Q407" s="91"/>
      <c r="R407" s="91"/>
      <c r="S407" s="91"/>
      <c r="T407" s="92"/>
      <c r="U407" s="38"/>
      <c r="V407" s="38"/>
      <c r="W407" s="38"/>
      <c r="X407" s="38"/>
      <c r="Y407" s="38"/>
      <c r="Z407" s="38"/>
      <c r="AA407" s="38"/>
      <c r="AB407" s="38"/>
      <c r="AC407" s="38"/>
      <c r="AD407" s="38"/>
      <c r="AE407" s="38"/>
      <c r="AT407" s="17" t="s">
        <v>170</v>
      </c>
      <c r="AU407" s="17" t="s">
        <v>81</v>
      </c>
    </row>
    <row r="408" s="2" customFormat="1" ht="16.5" customHeight="1">
      <c r="A408" s="38"/>
      <c r="B408" s="39"/>
      <c r="C408" s="218" t="s">
        <v>380</v>
      </c>
      <c r="D408" s="218" t="s">
        <v>130</v>
      </c>
      <c r="E408" s="219" t="s">
        <v>622</v>
      </c>
      <c r="F408" s="220" t="s">
        <v>623</v>
      </c>
      <c r="G408" s="221" t="s">
        <v>409</v>
      </c>
      <c r="H408" s="222">
        <v>1</v>
      </c>
      <c r="I408" s="223"/>
      <c r="J408" s="224">
        <f>ROUND(I408*H408,2)</f>
        <v>0</v>
      </c>
      <c r="K408" s="220" t="s">
        <v>134</v>
      </c>
      <c r="L408" s="44"/>
      <c r="M408" s="225" t="s">
        <v>1</v>
      </c>
      <c r="N408" s="226" t="s">
        <v>38</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140</v>
      </c>
      <c r="AT408" s="229" t="s">
        <v>130</v>
      </c>
      <c r="AU408" s="229" t="s">
        <v>81</v>
      </c>
      <c r="AY408" s="17" t="s">
        <v>127</v>
      </c>
      <c r="BE408" s="230">
        <f>IF(N408="základní",J408,0)</f>
        <v>0</v>
      </c>
      <c r="BF408" s="230">
        <f>IF(N408="snížená",J408,0)</f>
        <v>0</v>
      </c>
      <c r="BG408" s="230">
        <f>IF(N408="zákl. přenesená",J408,0)</f>
        <v>0</v>
      </c>
      <c r="BH408" s="230">
        <f>IF(N408="sníž. přenesená",J408,0)</f>
        <v>0</v>
      </c>
      <c r="BI408" s="230">
        <f>IF(N408="nulová",J408,0)</f>
        <v>0</v>
      </c>
      <c r="BJ408" s="17" t="s">
        <v>81</v>
      </c>
      <c r="BK408" s="230">
        <f>ROUND(I408*H408,2)</f>
        <v>0</v>
      </c>
      <c r="BL408" s="17" t="s">
        <v>140</v>
      </c>
      <c r="BM408" s="229" t="s">
        <v>624</v>
      </c>
    </row>
    <row r="409" s="2" customFormat="1">
      <c r="A409" s="38"/>
      <c r="B409" s="39"/>
      <c r="C409" s="40"/>
      <c r="D409" s="231" t="s">
        <v>136</v>
      </c>
      <c r="E409" s="40"/>
      <c r="F409" s="232" t="s">
        <v>623</v>
      </c>
      <c r="G409" s="40"/>
      <c r="H409" s="40"/>
      <c r="I409" s="233"/>
      <c r="J409" s="40"/>
      <c r="K409" s="40"/>
      <c r="L409" s="44"/>
      <c r="M409" s="234"/>
      <c r="N409" s="235"/>
      <c r="O409" s="91"/>
      <c r="P409" s="91"/>
      <c r="Q409" s="91"/>
      <c r="R409" s="91"/>
      <c r="S409" s="91"/>
      <c r="T409" s="92"/>
      <c r="U409" s="38"/>
      <c r="V409" s="38"/>
      <c r="W409" s="38"/>
      <c r="X409" s="38"/>
      <c r="Y409" s="38"/>
      <c r="Z409" s="38"/>
      <c r="AA409" s="38"/>
      <c r="AB409" s="38"/>
      <c r="AC409" s="38"/>
      <c r="AD409" s="38"/>
      <c r="AE409" s="38"/>
      <c r="AT409" s="17" t="s">
        <v>136</v>
      </c>
      <c r="AU409" s="17" t="s">
        <v>81</v>
      </c>
    </row>
    <row r="410" s="2" customFormat="1" ht="24.15" customHeight="1">
      <c r="A410" s="38"/>
      <c r="B410" s="39"/>
      <c r="C410" s="218" t="s">
        <v>625</v>
      </c>
      <c r="D410" s="218" t="s">
        <v>130</v>
      </c>
      <c r="E410" s="219" t="s">
        <v>626</v>
      </c>
      <c r="F410" s="220" t="s">
        <v>627</v>
      </c>
      <c r="G410" s="221" t="s">
        <v>409</v>
      </c>
      <c r="H410" s="222">
        <v>1</v>
      </c>
      <c r="I410" s="223"/>
      <c r="J410" s="224">
        <f>ROUND(I410*H410,2)</f>
        <v>0</v>
      </c>
      <c r="K410" s="220" t="s">
        <v>134</v>
      </c>
      <c r="L410" s="44"/>
      <c r="M410" s="225" t="s">
        <v>1</v>
      </c>
      <c r="N410" s="226" t="s">
        <v>38</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140</v>
      </c>
      <c r="AT410" s="229" t="s">
        <v>130</v>
      </c>
      <c r="AU410" s="229" t="s">
        <v>81</v>
      </c>
      <c r="AY410" s="17" t="s">
        <v>127</v>
      </c>
      <c r="BE410" s="230">
        <f>IF(N410="základní",J410,0)</f>
        <v>0</v>
      </c>
      <c r="BF410" s="230">
        <f>IF(N410="snížená",J410,0)</f>
        <v>0</v>
      </c>
      <c r="BG410" s="230">
        <f>IF(N410="zákl. přenesená",J410,0)</f>
        <v>0</v>
      </c>
      <c r="BH410" s="230">
        <f>IF(N410="sníž. přenesená",J410,0)</f>
        <v>0</v>
      </c>
      <c r="BI410" s="230">
        <f>IF(N410="nulová",J410,0)</f>
        <v>0</v>
      </c>
      <c r="BJ410" s="17" t="s">
        <v>81</v>
      </c>
      <c r="BK410" s="230">
        <f>ROUND(I410*H410,2)</f>
        <v>0</v>
      </c>
      <c r="BL410" s="17" t="s">
        <v>140</v>
      </c>
      <c r="BM410" s="229" t="s">
        <v>628</v>
      </c>
    </row>
    <row r="411" s="2" customFormat="1">
      <c r="A411" s="38"/>
      <c r="B411" s="39"/>
      <c r="C411" s="40"/>
      <c r="D411" s="231" t="s">
        <v>136</v>
      </c>
      <c r="E411" s="40"/>
      <c r="F411" s="232" t="s">
        <v>627</v>
      </c>
      <c r="G411" s="40"/>
      <c r="H411" s="40"/>
      <c r="I411" s="233"/>
      <c r="J411" s="40"/>
      <c r="K411" s="40"/>
      <c r="L411" s="44"/>
      <c r="M411" s="234"/>
      <c r="N411" s="235"/>
      <c r="O411" s="91"/>
      <c r="P411" s="91"/>
      <c r="Q411" s="91"/>
      <c r="R411" s="91"/>
      <c r="S411" s="91"/>
      <c r="T411" s="92"/>
      <c r="U411" s="38"/>
      <c r="V411" s="38"/>
      <c r="W411" s="38"/>
      <c r="X411" s="38"/>
      <c r="Y411" s="38"/>
      <c r="Z411" s="38"/>
      <c r="AA411" s="38"/>
      <c r="AB411" s="38"/>
      <c r="AC411" s="38"/>
      <c r="AD411" s="38"/>
      <c r="AE411" s="38"/>
      <c r="AT411" s="17" t="s">
        <v>136</v>
      </c>
      <c r="AU411" s="17" t="s">
        <v>81</v>
      </c>
    </row>
    <row r="412" s="2" customFormat="1" ht="16.5" customHeight="1">
      <c r="A412" s="38"/>
      <c r="B412" s="39"/>
      <c r="C412" s="218" t="s">
        <v>383</v>
      </c>
      <c r="D412" s="218" t="s">
        <v>130</v>
      </c>
      <c r="E412" s="219" t="s">
        <v>629</v>
      </c>
      <c r="F412" s="220" t="s">
        <v>630</v>
      </c>
      <c r="G412" s="221" t="s">
        <v>409</v>
      </c>
      <c r="H412" s="222">
        <v>1</v>
      </c>
      <c r="I412" s="223"/>
      <c r="J412" s="224">
        <f>ROUND(I412*H412,2)</f>
        <v>0</v>
      </c>
      <c r="K412" s="220" t="s">
        <v>134</v>
      </c>
      <c r="L412" s="44"/>
      <c r="M412" s="225" t="s">
        <v>1</v>
      </c>
      <c r="N412" s="226" t="s">
        <v>38</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140</v>
      </c>
      <c r="AT412" s="229" t="s">
        <v>130</v>
      </c>
      <c r="AU412" s="229" t="s">
        <v>81</v>
      </c>
      <c r="AY412" s="17" t="s">
        <v>127</v>
      </c>
      <c r="BE412" s="230">
        <f>IF(N412="základní",J412,0)</f>
        <v>0</v>
      </c>
      <c r="BF412" s="230">
        <f>IF(N412="snížená",J412,0)</f>
        <v>0</v>
      </c>
      <c r="BG412" s="230">
        <f>IF(N412="zákl. přenesená",J412,0)</f>
        <v>0</v>
      </c>
      <c r="BH412" s="230">
        <f>IF(N412="sníž. přenesená",J412,0)</f>
        <v>0</v>
      </c>
      <c r="BI412" s="230">
        <f>IF(N412="nulová",J412,0)</f>
        <v>0</v>
      </c>
      <c r="BJ412" s="17" t="s">
        <v>81</v>
      </c>
      <c r="BK412" s="230">
        <f>ROUND(I412*H412,2)</f>
        <v>0</v>
      </c>
      <c r="BL412" s="17" t="s">
        <v>140</v>
      </c>
      <c r="BM412" s="229" t="s">
        <v>631</v>
      </c>
    </row>
    <row r="413" s="2" customFormat="1">
      <c r="A413" s="38"/>
      <c r="B413" s="39"/>
      <c r="C413" s="40"/>
      <c r="D413" s="231" t="s">
        <v>136</v>
      </c>
      <c r="E413" s="40"/>
      <c r="F413" s="232" t="s">
        <v>630</v>
      </c>
      <c r="G413" s="40"/>
      <c r="H413" s="40"/>
      <c r="I413" s="233"/>
      <c r="J413" s="40"/>
      <c r="K413" s="40"/>
      <c r="L413" s="44"/>
      <c r="M413" s="234"/>
      <c r="N413" s="235"/>
      <c r="O413" s="91"/>
      <c r="P413" s="91"/>
      <c r="Q413" s="91"/>
      <c r="R413" s="91"/>
      <c r="S413" s="91"/>
      <c r="T413" s="92"/>
      <c r="U413" s="38"/>
      <c r="V413" s="38"/>
      <c r="W413" s="38"/>
      <c r="X413" s="38"/>
      <c r="Y413" s="38"/>
      <c r="Z413" s="38"/>
      <c r="AA413" s="38"/>
      <c r="AB413" s="38"/>
      <c r="AC413" s="38"/>
      <c r="AD413" s="38"/>
      <c r="AE413" s="38"/>
      <c r="AT413" s="17" t="s">
        <v>136</v>
      </c>
      <c r="AU413" s="17" t="s">
        <v>81</v>
      </c>
    </row>
    <row r="414" s="2" customFormat="1" ht="21.75" customHeight="1">
      <c r="A414" s="38"/>
      <c r="B414" s="39"/>
      <c r="C414" s="218" t="s">
        <v>632</v>
      </c>
      <c r="D414" s="218" t="s">
        <v>130</v>
      </c>
      <c r="E414" s="219" t="s">
        <v>633</v>
      </c>
      <c r="F414" s="220" t="s">
        <v>634</v>
      </c>
      <c r="G414" s="221" t="s">
        <v>409</v>
      </c>
      <c r="H414" s="222">
        <v>1</v>
      </c>
      <c r="I414" s="223"/>
      <c r="J414" s="224">
        <f>ROUND(I414*H414,2)</f>
        <v>0</v>
      </c>
      <c r="K414" s="220" t="s">
        <v>134</v>
      </c>
      <c r="L414" s="44"/>
      <c r="M414" s="225" t="s">
        <v>1</v>
      </c>
      <c r="N414" s="226" t="s">
        <v>38</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140</v>
      </c>
      <c r="AT414" s="229" t="s">
        <v>130</v>
      </c>
      <c r="AU414" s="229" t="s">
        <v>81</v>
      </c>
      <c r="AY414" s="17" t="s">
        <v>127</v>
      </c>
      <c r="BE414" s="230">
        <f>IF(N414="základní",J414,0)</f>
        <v>0</v>
      </c>
      <c r="BF414" s="230">
        <f>IF(N414="snížená",J414,0)</f>
        <v>0</v>
      </c>
      <c r="BG414" s="230">
        <f>IF(N414="zákl. přenesená",J414,0)</f>
        <v>0</v>
      </c>
      <c r="BH414" s="230">
        <f>IF(N414="sníž. přenesená",J414,0)</f>
        <v>0</v>
      </c>
      <c r="BI414" s="230">
        <f>IF(N414="nulová",J414,0)</f>
        <v>0</v>
      </c>
      <c r="BJ414" s="17" t="s">
        <v>81</v>
      </c>
      <c r="BK414" s="230">
        <f>ROUND(I414*H414,2)</f>
        <v>0</v>
      </c>
      <c r="BL414" s="17" t="s">
        <v>140</v>
      </c>
      <c r="BM414" s="229" t="s">
        <v>635</v>
      </c>
    </row>
    <row r="415" s="2" customFormat="1">
      <c r="A415" s="38"/>
      <c r="B415" s="39"/>
      <c r="C415" s="40"/>
      <c r="D415" s="231" t="s">
        <v>136</v>
      </c>
      <c r="E415" s="40"/>
      <c r="F415" s="232" t="s">
        <v>634</v>
      </c>
      <c r="G415" s="40"/>
      <c r="H415" s="40"/>
      <c r="I415" s="233"/>
      <c r="J415" s="40"/>
      <c r="K415" s="40"/>
      <c r="L415" s="44"/>
      <c r="M415" s="234"/>
      <c r="N415" s="235"/>
      <c r="O415" s="91"/>
      <c r="P415" s="91"/>
      <c r="Q415" s="91"/>
      <c r="R415" s="91"/>
      <c r="S415" s="91"/>
      <c r="T415" s="92"/>
      <c r="U415" s="38"/>
      <c r="V415" s="38"/>
      <c r="W415" s="38"/>
      <c r="X415" s="38"/>
      <c r="Y415" s="38"/>
      <c r="Z415" s="38"/>
      <c r="AA415" s="38"/>
      <c r="AB415" s="38"/>
      <c r="AC415" s="38"/>
      <c r="AD415" s="38"/>
      <c r="AE415" s="38"/>
      <c r="AT415" s="17" t="s">
        <v>136</v>
      </c>
      <c r="AU415" s="17" t="s">
        <v>81</v>
      </c>
    </row>
    <row r="416" s="2" customFormat="1" ht="16.5" customHeight="1">
      <c r="A416" s="38"/>
      <c r="B416" s="39"/>
      <c r="C416" s="218" t="s">
        <v>387</v>
      </c>
      <c r="D416" s="218" t="s">
        <v>130</v>
      </c>
      <c r="E416" s="219" t="s">
        <v>636</v>
      </c>
      <c r="F416" s="220" t="s">
        <v>637</v>
      </c>
      <c r="G416" s="221" t="s">
        <v>409</v>
      </c>
      <c r="H416" s="222">
        <v>1</v>
      </c>
      <c r="I416" s="223"/>
      <c r="J416" s="224">
        <f>ROUND(I416*H416,2)</f>
        <v>0</v>
      </c>
      <c r="K416" s="220" t="s">
        <v>134</v>
      </c>
      <c r="L416" s="44"/>
      <c r="M416" s="225" t="s">
        <v>1</v>
      </c>
      <c r="N416" s="226" t="s">
        <v>38</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140</v>
      </c>
      <c r="AT416" s="229" t="s">
        <v>130</v>
      </c>
      <c r="AU416" s="229" t="s">
        <v>81</v>
      </c>
      <c r="AY416" s="17" t="s">
        <v>127</v>
      </c>
      <c r="BE416" s="230">
        <f>IF(N416="základní",J416,0)</f>
        <v>0</v>
      </c>
      <c r="BF416" s="230">
        <f>IF(N416="snížená",J416,0)</f>
        <v>0</v>
      </c>
      <c r="BG416" s="230">
        <f>IF(N416="zákl. přenesená",J416,0)</f>
        <v>0</v>
      </c>
      <c r="BH416" s="230">
        <f>IF(N416="sníž. přenesená",J416,0)</f>
        <v>0</v>
      </c>
      <c r="BI416" s="230">
        <f>IF(N416="nulová",J416,0)</f>
        <v>0</v>
      </c>
      <c r="BJ416" s="17" t="s">
        <v>81</v>
      </c>
      <c r="BK416" s="230">
        <f>ROUND(I416*H416,2)</f>
        <v>0</v>
      </c>
      <c r="BL416" s="17" t="s">
        <v>140</v>
      </c>
      <c r="BM416" s="229" t="s">
        <v>638</v>
      </c>
    </row>
    <row r="417" s="2" customFormat="1">
      <c r="A417" s="38"/>
      <c r="B417" s="39"/>
      <c r="C417" s="40"/>
      <c r="D417" s="231" t="s">
        <v>136</v>
      </c>
      <c r="E417" s="40"/>
      <c r="F417" s="232" t="s">
        <v>637</v>
      </c>
      <c r="G417" s="40"/>
      <c r="H417" s="40"/>
      <c r="I417" s="233"/>
      <c r="J417" s="40"/>
      <c r="K417" s="40"/>
      <c r="L417" s="44"/>
      <c r="M417" s="247"/>
      <c r="N417" s="248"/>
      <c r="O417" s="249"/>
      <c r="P417" s="249"/>
      <c r="Q417" s="249"/>
      <c r="R417" s="249"/>
      <c r="S417" s="249"/>
      <c r="T417" s="250"/>
      <c r="U417" s="38"/>
      <c r="V417" s="38"/>
      <c r="W417" s="38"/>
      <c r="X417" s="38"/>
      <c r="Y417" s="38"/>
      <c r="Z417" s="38"/>
      <c r="AA417" s="38"/>
      <c r="AB417" s="38"/>
      <c r="AC417" s="38"/>
      <c r="AD417" s="38"/>
      <c r="AE417" s="38"/>
      <c r="AT417" s="17" t="s">
        <v>136</v>
      </c>
      <c r="AU417" s="17" t="s">
        <v>81</v>
      </c>
    </row>
    <row r="418" s="2" customFormat="1" ht="6.96" customHeight="1">
      <c r="A418" s="38"/>
      <c r="B418" s="66"/>
      <c r="C418" s="67"/>
      <c r="D418" s="67"/>
      <c r="E418" s="67"/>
      <c r="F418" s="67"/>
      <c r="G418" s="67"/>
      <c r="H418" s="67"/>
      <c r="I418" s="67"/>
      <c r="J418" s="67"/>
      <c r="K418" s="67"/>
      <c r="L418" s="44"/>
      <c r="M418" s="38"/>
      <c r="O418" s="38"/>
      <c r="P418" s="38"/>
      <c r="Q418" s="38"/>
      <c r="R418" s="38"/>
      <c r="S418" s="38"/>
      <c r="T418" s="38"/>
      <c r="U418" s="38"/>
      <c r="V418" s="38"/>
      <c r="W418" s="38"/>
      <c r="X418" s="38"/>
      <c r="Y418" s="38"/>
      <c r="Z418" s="38"/>
      <c r="AA418" s="38"/>
      <c r="AB418" s="38"/>
      <c r="AC418" s="38"/>
      <c r="AD418" s="38"/>
      <c r="AE418" s="38"/>
    </row>
  </sheetData>
  <sheetProtection sheet="1" autoFilter="0" formatColumns="0" formatRows="0" objects="1" scenarios="1" spinCount="100000" saltValue="C8BJNGsOuxUsW0a+tilAVsfL6JGZrmKoQMASFkT6sx7yPr1GYFVgGNeOSBsPBSiSwJdyk3UE+ZxpjIaNRPYtAw==" hashValue="TZxbI2QtLVni7rRJ9ni6S12RVGtFy2x2hHl1N+SHo4U+/Dw6/RQZxINrAapqP3u1DFXikbVOu4KnPlYnSg/A2w==" algorithmName="SHA-512" password="C5C4"/>
  <autoFilter ref="C122:K41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s="1" customFormat="1" ht="6.96" customHeight="1">
      <c r="B3" s="136"/>
      <c r="C3" s="137"/>
      <c r="D3" s="137"/>
      <c r="E3" s="137"/>
      <c r="F3" s="137"/>
      <c r="G3" s="137"/>
      <c r="H3" s="137"/>
      <c r="I3" s="137"/>
      <c r="J3" s="137"/>
      <c r="K3" s="137"/>
      <c r="L3" s="20"/>
      <c r="AT3" s="17" t="s">
        <v>83</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 xml:space="preserve"> FN Brno – Posílení elektrických rozvodů v areálu FN Brno v souvislosti s realizací projektu GPK_VV</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639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7. 8. 2025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 xml:space="preserve"> </v>
      </c>
      <c r="F15" s="38"/>
      <c r="G15" s="38"/>
      <c r="H15" s="38"/>
      <c r="I15" s="140" t="s">
        <v>26</v>
      </c>
      <c r="J15" s="143"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27</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29</v>
      </c>
      <c r="E20" s="38"/>
      <c r="F20" s="38"/>
      <c r="G20" s="38"/>
      <c r="H20" s="38"/>
      <c r="I20" s="140" t="s">
        <v>25</v>
      </c>
      <c r="J20" s="143"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 xml:space="preserve"> </v>
      </c>
      <c r="F21" s="38"/>
      <c r="G21" s="38"/>
      <c r="H21" s="38"/>
      <c r="I21" s="140" t="s">
        <v>26</v>
      </c>
      <c r="J21" s="143"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31</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26</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33</v>
      </c>
      <c r="E30" s="38"/>
      <c r="F30" s="38"/>
      <c r="G30" s="38"/>
      <c r="H30" s="38"/>
      <c r="I30" s="38"/>
      <c r="J30" s="151">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35</v>
      </c>
      <c r="G32" s="38"/>
      <c r="H32" s="38"/>
      <c r="I32" s="152" t="s">
        <v>34</v>
      </c>
      <c r="J32" s="152" t="s">
        <v>36</v>
      </c>
      <c r="K32" s="38"/>
      <c r="L32" s="63"/>
      <c r="S32" s="38"/>
      <c r="T32" s="38"/>
      <c r="U32" s="38"/>
      <c r="V32" s="38"/>
      <c r="W32" s="38"/>
      <c r="X32" s="38"/>
      <c r="Y32" s="38"/>
      <c r="Z32" s="38"/>
      <c r="AA32" s="38"/>
      <c r="AB32" s="38"/>
      <c r="AC32" s="38"/>
      <c r="AD32" s="38"/>
      <c r="AE32" s="38"/>
    </row>
    <row r="33" s="2" customFormat="1" ht="14.4" customHeight="1">
      <c r="A33" s="38"/>
      <c r="B33" s="44"/>
      <c r="C33" s="38"/>
      <c r="D33" s="153" t="s">
        <v>37</v>
      </c>
      <c r="E33" s="140" t="s">
        <v>38</v>
      </c>
      <c r="F33" s="154">
        <f>ROUND((SUM(BE129:BE413)),  2)</f>
        <v>0</v>
      </c>
      <c r="G33" s="38"/>
      <c r="H33" s="38"/>
      <c r="I33" s="155">
        <v>0.20999999999999999</v>
      </c>
      <c r="J33" s="154">
        <f>ROUND(((SUM(BE129:BE413))*I33),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39</v>
      </c>
      <c r="F34" s="154">
        <f>ROUND((SUM(BF129:BF413)),  2)</f>
        <v>0</v>
      </c>
      <c r="G34" s="38"/>
      <c r="H34" s="38"/>
      <c r="I34" s="155">
        <v>0.12</v>
      </c>
      <c r="J34" s="154">
        <f>ROUND(((SUM(BF129:BF413))*I34),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40</v>
      </c>
      <c r="F35" s="154">
        <f>ROUND((SUM(BG129:BG413)),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41</v>
      </c>
      <c r="F36" s="154">
        <f>ROUND((SUM(BH129:BH413)),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42</v>
      </c>
      <c r="F37" s="154">
        <f>ROUND((SUM(BI129:BI413)),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43</v>
      </c>
      <c r="E39" s="158"/>
      <c r="F39" s="158"/>
      <c r="G39" s="159" t="s">
        <v>44</v>
      </c>
      <c r="H39" s="160" t="s">
        <v>45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46</v>
      </c>
      <c r="E50" s="164"/>
      <c r="F50" s="164"/>
      <c r="G50" s="163" t="s">
        <v>47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48</v>
      </c>
      <c r="E61" s="166"/>
      <c r="F61" s="167" t="s">
        <v>49</v>
      </c>
      <c r="G61" s="165" t="s">
        <v>48</v>
      </c>
      <c r="H61" s="166"/>
      <c r="I61" s="166"/>
      <c r="J61" s="168" t="s">
        <v>49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50</v>
      </c>
      <c r="E65" s="169"/>
      <c r="F65" s="169"/>
      <c r="G65" s="163" t="s">
        <v>51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48</v>
      </c>
      <c r="E76" s="166"/>
      <c r="F76" s="167" t="s">
        <v>49</v>
      </c>
      <c r="G76" s="165" t="s">
        <v>48</v>
      </c>
      <c r="H76" s="166"/>
      <c r="I76" s="166"/>
      <c r="J76" s="168" t="s">
        <v>49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4" t="str">
        <f>E7</f>
        <v xml:space="preserve"> FN Brno – Posílení elektrických rozvodů v areálu FN Brno v souvislosti s realizací projektu GPK_VV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01.2 - Trafostanice TS9_stavební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7. 8. 2025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640</v>
      </c>
      <c r="E97" s="182"/>
      <c r="F97" s="182"/>
      <c r="G97" s="182"/>
      <c r="H97" s="182"/>
      <c r="I97" s="182"/>
      <c r="J97" s="183">
        <f>J130</f>
        <v>0</v>
      </c>
      <c r="K97" s="180"/>
      <c r="L97" s="184"/>
      <c r="S97" s="9"/>
      <c r="T97" s="9"/>
      <c r="U97" s="9"/>
      <c r="V97" s="9"/>
      <c r="W97" s="9"/>
      <c r="X97" s="9"/>
      <c r="Y97" s="9"/>
      <c r="Z97" s="9"/>
      <c r="AA97" s="9"/>
      <c r="AB97" s="9"/>
      <c r="AC97" s="9"/>
      <c r="AD97" s="9"/>
      <c r="AE97" s="9"/>
    </row>
    <row r="98" s="9" customFormat="1" ht="24.96" customHeight="1">
      <c r="A98" s="9"/>
      <c r="B98" s="179"/>
      <c r="C98" s="180"/>
      <c r="D98" s="181" t="s">
        <v>641</v>
      </c>
      <c r="E98" s="182"/>
      <c r="F98" s="182"/>
      <c r="G98" s="182"/>
      <c r="H98" s="182"/>
      <c r="I98" s="182"/>
      <c r="J98" s="183">
        <f>J189</f>
        <v>0</v>
      </c>
      <c r="K98" s="180"/>
      <c r="L98" s="184"/>
      <c r="S98" s="9"/>
      <c r="T98" s="9"/>
      <c r="U98" s="9"/>
      <c r="V98" s="9"/>
      <c r="W98" s="9"/>
      <c r="X98" s="9"/>
      <c r="Y98" s="9"/>
      <c r="Z98" s="9"/>
      <c r="AA98" s="9"/>
      <c r="AB98" s="9"/>
      <c r="AC98" s="9"/>
      <c r="AD98" s="9"/>
      <c r="AE98" s="9"/>
    </row>
    <row r="99" s="9" customFormat="1" ht="24.96" customHeight="1">
      <c r="A99" s="9"/>
      <c r="B99" s="179"/>
      <c r="C99" s="180"/>
      <c r="D99" s="181" t="s">
        <v>642</v>
      </c>
      <c r="E99" s="182"/>
      <c r="F99" s="182"/>
      <c r="G99" s="182"/>
      <c r="H99" s="182"/>
      <c r="I99" s="182"/>
      <c r="J99" s="183">
        <f>J228</f>
        <v>0</v>
      </c>
      <c r="K99" s="180"/>
      <c r="L99" s="184"/>
      <c r="S99" s="9"/>
      <c r="T99" s="9"/>
      <c r="U99" s="9"/>
      <c r="V99" s="9"/>
      <c r="W99" s="9"/>
      <c r="X99" s="9"/>
      <c r="Y99" s="9"/>
      <c r="Z99" s="9"/>
      <c r="AA99" s="9"/>
      <c r="AB99" s="9"/>
      <c r="AC99" s="9"/>
      <c r="AD99" s="9"/>
      <c r="AE99" s="9"/>
    </row>
    <row r="100" s="9" customFormat="1" ht="24.96" customHeight="1">
      <c r="A100" s="9"/>
      <c r="B100" s="179"/>
      <c r="C100" s="180"/>
      <c r="D100" s="181" t="s">
        <v>643</v>
      </c>
      <c r="E100" s="182"/>
      <c r="F100" s="182"/>
      <c r="G100" s="182"/>
      <c r="H100" s="182"/>
      <c r="I100" s="182"/>
      <c r="J100" s="183">
        <f>J242</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644</v>
      </c>
      <c r="E101" s="182"/>
      <c r="F101" s="182"/>
      <c r="G101" s="182"/>
      <c r="H101" s="182"/>
      <c r="I101" s="182"/>
      <c r="J101" s="183">
        <f>J283</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645</v>
      </c>
      <c r="E102" s="182"/>
      <c r="F102" s="182"/>
      <c r="G102" s="182"/>
      <c r="H102" s="182"/>
      <c r="I102" s="182"/>
      <c r="J102" s="183">
        <f>J298</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646</v>
      </c>
      <c r="E103" s="182"/>
      <c r="F103" s="182"/>
      <c r="G103" s="182"/>
      <c r="H103" s="182"/>
      <c r="I103" s="182"/>
      <c r="J103" s="183">
        <f>J303</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647</v>
      </c>
      <c r="E104" s="182"/>
      <c r="F104" s="182"/>
      <c r="G104" s="182"/>
      <c r="H104" s="182"/>
      <c r="I104" s="182"/>
      <c r="J104" s="183">
        <f>J333</f>
        <v>0</v>
      </c>
      <c r="K104" s="180"/>
      <c r="L104" s="184"/>
      <c r="S104" s="9"/>
      <c r="T104" s="9"/>
      <c r="U104" s="9"/>
      <c r="V104" s="9"/>
      <c r="W104" s="9"/>
      <c r="X104" s="9"/>
      <c r="Y104" s="9"/>
      <c r="Z104" s="9"/>
      <c r="AA104" s="9"/>
      <c r="AB104" s="9"/>
      <c r="AC104" s="9"/>
      <c r="AD104" s="9"/>
      <c r="AE104" s="9"/>
    </row>
    <row r="105" s="9" customFormat="1" ht="24.96" customHeight="1">
      <c r="A105" s="9"/>
      <c r="B105" s="179"/>
      <c r="C105" s="180"/>
      <c r="D105" s="181" t="s">
        <v>648</v>
      </c>
      <c r="E105" s="182"/>
      <c r="F105" s="182"/>
      <c r="G105" s="182"/>
      <c r="H105" s="182"/>
      <c r="I105" s="182"/>
      <c r="J105" s="183">
        <f>J344</f>
        <v>0</v>
      </c>
      <c r="K105" s="180"/>
      <c r="L105" s="184"/>
      <c r="S105" s="9"/>
      <c r="T105" s="9"/>
      <c r="U105" s="9"/>
      <c r="V105" s="9"/>
      <c r="W105" s="9"/>
      <c r="X105" s="9"/>
      <c r="Y105" s="9"/>
      <c r="Z105" s="9"/>
      <c r="AA105" s="9"/>
      <c r="AB105" s="9"/>
      <c r="AC105" s="9"/>
      <c r="AD105" s="9"/>
      <c r="AE105" s="9"/>
    </row>
    <row r="106" s="9" customFormat="1" ht="24.96" customHeight="1">
      <c r="A106" s="9"/>
      <c r="B106" s="179"/>
      <c r="C106" s="180"/>
      <c r="D106" s="181" t="s">
        <v>649</v>
      </c>
      <c r="E106" s="182"/>
      <c r="F106" s="182"/>
      <c r="G106" s="182"/>
      <c r="H106" s="182"/>
      <c r="I106" s="182"/>
      <c r="J106" s="183">
        <f>J351</f>
        <v>0</v>
      </c>
      <c r="K106" s="180"/>
      <c r="L106" s="184"/>
      <c r="S106" s="9"/>
      <c r="T106" s="9"/>
      <c r="U106" s="9"/>
      <c r="V106" s="9"/>
      <c r="W106" s="9"/>
      <c r="X106" s="9"/>
      <c r="Y106" s="9"/>
      <c r="Z106" s="9"/>
      <c r="AA106" s="9"/>
      <c r="AB106" s="9"/>
      <c r="AC106" s="9"/>
      <c r="AD106" s="9"/>
      <c r="AE106" s="9"/>
    </row>
    <row r="107" s="9" customFormat="1" ht="24.96" customHeight="1">
      <c r="A107" s="9"/>
      <c r="B107" s="179"/>
      <c r="C107" s="180"/>
      <c r="D107" s="181" t="s">
        <v>650</v>
      </c>
      <c r="E107" s="182"/>
      <c r="F107" s="182"/>
      <c r="G107" s="182"/>
      <c r="H107" s="182"/>
      <c r="I107" s="182"/>
      <c r="J107" s="183">
        <f>J372</f>
        <v>0</v>
      </c>
      <c r="K107" s="180"/>
      <c r="L107" s="184"/>
      <c r="S107" s="9"/>
      <c r="T107" s="9"/>
      <c r="U107" s="9"/>
      <c r="V107" s="9"/>
      <c r="W107" s="9"/>
      <c r="X107" s="9"/>
      <c r="Y107" s="9"/>
      <c r="Z107" s="9"/>
      <c r="AA107" s="9"/>
      <c r="AB107" s="9"/>
      <c r="AC107" s="9"/>
      <c r="AD107" s="9"/>
      <c r="AE107" s="9"/>
    </row>
    <row r="108" s="9" customFormat="1" ht="24.96" customHeight="1">
      <c r="A108" s="9"/>
      <c r="B108" s="179"/>
      <c r="C108" s="180"/>
      <c r="D108" s="181" t="s">
        <v>651</v>
      </c>
      <c r="E108" s="182"/>
      <c r="F108" s="182"/>
      <c r="G108" s="182"/>
      <c r="H108" s="182"/>
      <c r="I108" s="182"/>
      <c r="J108" s="183">
        <f>J391</f>
        <v>0</v>
      </c>
      <c r="K108" s="180"/>
      <c r="L108" s="184"/>
      <c r="S108" s="9"/>
      <c r="T108" s="9"/>
      <c r="U108" s="9"/>
      <c r="V108" s="9"/>
      <c r="W108" s="9"/>
      <c r="X108" s="9"/>
      <c r="Y108" s="9"/>
      <c r="Z108" s="9"/>
      <c r="AA108" s="9"/>
      <c r="AB108" s="9"/>
      <c r="AC108" s="9"/>
      <c r="AD108" s="9"/>
      <c r="AE108" s="9"/>
    </row>
    <row r="109" s="9" customFormat="1" ht="24.96" customHeight="1">
      <c r="A109" s="9"/>
      <c r="B109" s="179"/>
      <c r="C109" s="180"/>
      <c r="D109" s="181" t="s">
        <v>652</v>
      </c>
      <c r="E109" s="182"/>
      <c r="F109" s="182"/>
      <c r="G109" s="182"/>
      <c r="H109" s="182"/>
      <c r="I109" s="182"/>
      <c r="J109" s="183">
        <f>J394</f>
        <v>0</v>
      </c>
      <c r="K109" s="180"/>
      <c r="L109" s="184"/>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111</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25" customHeight="1">
      <c r="A119" s="38"/>
      <c r="B119" s="39"/>
      <c r="C119" s="40"/>
      <c r="D119" s="40"/>
      <c r="E119" s="174" t="str">
        <f>E7</f>
        <v xml:space="preserve"> FN Brno – Posílení elektrických rozvodů v areálu FN Brno v souvislosti s realizací projektu GPK_VV</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97</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SO 01.2 - Trafostanice TS9_stavební část</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 xml:space="preserve"> </v>
      </c>
      <c r="G123" s="40"/>
      <c r="H123" s="40"/>
      <c r="I123" s="32" t="s">
        <v>22</v>
      </c>
      <c r="J123" s="79" t="str">
        <f>IF(J12="","",J12)</f>
        <v>7. 8. 2025</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 xml:space="preserve"> </v>
      </c>
      <c r="G125" s="40"/>
      <c r="H125" s="40"/>
      <c r="I125" s="32" t="s">
        <v>29</v>
      </c>
      <c r="J125" s="36" t="str">
        <f>E21</f>
        <v xml:space="preserve"> </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27</v>
      </c>
      <c r="D126" s="40"/>
      <c r="E126" s="40"/>
      <c r="F126" s="27" t="str">
        <f>IF(E18="","",E18)</f>
        <v>Vyplň údaj</v>
      </c>
      <c r="G126" s="40"/>
      <c r="H126" s="40"/>
      <c r="I126" s="32" t="s">
        <v>31</v>
      </c>
      <c r="J126" s="36" t="str">
        <f>E24</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1"/>
      <c r="B128" s="192"/>
      <c r="C128" s="193" t="s">
        <v>112</v>
      </c>
      <c r="D128" s="194" t="s">
        <v>58</v>
      </c>
      <c r="E128" s="194" t="s">
        <v>54</v>
      </c>
      <c r="F128" s="194" t="s">
        <v>55</v>
      </c>
      <c r="G128" s="194" t="s">
        <v>113</v>
      </c>
      <c r="H128" s="194" t="s">
        <v>114</v>
      </c>
      <c r="I128" s="194" t="s">
        <v>115</v>
      </c>
      <c r="J128" s="194" t="s">
        <v>101</v>
      </c>
      <c r="K128" s="195" t="s">
        <v>116</v>
      </c>
      <c r="L128" s="196"/>
      <c r="M128" s="100" t="s">
        <v>1</v>
      </c>
      <c r="N128" s="101" t="s">
        <v>37</v>
      </c>
      <c r="O128" s="101" t="s">
        <v>117</v>
      </c>
      <c r="P128" s="101" t="s">
        <v>118</v>
      </c>
      <c r="Q128" s="101" t="s">
        <v>119</v>
      </c>
      <c r="R128" s="101" t="s">
        <v>120</v>
      </c>
      <c r="S128" s="101" t="s">
        <v>121</v>
      </c>
      <c r="T128" s="102" t="s">
        <v>122</v>
      </c>
      <c r="U128" s="191"/>
      <c r="V128" s="191"/>
      <c r="W128" s="191"/>
      <c r="X128" s="191"/>
      <c r="Y128" s="191"/>
      <c r="Z128" s="191"/>
      <c r="AA128" s="191"/>
      <c r="AB128" s="191"/>
      <c r="AC128" s="191"/>
      <c r="AD128" s="191"/>
      <c r="AE128" s="191"/>
    </row>
    <row r="129" s="2" customFormat="1" ht="22.8" customHeight="1">
      <c r="A129" s="38"/>
      <c r="B129" s="39"/>
      <c r="C129" s="107" t="s">
        <v>123</v>
      </c>
      <c r="D129" s="40"/>
      <c r="E129" s="40"/>
      <c r="F129" s="40"/>
      <c r="G129" s="40"/>
      <c r="H129" s="40"/>
      <c r="I129" s="40"/>
      <c r="J129" s="197">
        <f>BK129</f>
        <v>0</v>
      </c>
      <c r="K129" s="40"/>
      <c r="L129" s="44"/>
      <c r="M129" s="103"/>
      <c r="N129" s="198"/>
      <c r="O129" s="104"/>
      <c r="P129" s="199">
        <f>P130+P189+P228+P242+P283+P298+P303+P333+P344+P351+P372+P391+P394</f>
        <v>0</v>
      </c>
      <c r="Q129" s="104"/>
      <c r="R129" s="199">
        <f>R130+R189+R228+R242+R283+R298+R303+R333+R344+R351+R372+R391+R394</f>
        <v>0</v>
      </c>
      <c r="S129" s="104"/>
      <c r="T129" s="200">
        <f>T130+T189+T228+T242+T283+T298+T303+T333+T344+T351+T372+T391+T394</f>
        <v>0</v>
      </c>
      <c r="U129" s="38"/>
      <c r="V129" s="38"/>
      <c r="W129" s="38"/>
      <c r="X129" s="38"/>
      <c r="Y129" s="38"/>
      <c r="Z129" s="38"/>
      <c r="AA129" s="38"/>
      <c r="AB129" s="38"/>
      <c r="AC129" s="38"/>
      <c r="AD129" s="38"/>
      <c r="AE129" s="38"/>
      <c r="AT129" s="17" t="s">
        <v>72</v>
      </c>
      <c r="AU129" s="17" t="s">
        <v>103</v>
      </c>
      <c r="BK129" s="201">
        <f>BK130+BK189+BK228+BK242+BK283+BK298+BK303+BK333+BK344+BK351+BK372+BK391+BK394</f>
        <v>0</v>
      </c>
    </row>
    <row r="130" s="12" customFormat="1" ht="25.92" customHeight="1">
      <c r="A130" s="12"/>
      <c r="B130" s="202"/>
      <c r="C130" s="203"/>
      <c r="D130" s="204" t="s">
        <v>72</v>
      </c>
      <c r="E130" s="205" t="s">
        <v>81</v>
      </c>
      <c r="F130" s="205" t="s">
        <v>653</v>
      </c>
      <c r="G130" s="203"/>
      <c r="H130" s="203"/>
      <c r="I130" s="206"/>
      <c r="J130" s="207">
        <f>BK130</f>
        <v>0</v>
      </c>
      <c r="K130" s="203"/>
      <c r="L130" s="208"/>
      <c r="M130" s="209"/>
      <c r="N130" s="210"/>
      <c r="O130" s="210"/>
      <c r="P130" s="211">
        <f>SUM(P131:P188)</f>
        <v>0</v>
      </c>
      <c r="Q130" s="210"/>
      <c r="R130" s="211">
        <f>SUM(R131:R188)</f>
        <v>0</v>
      </c>
      <c r="S130" s="210"/>
      <c r="T130" s="212">
        <f>SUM(T131:T188)</f>
        <v>0</v>
      </c>
      <c r="U130" s="12"/>
      <c r="V130" s="12"/>
      <c r="W130" s="12"/>
      <c r="X130" s="12"/>
      <c r="Y130" s="12"/>
      <c r="Z130" s="12"/>
      <c r="AA130" s="12"/>
      <c r="AB130" s="12"/>
      <c r="AC130" s="12"/>
      <c r="AD130" s="12"/>
      <c r="AE130" s="12"/>
      <c r="AR130" s="213" t="s">
        <v>81</v>
      </c>
      <c r="AT130" s="214" t="s">
        <v>72</v>
      </c>
      <c r="AU130" s="214" t="s">
        <v>73</v>
      </c>
      <c r="AY130" s="213" t="s">
        <v>127</v>
      </c>
      <c r="BK130" s="215">
        <f>SUM(BK131:BK188)</f>
        <v>0</v>
      </c>
    </row>
    <row r="131" s="2" customFormat="1" ht="21.75" customHeight="1">
      <c r="A131" s="38"/>
      <c r="B131" s="39"/>
      <c r="C131" s="218" t="s">
        <v>81</v>
      </c>
      <c r="D131" s="218" t="s">
        <v>130</v>
      </c>
      <c r="E131" s="219" t="s">
        <v>654</v>
      </c>
      <c r="F131" s="220" t="s">
        <v>655</v>
      </c>
      <c r="G131" s="221" t="s">
        <v>398</v>
      </c>
      <c r="H131" s="222">
        <v>250</v>
      </c>
      <c r="I131" s="223"/>
      <c r="J131" s="224">
        <f>ROUND(I131*H131,2)</f>
        <v>0</v>
      </c>
      <c r="K131" s="220" t="s">
        <v>134</v>
      </c>
      <c r="L131" s="44"/>
      <c r="M131" s="225" t="s">
        <v>1</v>
      </c>
      <c r="N131" s="226" t="s">
        <v>38</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140</v>
      </c>
      <c r="AT131" s="229" t="s">
        <v>130</v>
      </c>
      <c r="AU131" s="229" t="s">
        <v>81</v>
      </c>
      <c r="AY131" s="17" t="s">
        <v>127</v>
      </c>
      <c r="BE131" s="230">
        <f>IF(N131="základní",J131,0)</f>
        <v>0</v>
      </c>
      <c r="BF131" s="230">
        <f>IF(N131="snížená",J131,0)</f>
        <v>0</v>
      </c>
      <c r="BG131" s="230">
        <f>IF(N131="zákl. přenesená",J131,0)</f>
        <v>0</v>
      </c>
      <c r="BH131" s="230">
        <f>IF(N131="sníž. přenesená",J131,0)</f>
        <v>0</v>
      </c>
      <c r="BI131" s="230">
        <f>IF(N131="nulová",J131,0)</f>
        <v>0</v>
      </c>
      <c r="BJ131" s="17" t="s">
        <v>81</v>
      </c>
      <c r="BK131" s="230">
        <f>ROUND(I131*H131,2)</f>
        <v>0</v>
      </c>
      <c r="BL131" s="17" t="s">
        <v>140</v>
      </c>
      <c r="BM131" s="229" t="s">
        <v>83</v>
      </c>
    </row>
    <row r="132" s="2" customFormat="1">
      <c r="A132" s="38"/>
      <c r="B132" s="39"/>
      <c r="C132" s="40"/>
      <c r="D132" s="231" t="s">
        <v>136</v>
      </c>
      <c r="E132" s="40"/>
      <c r="F132" s="232" t="s">
        <v>655</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136</v>
      </c>
      <c r="AU132" s="17" t="s">
        <v>81</v>
      </c>
    </row>
    <row r="133" s="2" customFormat="1">
      <c r="A133" s="38"/>
      <c r="B133" s="39"/>
      <c r="C133" s="40"/>
      <c r="D133" s="231" t="s">
        <v>170</v>
      </c>
      <c r="E133" s="40"/>
      <c r="F133" s="246" t="s">
        <v>656</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170</v>
      </c>
      <c r="AU133" s="17" t="s">
        <v>81</v>
      </c>
    </row>
    <row r="134" s="2" customFormat="1" ht="16.5" customHeight="1">
      <c r="A134" s="38"/>
      <c r="B134" s="39"/>
      <c r="C134" s="218" t="s">
        <v>83</v>
      </c>
      <c r="D134" s="218" t="s">
        <v>130</v>
      </c>
      <c r="E134" s="219" t="s">
        <v>657</v>
      </c>
      <c r="F134" s="220" t="s">
        <v>658</v>
      </c>
      <c r="G134" s="221" t="s">
        <v>398</v>
      </c>
      <c r="H134" s="222">
        <v>250</v>
      </c>
      <c r="I134" s="223"/>
      <c r="J134" s="224">
        <f>ROUND(I134*H134,2)</f>
        <v>0</v>
      </c>
      <c r="K134" s="220" t="s">
        <v>134</v>
      </c>
      <c r="L134" s="44"/>
      <c r="M134" s="225" t="s">
        <v>1</v>
      </c>
      <c r="N134" s="226" t="s">
        <v>38</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140</v>
      </c>
      <c r="AT134" s="229" t="s">
        <v>130</v>
      </c>
      <c r="AU134" s="229" t="s">
        <v>81</v>
      </c>
      <c r="AY134" s="17" t="s">
        <v>127</v>
      </c>
      <c r="BE134" s="230">
        <f>IF(N134="základní",J134,0)</f>
        <v>0</v>
      </c>
      <c r="BF134" s="230">
        <f>IF(N134="snížená",J134,0)</f>
        <v>0</v>
      </c>
      <c r="BG134" s="230">
        <f>IF(N134="zákl. přenesená",J134,0)</f>
        <v>0</v>
      </c>
      <c r="BH134" s="230">
        <f>IF(N134="sníž. přenesená",J134,0)</f>
        <v>0</v>
      </c>
      <c r="BI134" s="230">
        <f>IF(N134="nulová",J134,0)</f>
        <v>0</v>
      </c>
      <c r="BJ134" s="17" t="s">
        <v>81</v>
      </c>
      <c r="BK134" s="230">
        <f>ROUND(I134*H134,2)</f>
        <v>0</v>
      </c>
      <c r="BL134" s="17" t="s">
        <v>140</v>
      </c>
      <c r="BM134" s="229" t="s">
        <v>140</v>
      </c>
    </row>
    <row r="135" s="2" customFormat="1">
      <c r="A135" s="38"/>
      <c r="B135" s="39"/>
      <c r="C135" s="40"/>
      <c r="D135" s="231" t="s">
        <v>136</v>
      </c>
      <c r="E135" s="40"/>
      <c r="F135" s="232" t="s">
        <v>658</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136</v>
      </c>
      <c r="AU135" s="17" t="s">
        <v>81</v>
      </c>
    </row>
    <row r="136" s="2" customFormat="1">
      <c r="A136" s="38"/>
      <c r="B136" s="39"/>
      <c r="C136" s="40"/>
      <c r="D136" s="231" t="s">
        <v>170</v>
      </c>
      <c r="E136" s="40"/>
      <c r="F136" s="246" t="s">
        <v>656</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170</v>
      </c>
      <c r="AU136" s="17" t="s">
        <v>81</v>
      </c>
    </row>
    <row r="137" s="2" customFormat="1" ht="16.5" customHeight="1">
      <c r="A137" s="38"/>
      <c r="B137" s="39"/>
      <c r="C137" s="218" t="s">
        <v>126</v>
      </c>
      <c r="D137" s="218" t="s">
        <v>130</v>
      </c>
      <c r="E137" s="219" t="s">
        <v>659</v>
      </c>
      <c r="F137" s="220" t="s">
        <v>660</v>
      </c>
      <c r="G137" s="221" t="s">
        <v>398</v>
      </c>
      <c r="H137" s="222">
        <v>250</v>
      </c>
      <c r="I137" s="223"/>
      <c r="J137" s="224">
        <f>ROUND(I137*H137,2)</f>
        <v>0</v>
      </c>
      <c r="K137" s="220" t="s">
        <v>134</v>
      </c>
      <c r="L137" s="44"/>
      <c r="M137" s="225" t="s">
        <v>1</v>
      </c>
      <c r="N137" s="226" t="s">
        <v>38</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140</v>
      </c>
      <c r="AT137" s="229" t="s">
        <v>130</v>
      </c>
      <c r="AU137" s="229" t="s">
        <v>81</v>
      </c>
      <c r="AY137" s="17" t="s">
        <v>127</v>
      </c>
      <c r="BE137" s="230">
        <f>IF(N137="základní",J137,0)</f>
        <v>0</v>
      </c>
      <c r="BF137" s="230">
        <f>IF(N137="snížená",J137,0)</f>
        <v>0</v>
      </c>
      <c r="BG137" s="230">
        <f>IF(N137="zákl. přenesená",J137,0)</f>
        <v>0</v>
      </c>
      <c r="BH137" s="230">
        <f>IF(N137="sníž. přenesená",J137,0)</f>
        <v>0</v>
      </c>
      <c r="BI137" s="230">
        <f>IF(N137="nulová",J137,0)</f>
        <v>0</v>
      </c>
      <c r="BJ137" s="17" t="s">
        <v>81</v>
      </c>
      <c r="BK137" s="230">
        <f>ROUND(I137*H137,2)</f>
        <v>0</v>
      </c>
      <c r="BL137" s="17" t="s">
        <v>140</v>
      </c>
      <c r="BM137" s="229" t="s">
        <v>144</v>
      </c>
    </row>
    <row r="138" s="2" customFormat="1">
      <c r="A138" s="38"/>
      <c r="B138" s="39"/>
      <c r="C138" s="40"/>
      <c r="D138" s="231" t="s">
        <v>136</v>
      </c>
      <c r="E138" s="40"/>
      <c r="F138" s="232" t="s">
        <v>660</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136</v>
      </c>
      <c r="AU138" s="17" t="s">
        <v>81</v>
      </c>
    </row>
    <row r="139" s="2" customFormat="1">
      <c r="A139" s="38"/>
      <c r="B139" s="39"/>
      <c r="C139" s="40"/>
      <c r="D139" s="231" t="s">
        <v>170</v>
      </c>
      <c r="E139" s="40"/>
      <c r="F139" s="246" t="s">
        <v>656</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170</v>
      </c>
      <c r="AU139" s="17" t="s">
        <v>81</v>
      </c>
    </row>
    <row r="140" s="2" customFormat="1" ht="16.5" customHeight="1">
      <c r="A140" s="38"/>
      <c r="B140" s="39"/>
      <c r="C140" s="218" t="s">
        <v>140</v>
      </c>
      <c r="D140" s="218" t="s">
        <v>130</v>
      </c>
      <c r="E140" s="219" t="s">
        <v>661</v>
      </c>
      <c r="F140" s="220" t="s">
        <v>662</v>
      </c>
      <c r="G140" s="221" t="s">
        <v>133</v>
      </c>
      <c r="H140" s="222">
        <v>12.661</v>
      </c>
      <c r="I140" s="223"/>
      <c r="J140" s="224">
        <f>ROUND(I140*H140,2)</f>
        <v>0</v>
      </c>
      <c r="K140" s="220" t="s">
        <v>134</v>
      </c>
      <c r="L140" s="44"/>
      <c r="M140" s="225" t="s">
        <v>1</v>
      </c>
      <c r="N140" s="226" t="s">
        <v>38</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140</v>
      </c>
      <c r="AT140" s="229" t="s">
        <v>130</v>
      </c>
      <c r="AU140" s="229" t="s">
        <v>81</v>
      </c>
      <c r="AY140" s="17" t="s">
        <v>127</v>
      </c>
      <c r="BE140" s="230">
        <f>IF(N140="základní",J140,0)</f>
        <v>0</v>
      </c>
      <c r="BF140" s="230">
        <f>IF(N140="snížená",J140,0)</f>
        <v>0</v>
      </c>
      <c r="BG140" s="230">
        <f>IF(N140="zákl. přenesená",J140,0)</f>
        <v>0</v>
      </c>
      <c r="BH140" s="230">
        <f>IF(N140="sníž. přenesená",J140,0)</f>
        <v>0</v>
      </c>
      <c r="BI140" s="230">
        <f>IF(N140="nulová",J140,0)</f>
        <v>0</v>
      </c>
      <c r="BJ140" s="17" t="s">
        <v>81</v>
      </c>
      <c r="BK140" s="230">
        <f>ROUND(I140*H140,2)</f>
        <v>0</v>
      </c>
      <c r="BL140" s="17" t="s">
        <v>140</v>
      </c>
      <c r="BM140" s="229" t="s">
        <v>147</v>
      </c>
    </row>
    <row r="141" s="2" customFormat="1">
      <c r="A141" s="38"/>
      <c r="B141" s="39"/>
      <c r="C141" s="40"/>
      <c r="D141" s="231" t="s">
        <v>136</v>
      </c>
      <c r="E141" s="40"/>
      <c r="F141" s="232" t="s">
        <v>662</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136</v>
      </c>
      <c r="AU141" s="17" t="s">
        <v>81</v>
      </c>
    </row>
    <row r="142" s="2" customFormat="1">
      <c r="A142" s="38"/>
      <c r="B142" s="39"/>
      <c r="C142" s="40"/>
      <c r="D142" s="231" t="s">
        <v>170</v>
      </c>
      <c r="E142" s="40"/>
      <c r="F142" s="246" t="s">
        <v>663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170</v>
      </c>
      <c r="AU142" s="17" t="s">
        <v>81</v>
      </c>
    </row>
    <row r="143" s="2" customFormat="1" ht="21.75" customHeight="1">
      <c r="A143" s="38"/>
      <c r="B143" s="39"/>
      <c r="C143" s="218" t="s">
        <v>148</v>
      </c>
      <c r="D143" s="218" t="s">
        <v>130</v>
      </c>
      <c r="E143" s="219" t="s">
        <v>664</v>
      </c>
      <c r="F143" s="220" t="s">
        <v>665</v>
      </c>
      <c r="G143" s="221" t="s">
        <v>398</v>
      </c>
      <c r="H143" s="222">
        <v>400</v>
      </c>
      <c r="I143" s="223"/>
      <c r="J143" s="224">
        <f>ROUND(I143*H143,2)</f>
        <v>0</v>
      </c>
      <c r="K143" s="220" t="s">
        <v>134</v>
      </c>
      <c r="L143" s="44"/>
      <c r="M143" s="225" t="s">
        <v>1</v>
      </c>
      <c r="N143" s="226" t="s">
        <v>38</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140</v>
      </c>
      <c r="AT143" s="229" t="s">
        <v>130</v>
      </c>
      <c r="AU143" s="229" t="s">
        <v>81</v>
      </c>
      <c r="AY143" s="17" t="s">
        <v>127</v>
      </c>
      <c r="BE143" s="230">
        <f>IF(N143="základní",J143,0)</f>
        <v>0</v>
      </c>
      <c r="BF143" s="230">
        <f>IF(N143="snížená",J143,0)</f>
        <v>0</v>
      </c>
      <c r="BG143" s="230">
        <f>IF(N143="zákl. přenesená",J143,0)</f>
        <v>0</v>
      </c>
      <c r="BH143" s="230">
        <f>IF(N143="sníž. přenesená",J143,0)</f>
        <v>0</v>
      </c>
      <c r="BI143" s="230">
        <f>IF(N143="nulová",J143,0)</f>
        <v>0</v>
      </c>
      <c r="BJ143" s="17" t="s">
        <v>81</v>
      </c>
      <c r="BK143" s="230">
        <f>ROUND(I143*H143,2)</f>
        <v>0</v>
      </c>
      <c r="BL143" s="17" t="s">
        <v>140</v>
      </c>
      <c r="BM143" s="229" t="s">
        <v>152</v>
      </c>
    </row>
    <row r="144" s="2" customFormat="1">
      <c r="A144" s="38"/>
      <c r="B144" s="39"/>
      <c r="C144" s="40"/>
      <c r="D144" s="231" t="s">
        <v>136</v>
      </c>
      <c r="E144" s="40"/>
      <c r="F144" s="232" t="s">
        <v>665</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136</v>
      </c>
      <c r="AU144" s="17" t="s">
        <v>81</v>
      </c>
    </row>
    <row r="145" s="2" customFormat="1">
      <c r="A145" s="38"/>
      <c r="B145" s="39"/>
      <c r="C145" s="40"/>
      <c r="D145" s="231" t="s">
        <v>170</v>
      </c>
      <c r="E145" s="40"/>
      <c r="F145" s="246" t="s">
        <v>666</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170</v>
      </c>
      <c r="AU145" s="17" t="s">
        <v>81</v>
      </c>
    </row>
    <row r="146" s="2" customFormat="1" ht="16.5" customHeight="1">
      <c r="A146" s="38"/>
      <c r="B146" s="39"/>
      <c r="C146" s="218" t="s">
        <v>144</v>
      </c>
      <c r="D146" s="218" t="s">
        <v>130</v>
      </c>
      <c r="E146" s="219" t="s">
        <v>667</v>
      </c>
      <c r="F146" s="220" t="s">
        <v>668</v>
      </c>
      <c r="G146" s="221" t="s">
        <v>178</v>
      </c>
      <c r="H146" s="222">
        <v>120</v>
      </c>
      <c r="I146" s="223"/>
      <c r="J146" s="224">
        <f>ROUND(I146*H146,2)</f>
        <v>0</v>
      </c>
      <c r="K146" s="220" t="s">
        <v>134</v>
      </c>
      <c r="L146" s="44"/>
      <c r="M146" s="225" t="s">
        <v>1</v>
      </c>
      <c r="N146" s="226" t="s">
        <v>38</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140</v>
      </c>
      <c r="AT146" s="229" t="s">
        <v>130</v>
      </c>
      <c r="AU146" s="229" t="s">
        <v>81</v>
      </c>
      <c r="AY146" s="17" t="s">
        <v>127</v>
      </c>
      <c r="BE146" s="230">
        <f>IF(N146="základní",J146,0)</f>
        <v>0</v>
      </c>
      <c r="BF146" s="230">
        <f>IF(N146="snížená",J146,0)</f>
        <v>0</v>
      </c>
      <c r="BG146" s="230">
        <f>IF(N146="zákl. přenesená",J146,0)</f>
        <v>0</v>
      </c>
      <c r="BH146" s="230">
        <f>IF(N146="sníž. přenesená",J146,0)</f>
        <v>0</v>
      </c>
      <c r="BI146" s="230">
        <f>IF(N146="nulová",J146,0)</f>
        <v>0</v>
      </c>
      <c r="BJ146" s="17" t="s">
        <v>81</v>
      </c>
      <c r="BK146" s="230">
        <f>ROUND(I146*H146,2)</f>
        <v>0</v>
      </c>
      <c r="BL146" s="17" t="s">
        <v>140</v>
      </c>
      <c r="BM146" s="229" t="s">
        <v>8</v>
      </c>
    </row>
    <row r="147" s="2" customFormat="1">
      <c r="A147" s="38"/>
      <c r="B147" s="39"/>
      <c r="C147" s="40"/>
      <c r="D147" s="231" t="s">
        <v>136</v>
      </c>
      <c r="E147" s="40"/>
      <c r="F147" s="232" t="s">
        <v>668</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136</v>
      </c>
      <c r="AU147" s="17" t="s">
        <v>81</v>
      </c>
    </row>
    <row r="148" s="2" customFormat="1">
      <c r="A148" s="38"/>
      <c r="B148" s="39"/>
      <c r="C148" s="40"/>
      <c r="D148" s="231" t="s">
        <v>170</v>
      </c>
      <c r="E148" s="40"/>
      <c r="F148" s="246" t="s">
        <v>669</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170</v>
      </c>
      <c r="AU148" s="17" t="s">
        <v>81</v>
      </c>
    </row>
    <row r="149" s="13" customFormat="1">
      <c r="A149" s="13"/>
      <c r="B149" s="251"/>
      <c r="C149" s="252"/>
      <c r="D149" s="231" t="s">
        <v>670</v>
      </c>
      <c r="E149" s="253" t="s">
        <v>1</v>
      </c>
      <c r="F149" s="254" t="s">
        <v>671</v>
      </c>
      <c r="G149" s="252"/>
      <c r="H149" s="255">
        <v>120</v>
      </c>
      <c r="I149" s="256"/>
      <c r="J149" s="252"/>
      <c r="K149" s="252"/>
      <c r="L149" s="257"/>
      <c r="M149" s="258"/>
      <c r="N149" s="259"/>
      <c r="O149" s="259"/>
      <c r="P149" s="259"/>
      <c r="Q149" s="259"/>
      <c r="R149" s="259"/>
      <c r="S149" s="259"/>
      <c r="T149" s="260"/>
      <c r="U149" s="13"/>
      <c r="V149" s="13"/>
      <c r="W149" s="13"/>
      <c r="X149" s="13"/>
      <c r="Y149" s="13"/>
      <c r="Z149" s="13"/>
      <c r="AA149" s="13"/>
      <c r="AB149" s="13"/>
      <c r="AC149" s="13"/>
      <c r="AD149" s="13"/>
      <c r="AE149" s="13"/>
      <c r="AT149" s="261" t="s">
        <v>670</v>
      </c>
      <c r="AU149" s="261" t="s">
        <v>81</v>
      </c>
      <c r="AV149" s="13" t="s">
        <v>83</v>
      </c>
      <c r="AW149" s="13" t="s">
        <v>30</v>
      </c>
      <c r="AX149" s="13" t="s">
        <v>73</v>
      </c>
      <c r="AY149" s="261" t="s">
        <v>127</v>
      </c>
    </row>
    <row r="150" s="14" customFormat="1">
      <c r="A150" s="14"/>
      <c r="B150" s="262"/>
      <c r="C150" s="263"/>
      <c r="D150" s="231" t="s">
        <v>670</v>
      </c>
      <c r="E150" s="264" t="s">
        <v>1</v>
      </c>
      <c r="F150" s="265" t="s">
        <v>672</v>
      </c>
      <c r="G150" s="263"/>
      <c r="H150" s="266">
        <v>120</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670</v>
      </c>
      <c r="AU150" s="272" t="s">
        <v>81</v>
      </c>
      <c r="AV150" s="14" t="s">
        <v>140</v>
      </c>
      <c r="AW150" s="14" t="s">
        <v>30</v>
      </c>
      <c r="AX150" s="14" t="s">
        <v>81</v>
      </c>
      <c r="AY150" s="272" t="s">
        <v>127</v>
      </c>
    </row>
    <row r="151" s="2" customFormat="1" ht="21.75" customHeight="1">
      <c r="A151" s="38"/>
      <c r="B151" s="39"/>
      <c r="C151" s="218" t="s">
        <v>155</v>
      </c>
      <c r="D151" s="218" t="s">
        <v>130</v>
      </c>
      <c r="E151" s="219" t="s">
        <v>673</v>
      </c>
      <c r="F151" s="220" t="s">
        <v>674</v>
      </c>
      <c r="G151" s="221" t="s">
        <v>675</v>
      </c>
      <c r="H151" s="222">
        <v>378.78300000000002</v>
      </c>
      <c r="I151" s="223"/>
      <c r="J151" s="224">
        <f>ROUND(I151*H151,2)</f>
        <v>0</v>
      </c>
      <c r="K151" s="220" t="s">
        <v>134</v>
      </c>
      <c r="L151" s="44"/>
      <c r="M151" s="225" t="s">
        <v>1</v>
      </c>
      <c r="N151" s="226" t="s">
        <v>38</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140</v>
      </c>
      <c r="AT151" s="229" t="s">
        <v>130</v>
      </c>
      <c r="AU151" s="229" t="s">
        <v>81</v>
      </c>
      <c r="AY151" s="17" t="s">
        <v>127</v>
      </c>
      <c r="BE151" s="230">
        <f>IF(N151="základní",J151,0)</f>
        <v>0</v>
      </c>
      <c r="BF151" s="230">
        <f>IF(N151="snížená",J151,0)</f>
        <v>0</v>
      </c>
      <c r="BG151" s="230">
        <f>IF(N151="zákl. přenesená",J151,0)</f>
        <v>0</v>
      </c>
      <c r="BH151" s="230">
        <f>IF(N151="sníž. přenesená",J151,0)</f>
        <v>0</v>
      </c>
      <c r="BI151" s="230">
        <f>IF(N151="nulová",J151,0)</f>
        <v>0</v>
      </c>
      <c r="BJ151" s="17" t="s">
        <v>81</v>
      </c>
      <c r="BK151" s="230">
        <f>ROUND(I151*H151,2)</f>
        <v>0</v>
      </c>
      <c r="BL151" s="17" t="s">
        <v>140</v>
      </c>
      <c r="BM151" s="229" t="s">
        <v>159</v>
      </c>
    </row>
    <row r="152" s="2" customFormat="1">
      <c r="A152" s="38"/>
      <c r="B152" s="39"/>
      <c r="C152" s="40"/>
      <c r="D152" s="231" t="s">
        <v>136</v>
      </c>
      <c r="E152" s="40"/>
      <c r="F152" s="232" t="s">
        <v>674</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136</v>
      </c>
      <c r="AU152" s="17" t="s">
        <v>81</v>
      </c>
    </row>
    <row r="153" s="2" customFormat="1">
      <c r="A153" s="38"/>
      <c r="B153" s="39"/>
      <c r="C153" s="40"/>
      <c r="D153" s="231" t="s">
        <v>170</v>
      </c>
      <c r="E153" s="40"/>
      <c r="F153" s="246" t="s">
        <v>676</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170</v>
      </c>
      <c r="AU153" s="17" t="s">
        <v>81</v>
      </c>
    </row>
    <row r="154" s="2" customFormat="1" ht="21.75" customHeight="1">
      <c r="A154" s="38"/>
      <c r="B154" s="39"/>
      <c r="C154" s="218" t="s">
        <v>147</v>
      </c>
      <c r="D154" s="218" t="s">
        <v>130</v>
      </c>
      <c r="E154" s="219" t="s">
        <v>677</v>
      </c>
      <c r="F154" s="220" t="s">
        <v>678</v>
      </c>
      <c r="G154" s="221" t="s">
        <v>675</v>
      </c>
      <c r="H154" s="222">
        <v>378.78300000000002</v>
      </c>
      <c r="I154" s="223"/>
      <c r="J154" s="224">
        <f>ROUND(I154*H154,2)</f>
        <v>0</v>
      </c>
      <c r="K154" s="220" t="s">
        <v>134</v>
      </c>
      <c r="L154" s="44"/>
      <c r="M154" s="225" t="s">
        <v>1</v>
      </c>
      <c r="N154" s="226" t="s">
        <v>38</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140</v>
      </c>
      <c r="AT154" s="229" t="s">
        <v>130</v>
      </c>
      <c r="AU154" s="229" t="s">
        <v>81</v>
      </c>
      <c r="AY154" s="17" t="s">
        <v>127</v>
      </c>
      <c r="BE154" s="230">
        <f>IF(N154="základní",J154,0)</f>
        <v>0</v>
      </c>
      <c r="BF154" s="230">
        <f>IF(N154="snížená",J154,0)</f>
        <v>0</v>
      </c>
      <c r="BG154" s="230">
        <f>IF(N154="zákl. přenesená",J154,0)</f>
        <v>0</v>
      </c>
      <c r="BH154" s="230">
        <f>IF(N154="sníž. přenesená",J154,0)</f>
        <v>0</v>
      </c>
      <c r="BI154" s="230">
        <f>IF(N154="nulová",J154,0)</f>
        <v>0</v>
      </c>
      <c r="BJ154" s="17" t="s">
        <v>81</v>
      </c>
      <c r="BK154" s="230">
        <f>ROUND(I154*H154,2)</f>
        <v>0</v>
      </c>
      <c r="BL154" s="17" t="s">
        <v>140</v>
      </c>
      <c r="BM154" s="229" t="s">
        <v>162</v>
      </c>
    </row>
    <row r="155" s="2" customFormat="1">
      <c r="A155" s="38"/>
      <c r="B155" s="39"/>
      <c r="C155" s="40"/>
      <c r="D155" s="231" t="s">
        <v>136</v>
      </c>
      <c r="E155" s="40"/>
      <c r="F155" s="232" t="s">
        <v>678</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136</v>
      </c>
      <c r="AU155" s="17" t="s">
        <v>81</v>
      </c>
    </row>
    <row r="156" s="2" customFormat="1">
      <c r="A156" s="38"/>
      <c r="B156" s="39"/>
      <c r="C156" s="40"/>
      <c r="D156" s="231" t="s">
        <v>170</v>
      </c>
      <c r="E156" s="40"/>
      <c r="F156" s="246" t="s">
        <v>676</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170</v>
      </c>
      <c r="AU156" s="17" t="s">
        <v>81</v>
      </c>
    </row>
    <row r="157" s="2" customFormat="1" ht="21.75" customHeight="1">
      <c r="A157" s="38"/>
      <c r="B157" s="39"/>
      <c r="C157" s="218" t="s">
        <v>163</v>
      </c>
      <c r="D157" s="218" t="s">
        <v>130</v>
      </c>
      <c r="E157" s="219" t="s">
        <v>679</v>
      </c>
      <c r="F157" s="220" t="s">
        <v>680</v>
      </c>
      <c r="G157" s="221" t="s">
        <v>675</v>
      </c>
      <c r="H157" s="222">
        <v>378.78300000000002</v>
      </c>
      <c r="I157" s="223"/>
      <c r="J157" s="224">
        <f>ROUND(I157*H157,2)</f>
        <v>0</v>
      </c>
      <c r="K157" s="220" t="s">
        <v>134</v>
      </c>
      <c r="L157" s="44"/>
      <c r="M157" s="225" t="s">
        <v>1</v>
      </c>
      <c r="N157" s="226" t="s">
        <v>38</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140</v>
      </c>
      <c r="AT157" s="229" t="s">
        <v>130</v>
      </c>
      <c r="AU157" s="229" t="s">
        <v>81</v>
      </c>
      <c r="AY157" s="17" t="s">
        <v>127</v>
      </c>
      <c r="BE157" s="230">
        <f>IF(N157="základní",J157,0)</f>
        <v>0</v>
      </c>
      <c r="BF157" s="230">
        <f>IF(N157="snížená",J157,0)</f>
        <v>0</v>
      </c>
      <c r="BG157" s="230">
        <f>IF(N157="zákl. přenesená",J157,0)</f>
        <v>0</v>
      </c>
      <c r="BH157" s="230">
        <f>IF(N157="sníž. přenesená",J157,0)</f>
        <v>0</v>
      </c>
      <c r="BI157" s="230">
        <f>IF(N157="nulová",J157,0)</f>
        <v>0</v>
      </c>
      <c r="BJ157" s="17" t="s">
        <v>81</v>
      </c>
      <c r="BK157" s="230">
        <f>ROUND(I157*H157,2)</f>
        <v>0</v>
      </c>
      <c r="BL157" s="17" t="s">
        <v>140</v>
      </c>
      <c r="BM157" s="229" t="s">
        <v>166</v>
      </c>
    </row>
    <row r="158" s="2" customFormat="1">
      <c r="A158" s="38"/>
      <c r="B158" s="39"/>
      <c r="C158" s="40"/>
      <c r="D158" s="231" t="s">
        <v>136</v>
      </c>
      <c r="E158" s="40"/>
      <c r="F158" s="232" t="s">
        <v>680</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136</v>
      </c>
      <c r="AU158" s="17" t="s">
        <v>81</v>
      </c>
    </row>
    <row r="159" s="2" customFormat="1">
      <c r="A159" s="38"/>
      <c r="B159" s="39"/>
      <c r="C159" s="40"/>
      <c r="D159" s="231" t="s">
        <v>170</v>
      </c>
      <c r="E159" s="40"/>
      <c r="F159" s="246" t="s">
        <v>681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170</v>
      </c>
      <c r="AU159" s="17" t="s">
        <v>81</v>
      </c>
    </row>
    <row r="160" s="2" customFormat="1" ht="21.75" customHeight="1">
      <c r="A160" s="38"/>
      <c r="B160" s="39"/>
      <c r="C160" s="218" t="s">
        <v>152</v>
      </c>
      <c r="D160" s="218" t="s">
        <v>130</v>
      </c>
      <c r="E160" s="219" t="s">
        <v>682</v>
      </c>
      <c r="F160" s="220" t="s">
        <v>683</v>
      </c>
      <c r="G160" s="221" t="s">
        <v>675</v>
      </c>
      <c r="H160" s="222">
        <v>378.78300000000002</v>
      </c>
      <c r="I160" s="223"/>
      <c r="J160" s="224">
        <f>ROUND(I160*H160,2)</f>
        <v>0</v>
      </c>
      <c r="K160" s="220" t="s">
        <v>134</v>
      </c>
      <c r="L160" s="44"/>
      <c r="M160" s="225" t="s">
        <v>1</v>
      </c>
      <c r="N160" s="226" t="s">
        <v>38</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140</v>
      </c>
      <c r="AT160" s="229" t="s">
        <v>130</v>
      </c>
      <c r="AU160" s="229" t="s">
        <v>81</v>
      </c>
      <c r="AY160" s="17" t="s">
        <v>127</v>
      </c>
      <c r="BE160" s="230">
        <f>IF(N160="základní",J160,0)</f>
        <v>0</v>
      </c>
      <c r="BF160" s="230">
        <f>IF(N160="snížená",J160,0)</f>
        <v>0</v>
      </c>
      <c r="BG160" s="230">
        <f>IF(N160="zákl. přenesená",J160,0)</f>
        <v>0</v>
      </c>
      <c r="BH160" s="230">
        <f>IF(N160="sníž. přenesená",J160,0)</f>
        <v>0</v>
      </c>
      <c r="BI160" s="230">
        <f>IF(N160="nulová",J160,0)</f>
        <v>0</v>
      </c>
      <c r="BJ160" s="17" t="s">
        <v>81</v>
      </c>
      <c r="BK160" s="230">
        <f>ROUND(I160*H160,2)</f>
        <v>0</v>
      </c>
      <c r="BL160" s="17" t="s">
        <v>140</v>
      </c>
      <c r="BM160" s="229" t="s">
        <v>169</v>
      </c>
    </row>
    <row r="161" s="2" customFormat="1">
      <c r="A161" s="38"/>
      <c r="B161" s="39"/>
      <c r="C161" s="40"/>
      <c r="D161" s="231" t="s">
        <v>136</v>
      </c>
      <c r="E161" s="40"/>
      <c r="F161" s="232" t="s">
        <v>683</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136</v>
      </c>
      <c r="AU161" s="17" t="s">
        <v>81</v>
      </c>
    </row>
    <row r="162" s="2" customFormat="1">
      <c r="A162" s="38"/>
      <c r="B162" s="39"/>
      <c r="C162" s="40"/>
      <c r="D162" s="231" t="s">
        <v>170</v>
      </c>
      <c r="E162" s="40"/>
      <c r="F162" s="246" t="s">
        <v>681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170</v>
      </c>
      <c r="AU162" s="17" t="s">
        <v>81</v>
      </c>
    </row>
    <row r="163" s="2" customFormat="1" ht="21.75" customHeight="1">
      <c r="A163" s="38"/>
      <c r="B163" s="39"/>
      <c r="C163" s="218" t="s">
        <v>172</v>
      </c>
      <c r="D163" s="218" t="s">
        <v>130</v>
      </c>
      <c r="E163" s="219" t="s">
        <v>684</v>
      </c>
      <c r="F163" s="220" t="s">
        <v>685</v>
      </c>
      <c r="G163" s="221" t="s">
        <v>675</v>
      </c>
      <c r="H163" s="222">
        <v>378.78300000000002</v>
      </c>
      <c r="I163" s="223"/>
      <c r="J163" s="224">
        <f>ROUND(I163*H163,2)</f>
        <v>0</v>
      </c>
      <c r="K163" s="220" t="s">
        <v>134</v>
      </c>
      <c r="L163" s="44"/>
      <c r="M163" s="225" t="s">
        <v>1</v>
      </c>
      <c r="N163" s="226" t="s">
        <v>38</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140</v>
      </c>
      <c r="AT163" s="229" t="s">
        <v>130</v>
      </c>
      <c r="AU163" s="229" t="s">
        <v>81</v>
      </c>
      <c r="AY163" s="17" t="s">
        <v>127</v>
      </c>
      <c r="BE163" s="230">
        <f>IF(N163="základní",J163,0)</f>
        <v>0</v>
      </c>
      <c r="BF163" s="230">
        <f>IF(N163="snížená",J163,0)</f>
        <v>0</v>
      </c>
      <c r="BG163" s="230">
        <f>IF(N163="zákl. přenesená",J163,0)</f>
        <v>0</v>
      </c>
      <c r="BH163" s="230">
        <f>IF(N163="sníž. přenesená",J163,0)</f>
        <v>0</v>
      </c>
      <c r="BI163" s="230">
        <f>IF(N163="nulová",J163,0)</f>
        <v>0</v>
      </c>
      <c r="BJ163" s="17" t="s">
        <v>81</v>
      </c>
      <c r="BK163" s="230">
        <f>ROUND(I163*H163,2)</f>
        <v>0</v>
      </c>
      <c r="BL163" s="17" t="s">
        <v>140</v>
      </c>
      <c r="BM163" s="229" t="s">
        <v>175</v>
      </c>
    </row>
    <row r="164" s="2" customFormat="1">
      <c r="A164" s="38"/>
      <c r="B164" s="39"/>
      <c r="C164" s="40"/>
      <c r="D164" s="231" t="s">
        <v>136</v>
      </c>
      <c r="E164" s="40"/>
      <c r="F164" s="232" t="s">
        <v>685</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136</v>
      </c>
      <c r="AU164" s="17" t="s">
        <v>81</v>
      </c>
    </row>
    <row r="165" s="2" customFormat="1">
      <c r="A165" s="38"/>
      <c r="B165" s="39"/>
      <c r="C165" s="40"/>
      <c r="D165" s="231" t="s">
        <v>170</v>
      </c>
      <c r="E165" s="40"/>
      <c r="F165" s="246" t="s">
        <v>681</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170</v>
      </c>
      <c r="AU165" s="17" t="s">
        <v>81</v>
      </c>
    </row>
    <row r="166" s="2" customFormat="1" ht="24.15" customHeight="1">
      <c r="A166" s="38"/>
      <c r="B166" s="39"/>
      <c r="C166" s="218" t="s">
        <v>8</v>
      </c>
      <c r="D166" s="218" t="s">
        <v>130</v>
      </c>
      <c r="E166" s="219" t="s">
        <v>686</v>
      </c>
      <c r="F166" s="220" t="s">
        <v>687</v>
      </c>
      <c r="G166" s="221" t="s">
        <v>675</v>
      </c>
      <c r="H166" s="222">
        <v>378.78300000000002</v>
      </c>
      <c r="I166" s="223"/>
      <c r="J166" s="224">
        <f>ROUND(I166*H166,2)</f>
        <v>0</v>
      </c>
      <c r="K166" s="220" t="s">
        <v>134</v>
      </c>
      <c r="L166" s="44"/>
      <c r="M166" s="225" t="s">
        <v>1</v>
      </c>
      <c r="N166" s="226" t="s">
        <v>38</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140</v>
      </c>
      <c r="AT166" s="229" t="s">
        <v>130</v>
      </c>
      <c r="AU166" s="229" t="s">
        <v>81</v>
      </c>
      <c r="AY166" s="17" t="s">
        <v>127</v>
      </c>
      <c r="BE166" s="230">
        <f>IF(N166="základní",J166,0)</f>
        <v>0</v>
      </c>
      <c r="BF166" s="230">
        <f>IF(N166="snížená",J166,0)</f>
        <v>0</v>
      </c>
      <c r="BG166" s="230">
        <f>IF(N166="zákl. přenesená",J166,0)</f>
        <v>0</v>
      </c>
      <c r="BH166" s="230">
        <f>IF(N166="sníž. přenesená",J166,0)</f>
        <v>0</v>
      </c>
      <c r="BI166" s="230">
        <f>IF(N166="nulová",J166,0)</f>
        <v>0</v>
      </c>
      <c r="BJ166" s="17" t="s">
        <v>81</v>
      </c>
      <c r="BK166" s="230">
        <f>ROUND(I166*H166,2)</f>
        <v>0</v>
      </c>
      <c r="BL166" s="17" t="s">
        <v>140</v>
      </c>
      <c r="BM166" s="229" t="s">
        <v>179</v>
      </c>
    </row>
    <row r="167" s="2" customFormat="1">
      <c r="A167" s="38"/>
      <c r="B167" s="39"/>
      <c r="C167" s="40"/>
      <c r="D167" s="231" t="s">
        <v>136</v>
      </c>
      <c r="E167" s="40"/>
      <c r="F167" s="232" t="s">
        <v>687</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136</v>
      </c>
      <c r="AU167" s="17" t="s">
        <v>81</v>
      </c>
    </row>
    <row r="168" s="2" customFormat="1">
      <c r="A168" s="38"/>
      <c r="B168" s="39"/>
      <c r="C168" s="40"/>
      <c r="D168" s="231" t="s">
        <v>170</v>
      </c>
      <c r="E168" s="40"/>
      <c r="F168" s="246" t="s">
        <v>681</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170</v>
      </c>
      <c r="AU168" s="17" t="s">
        <v>81</v>
      </c>
    </row>
    <row r="169" s="2" customFormat="1" ht="21.75" customHeight="1">
      <c r="A169" s="38"/>
      <c r="B169" s="39"/>
      <c r="C169" s="218" t="s">
        <v>180</v>
      </c>
      <c r="D169" s="218" t="s">
        <v>130</v>
      </c>
      <c r="E169" s="219" t="s">
        <v>688</v>
      </c>
      <c r="F169" s="220" t="s">
        <v>689</v>
      </c>
      <c r="G169" s="221" t="s">
        <v>398</v>
      </c>
      <c r="H169" s="222">
        <v>297.94999999999999</v>
      </c>
      <c r="I169" s="223"/>
      <c r="J169" s="224">
        <f>ROUND(I169*H169,2)</f>
        <v>0</v>
      </c>
      <c r="K169" s="220" t="s">
        <v>134</v>
      </c>
      <c r="L169" s="44"/>
      <c r="M169" s="225" t="s">
        <v>1</v>
      </c>
      <c r="N169" s="226" t="s">
        <v>38</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140</v>
      </c>
      <c r="AT169" s="229" t="s">
        <v>130</v>
      </c>
      <c r="AU169" s="229" t="s">
        <v>81</v>
      </c>
      <c r="AY169" s="17" t="s">
        <v>127</v>
      </c>
      <c r="BE169" s="230">
        <f>IF(N169="základní",J169,0)</f>
        <v>0</v>
      </c>
      <c r="BF169" s="230">
        <f>IF(N169="snížená",J169,0)</f>
        <v>0</v>
      </c>
      <c r="BG169" s="230">
        <f>IF(N169="zákl. přenesená",J169,0)</f>
        <v>0</v>
      </c>
      <c r="BH169" s="230">
        <f>IF(N169="sníž. přenesená",J169,0)</f>
        <v>0</v>
      </c>
      <c r="BI169" s="230">
        <f>IF(N169="nulová",J169,0)</f>
        <v>0</v>
      </c>
      <c r="BJ169" s="17" t="s">
        <v>81</v>
      </c>
      <c r="BK169" s="230">
        <f>ROUND(I169*H169,2)</f>
        <v>0</v>
      </c>
      <c r="BL169" s="17" t="s">
        <v>140</v>
      </c>
      <c r="BM169" s="229" t="s">
        <v>183</v>
      </c>
    </row>
    <row r="170" s="2" customFormat="1">
      <c r="A170" s="38"/>
      <c r="B170" s="39"/>
      <c r="C170" s="40"/>
      <c r="D170" s="231" t="s">
        <v>136</v>
      </c>
      <c r="E170" s="40"/>
      <c r="F170" s="232" t="s">
        <v>689</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136</v>
      </c>
      <c r="AU170" s="17" t="s">
        <v>81</v>
      </c>
    </row>
    <row r="171" s="2" customFormat="1">
      <c r="A171" s="38"/>
      <c r="B171" s="39"/>
      <c r="C171" s="40"/>
      <c r="D171" s="231" t="s">
        <v>170</v>
      </c>
      <c r="E171" s="40"/>
      <c r="F171" s="246" t="s">
        <v>690</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170</v>
      </c>
      <c r="AU171" s="17" t="s">
        <v>81</v>
      </c>
    </row>
    <row r="172" s="13" customFormat="1">
      <c r="A172" s="13"/>
      <c r="B172" s="251"/>
      <c r="C172" s="252"/>
      <c r="D172" s="231" t="s">
        <v>670</v>
      </c>
      <c r="E172" s="253" t="s">
        <v>1</v>
      </c>
      <c r="F172" s="254" t="s">
        <v>691</v>
      </c>
      <c r="G172" s="252"/>
      <c r="H172" s="255">
        <v>182.75</v>
      </c>
      <c r="I172" s="256"/>
      <c r="J172" s="252"/>
      <c r="K172" s="252"/>
      <c r="L172" s="257"/>
      <c r="M172" s="258"/>
      <c r="N172" s="259"/>
      <c r="O172" s="259"/>
      <c r="P172" s="259"/>
      <c r="Q172" s="259"/>
      <c r="R172" s="259"/>
      <c r="S172" s="259"/>
      <c r="T172" s="260"/>
      <c r="U172" s="13"/>
      <c r="V172" s="13"/>
      <c r="W172" s="13"/>
      <c r="X172" s="13"/>
      <c r="Y172" s="13"/>
      <c r="Z172" s="13"/>
      <c r="AA172" s="13"/>
      <c r="AB172" s="13"/>
      <c r="AC172" s="13"/>
      <c r="AD172" s="13"/>
      <c r="AE172" s="13"/>
      <c r="AT172" s="261" t="s">
        <v>670</v>
      </c>
      <c r="AU172" s="261" t="s">
        <v>81</v>
      </c>
      <c r="AV172" s="13" t="s">
        <v>83</v>
      </c>
      <c r="AW172" s="13" t="s">
        <v>30</v>
      </c>
      <c r="AX172" s="13" t="s">
        <v>73</v>
      </c>
      <c r="AY172" s="261" t="s">
        <v>127</v>
      </c>
    </row>
    <row r="173" s="13" customFormat="1">
      <c r="A173" s="13"/>
      <c r="B173" s="251"/>
      <c r="C173" s="252"/>
      <c r="D173" s="231" t="s">
        <v>670</v>
      </c>
      <c r="E173" s="253" t="s">
        <v>1</v>
      </c>
      <c r="F173" s="254" t="s">
        <v>692</v>
      </c>
      <c r="G173" s="252"/>
      <c r="H173" s="255">
        <v>115.2</v>
      </c>
      <c r="I173" s="256"/>
      <c r="J173" s="252"/>
      <c r="K173" s="252"/>
      <c r="L173" s="257"/>
      <c r="M173" s="258"/>
      <c r="N173" s="259"/>
      <c r="O173" s="259"/>
      <c r="P173" s="259"/>
      <c r="Q173" s="259"/>
      <c r="R173" s="259"/>
      <c r="S173" s="259"/>
      <c r="T173" s="260"/>
      <c r="U173" s="13"/>
      <c r="V173" s="13"/>
      <c r="W173" s="13"/>
      <c r="X173" s="13"/>
      <c r="Y173" s="13"/>
      <c r="Z173" s="13"/>
      <c r="AA173" s="13"/>
      <c r="AB173" s="13"/>
      <c r="AC173" s="13"/>
      <c r="AD173" s="13"/>
      <c r="AE173" s="13"/>
      <c r="AT173" s="261" t="s">
        <v>670</v>
      </c>
      <c r="AU173" s="261" t="s">
        <v>81</v>
      </c>
      <c r="AV173" s="13" t="s">
        <v>83</v>
      </c>
      <c r="AW173" s="13" t="s">
        <v>30</v>
      </c>
      <c r="AX173" s="13" t="s">
        <v>73</v>
      </c>
      <c r="AY173" s="261" t="s">
        <v>127</v>
      </c>
    </row>
    <row r="174" s="14" customFormat="1">
      <c r="A174" s="14"/>
      <c r="B174" s="262"/>
      <c r="C174" s="263"/>
      <c r="D174" s="231" t="s">
        <v>670</v>
      </c>
      <c r="E174" s="264" t="s">
        <v>1</v>
      </c>
      <c r="F174" s="265" t="s">
        <v>672</v>
      </c>
      <c r="G174" s="263"/>
      <c r="H174" s="266">
        <v>297.94999999999999</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670</v>
      </c>
      <c r="AU174" s="272" t="s">
        <v>81</v>
      </c>
      <c r="AV174" s="14" t="s">
        <v>140</v>
      </c>
      <c r="AW174" s="14" t="s">
        <v>30</v>
      </c>
      <c r="AX174" s="14" t="s">
        <v>81</v>
      </c>
      <c r="AY174" s="272" t="s">
        <v>127</v>
      </c>
    </row>
    <row r="175" s="2" customFormat="1" ht="16.5" customHeight="1">
      <c r="A175" s="38"/>
      <c r="B175" s="39"/>
      <c r="C175" s="218" t="s">
        <v>159</v>
      </c>
      <c r="D175" s="218" t="s">
        <v>130</v>
      </c>
      <c r="E175" s="219" t="s">
        <v>693</v>
      </c>
      <c r="F175" s="220" t="s">
        <v>694</v>
      </c>
      <c r="G175" s="221" t="s">
        <v>398</v>
      </c>
      <c r="H175" s="222">
        <v>57.125999999999998</v>
      </c>
      <c r="I175" s="223"/>
      <c r="J175" s="224">
        <f>ROUND(I175*H175,2)</f>
        <v>0</v>
      </c>
      <c r="K175" s="220" t="s">
        <v>134</v>
      </c>
      <c r="L175" s="44"/>
      <c r="M175" s="225" t="s">
        <v>1</v>
      </c>
      <c r="N175" s="226" t="s">
        <v>38</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140</v>
      </c>
      <c r="AT175" s="229" t="s">
        <v>130</v>
      </c>
      <c r="AU175" s="229" t="s">
        <v>81</v>
      </c>
      <c r="AY175" s="17" t="s">
        <v>127</v>
      </c>
      <c r="BE175" s="230">
        <f>IF(N175="základní",J175,0)</f>
        <v>0</v>
      </c>
      <c r="BF175" s="230">
        <f>IF(N175="snížená",J175,0)</f>
        <v>0</v>
      </c>
      <c r="BG175" s="230">
        <f>IF(N175="zákl. přenesená",J175,0)</f>
        <v>0</v>
      </c>
      <c r="BH175" s="230">
        <f>IF(N175="sníž. přenesená",J175,0)</f>
        <v>0</v>
      </c>
      <c r="BI175" s="230">
        <f>IF(N175="nulová",J175,0)</f>
        <v>0</v>
      </c>
      <c r="BJ175" s="17" t="s">
        <v>81</v>
      </c>
      <c r="BK175" s="230">
        <f>ROUND(I175*H175,2)</f>
        <v>0</v>
      </c>
      <c r="BL175" s="17" t="s">
        <v>140</v>
      </c>
      <c r="BM175" s="229" t="s">
        <v>186</v>
      </c>
    </row>
    <row r="176" s="2" customFormat="1">
      <c r="A176" s="38"/>
      <c r="B176" s="39"/>
      <c r="C176" s="40"/>
      <c r="D176" s="231" t="s">
        <v>136</v>
      </c>
      <c r="E176" s="40"/>
      <c r="F176" s="232" t="s">
        <v>694</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136</v>
      </c>
      <c r="AU176" s="17" t="s">
        <v>81</v>
      </c>
    </row>
    <row r="177" s="13" customFormat="1">
      <c r="A177" s="13"/>
      <c r="B177" s="251"/>
      <c r="C177" s="252"/>
      <c r="D177" s="231" t="s">
        <v>670</v>
      </c>
      <c r="E177" s="253" t="s">
        <v>1</v>
      </c>
      <c r="F177" s="254" t="s">
        <v>695</v>
      </c>
      <c r="G177" s="252"/>
      <c r="H177" s="255">
        <v>57.125999999999998</v>
      </c>
      <c r="I177" s="256"/>
      <c r="J177" s="252"/>
      <c r="K177" s="252"/>
      <c r="L177" s="257"/>
      <c r="M177" s="258"/>
      <c r="N177" s="259"/>
      <c r="O177" s="259"/>
      <c r="P177" s="259"/>
      <c r="Q177" s="259"/>
      <c r="R177" s="259"/>
      <c r="S177" s="259"/>
      <c r="T177" s="260"/>
      <c r="U177" s="13"/>
      <c r="V177" s="13"/>
      <c r="W177" s="13"/>
      <c r="X177" s="13"/>
      <c r="Y177" s="13"/>
      <c r="Z177" s="13"/>
      <c r="AA177" s="13"/>
      <c r="AB177" s="13"/>
      <c r="AC177" s="13"/>
      <c r="AD177" s="13"/>
      <c r="AE177" s="13"/>
      <c r="AT177" s="261" t="s">
        <v>670</v>
      </c>
      <c r="AU177" s="261" t="s">
        <v>81</v>
      </c>
      <c r="AV177" s="13" t="s">
        <v>83</v>
      </c>
      <c r="AW177" s="13" t="s">
        <v>30</v>
      </c>
      <c r="AX177" s="13" t="s">
        <v>73</v>
      </c>
      <c r="AY177" s="261" t="s">
        <v>127</v>
      </c>
    </row>
    <row r="178" s="14" customFormat="1">
      <c r="A178" s="14"/>
      <c r="B178" s="262"/>
      <c r="C178" s="263"/>
      <c r="D178" s="231" t="s">
        <v>670</v>
      </c>
      <c r="E178" s="264" t="s">
        <v>1</v>
      </c>
      <c r="F178" s="265" t="s">
        <v>672</v>
      </c>
      <c r="G178" s="263"/>
      <c r="H178" s="266">
        <v>57.125999999999998</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670</v>
      </c>
      <c r="AU178" s="272" t="s">
        <v>81</v>
      </c>
      <c r="AV178" s="14" t="s">
        <v>140</v>
      </c>
      <c r="AW178" s="14" t="s">
        <v>30</v>
      </c>
      <c r="AX178" s="14" t="s">
        <v>81</v>
      </c>
      <c r="AY178" s="272" t="s">
        <v>127</v>
      </c>
    </row>
    <row r="179" s="2" customFormat="1" ht="21.75" customHeight="1">
      <c r="A179" s="38"/>
      <c r="B179" s="39"/>
      <c r="C179" s="218" t="s">
        <v>187</v>
      </c>
      <c r="D179" s="218" t="s">
        <v>130</v>
      </c>
      <c r="E179" s="219" t="s">
        <v>696</v>
      </c>
      <c r="F179" s="220" t="s">
        <v>697</v>
      </c>
      <c r="G179" s="221" t="s">
        <v>398</v>
      </c>
      <c r="H179" s="222">
        <v>400</v>
      </c>
      <c r="I179" s="223"/>
      <c r="J179" s="224">
        <f>ROUND(I179*H179,2)</f>
        <v>0</v>
      </c>
      <c r="K179" s="220" t="s">
        <v>134</v>
      </c>
      <c r="L179" s="44"/>
      <c r="M179" s="225" t="s">
        <v>1</v>
      </c>
      <c r="N179" s="226" t="s">
        <v>38</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140</v>
      </c>
      <c r="AT179" s="229" t="s">
        <v>130</v>
      </c>
      <c r="AU179" s="229" t="s">
        <v>81</v>
      </c>
      <c r="AY179" s="17" t="s">
        <v>127</v>
      </c>
      <c r="BE179" s="230">
        <f>IF(N179="základní",J179,0)</f>
        <v>0</v>
      </c>
      <c r="BF179" s="230">
        <f>IF(N179="snížená",J179,0)</f>
        <v>0</v>
      </c>
      <c r="BG179" s="230">
        <f>IF(N179="zákl. přenesená",J179,0)</f>
        <v>0</v>
      </c>
      <c r="BH179" s="230">
        <f>IF(N179="sníž. přenesená",J179,0)</f>
        <v>0</v>
      </c>
      <c r="BI179" s="230">
        <f>IF(N179="nulová",J179,0)</f>
        <v>0</v>
      </c>
      <c r="BJ179" s="17" t="s">
        <v>81</v>
      </c>
      <c r="BK179" s="230">
        <f>ROUND(I179*H179,2)</f>
        <v>0</v>
      </c>
      <c r="BL179" s="17" t="s">
        <v>140</v>
      </c>
      <c r="BM179" s="229" t="s">
        <v>191</v>
      </c>
    </row>
    <row r="180" s="2" customFormat="1">
      <c r="A180" s="38"/>
      <c r="B180" s="39"/>
      <c r="C180" s="40"/>
      <c r="D180" s="231" t="s">
        <v>136</v>
      </c>
      <c r="E180" s="40"/>
      <c r="F180" s="232" t="s">
        <v>697</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136</v>
      </c>
      <c r="AU180" s="17" t="s">
        <v>81</v>
      </c>
    </row>
    <row r="181" s="2" customFormat="1">
      <c r="A181" s="38"/>
      <c r="B181" s="39"/>
      <c r="C181" s="40"/>
      <c r="D181" s="231" t="s">
        <v>170</v>
      </c>
      <c r="E181" s="40"/>
      <c r="F181" s="246" t="s">
        <v>666</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170</v>
      </c>
      <c r="AU181" s="17" t="s">
        <v>81</v>
      </c>
    </row>
    <row r="182" s="2" customFormat="1" ht="16.5" customHeight="1">
      <c r="A182" s="38"/>
      <c r="B182" s="39"/>
      <c r="C182" s="218" t="s">
        <v>162</v>
      </c>
      <c r="D182" s="218" t="s">
        <v>130</v>
      </c>
      <c r="E182" s="219" t="s">
        <v>698</v>
      </c>
      <c r="F182" s="220" t="s">
        <v>699</v>
      </c>
      <c r="G182" s="221" t="s">
        <v>675</v>
      </c>
      <c r="H182" s="222">
        <v>18</v>
      </c>
      <c r="I182" s="223"/>
      <c r="J182" s="224">
        <f>ROUND(I182*H182,2)</f>
        <v>0</v>
      </c>
      <c r="K182" s="220" t="s">
        <v>134</v>
      </c>
      <c r="L182" s="44"/>
      <c r="M182" s="225" t="s">
        <v>1</v>
      </c>
      <c r="N182" s="226" t="s">
        <v>38</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140</v>
      </c>
      <c r="AT182" s="229" t="s">
        <v>130</v>
      </c>
      <c r="AU182" s="229" t="s">
        <v>81</v>
      </c>
      <c r="AY182" s="17" t="s">
        <v>127</v>
      </c>
      <c r="BE182" s="230">
        <f>IF(N182="základní",J182,0)</f>
        <v>0</v>
      </c>
      <c r="BF182" s="230">
        <f>IF(N182="snížená",J182,0)</f>
        <v>0</v>
      </c>
      <c r="BG182" s="230">
        <f>IF(N182="zákl. přenesená",J182,0)</f>
        <v>0</v>
      </c>
      <c r="BH182" s="230">
        <f>IF(N182="sníž. přenesená",J182,0)</f>
        <v>0</v>
      </c>
      <c r="BI182" s="230">
        <f>IF(N182="nulová",J182,0)</f>
        <v>0</v>
      </c>
      <c r="BJ182" s="17" t="s">
        <v>81</v>
      </c>
      <c r="BK182" s="230">
        <f>ROUND(I182*H182,2)</f>
        <v>0</v>
      </c>
      <c r="BL182" s="17" t="s">
        <v>140</v>
      </c>
      <c r="BM182" s="229" t="s">
        <v>194</v>
      </c>
    </row>
    <row r="183" s="2" customFormat="1">
      <c r="A183" s="38"/>
      <c r="B183" s="39"/>
      <c r="C183" s="40"/>
      <c r="D183" s="231" t="s">
        <v>136</v>
      </c>
      <c r="E183" s="40"/>
      <c r="F183" s="232" t="s">
        <v>699</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136</v>
      </c>
      <c r="AU183" s="17" t="s">
        <v>81</v>
      </c>
    </row>
    <row r="184" s="2" customFormat="1">
      <c r="A184" s="38"/>
      <c r="B184" s="39"/>
      <c r="C184" s="40"/>
      <c r="D184" s="231" t="s">
        <v>170</v>
      </c>
      <c r="E184" s="40"/>
      <c r="F184" s="246" t="s">
        <v>700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170</v>
      </c>
      <c r="AU184" s="17" t="s">
        <v>81</v>
      </c>
    </row>
    <row r="185" s="2" customFormat="1" ht="16.5" customHeight="1">
      <c r="A185" s="38"/>
      <c r="B185" s="39"/>
      <c r="C185" s="218" t="s">
        <v>195</v>
      </c>
      <c r="D185" s="218" t="s">
        <v>130</v>
      </c>
      <c r="E185" s="219" t="s">
        <v>701</v>
      </c>
      <c r="F185" s="220" t="s">
        <v>702</v>
      </c>
      <c r="G185" s="221" t="s">
        <v>675</v>
      </c>
      <c r="H185" s="222">
        <v>18</v>
      </c>
      <c r="I185" s="223"/>
      <c r="J185" s="224">
        <f>ROUND(I185*H185,2)</f>
        <v>0</v>
      </c>
      <c r="K185" s="220" t="s">
        <v>134</v>
      </c>
      <c r="L185" s="44"/>
      <c r="M185" s="225" t="s">
        <v>1</v>
      </c>
      <c r="N185" s="226" t="s">
        <v>38</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140</v>
      </c>
      <c r="AT185" s="229" t="s">
        <v>130</v>
      </c>
      <c r="AU185" s="229" t="s">
        <v>81</v>
      </c>
      <c r="AY185" s="17" t="s">
        <v>127</v>
      </c>
      <c r="BE185" s="230">
        <f>IF(N185="základní",J185,0)</f>
        <v>0</v>
      </c>
      <c r="BF185" s="230">
        <f>IF(N185="snížená",J185,0)</f>
        <v>0</v>
      </c>
      <c r="BG185" s="230">
        <f>IF(N185="zákl. přenesená",J185,0)</f>
        <v>0</v>
      </c>
      <c r="BH185" s="230">
        <f>IF(N185="sníž. přenesená",J185,0)</f>
        <v>0</v>
      </c>
      <c r="BI185" s="230">
        <f>IF(N185="nulová",J185,0)</f>
        <v>0</v>
      </c>
      <c r="BJ185" s="17" t="s">
        <v>81</v>
      </c>
      <c r="BK185" s="230">
        <f>ROUND(I185*H185,2)</f>
        <v>0</v>
      </c>
      <c r="BL185" s="17" t="s">
        <v>140</v>
      </c>
      <c r="BM185" s="229" t="s">
        <v>198</v>
      </c>
    </row>
    <row r="186" s="2" customFormat="1">
      <c r="A186" s="38"/>
      <c r="B186" s="39"/>
      <c r="C186" s="40"/>
      <c r="D186" s="231" t="s">
        <v>136</v>
      </c>
      <c r="E186" s="40"/>
      <c r="F186" s="232" t="s">
        <v>702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136</v>
      </c>
      <c r="AU186" s="17" t="s">
        <v>81</v>
      </c>
    </row>
    <row r="187" s="2" customFormat="1" ht="24.15" customHeight="1">
      <c r="A187" s="38"/>
      <c r="B187" s="39"/>
      <c r="C187" s="218" t="s">
        <v>289</v>
      </c>
      <c r="D187" s="218" t="s">
        <v>130</v>
      </c>
      <c r="E187" s="219" t="s">
        <v>703</v>
      </c>
      <c r="F187" s="220" t="s">
        <v>704</v>
      </c>
      <c r="G187" s="221" t="s">
        <v>675</v>
      </c>
      <c r="H187" s="222">
        <v>5</v>
      </c>
      <c r="I187" s="223"/>
      <c r="J187" s="224">
        <f>ROUND(I187*H187,2)</f>
        <v>0</v>
      </c>
      <c r="K187" s="220" t="s">
        <v>134</v>
      </c>
      <c r="L187" s="44"/>
      <c r="M187" s="225" t="s">
        <v>1</v>
      </c>
      <c r="N187" s="226" t="s">
        <v>38</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140</v>
      </c>
      <c r="AT187" s="229" t="s">
        <v>130</v>
      </c>
      <c r="AU187" s="229" t="s">
        <v>81</v>
      </c>
      <c r="AY187" s="17" t="s">
        <v>127</v>
      </c>
      <c r="BE187" s="230">
        <f>IF(N187="základní",J187,0)</f>
        <v>0</v>
      </c>
      <c r="BF187" s="230">
        <f>IF(N187="snížená",J187,0)</f>
        <v>0</v>
      </c>
      <c r="BG187" s="230">
        <f>IF(N187="zákl. přenesená",J187,0)</f>
        <v>0</v>
      </c>
      <c r="BH187" s="230">
        <f>IF(N187="sníž. přenesená",J187,0)</f>
        <v>0</v>
      </c>
      <c r="BI187" s="230">
        <f>IF(N187="nulová",J187,0)</f>
        <v>0</v>
      </c>
      <c r="BJ187" s="17" t="s">
        <v>81</v>
      </c>
      <c r="BK187" s="230">
        <f>ROUND(I187*H187,2)</f>
        <v>0</v>
      </c>
      <c r="BL187" s="17" t="s">
        <v>140</v>
      </c>
      <c r="BM187" s="229" t="s">
        <v>201</v>
      </c>
    </row>
    <row r="188" s="2" customFormat="1">
      <c r="A188" s="38"/>
      <c r="B188" s="39"/>
      <c r="C188" s="40"/>
      <c r="D188" s="231" t="s">
        <v>136</v>
      </c>
      <c r="E188" s="40"/>
      <c r="F188" s="232" t="s">
        <v>704</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136</v>
      </c>
      <c r="AU188" s="17" t="s">
        <v>81</v>
      </c>
    </row>
    <row r="189" s="12" customFormat="1" ht="25.92" customHeight="1">
      <c r="A189" s="12"/>
      <c r="B189" s="202"/>
      <c r="C189" s="203"/>
      <c r="D189" s="204" t="s">
        <v>72</v>
      </c>
      <c r="E189" s="205" t="s">
        <v>83</v>
      </c>
      <c r="F189" s="205" t="s">
        <v>705</v>
      </c>
      <c r="G189" s="203"/>
      <c r="H189" s="203"/>
      <c r="I189" s="206"/>
      <c r="J189" s="207">
        <f>BK189</f>
        <v>0</v>
      </c>
      <c r="K189" s="203"/>
      <c r="L189" s="208"/>
      <c r="M189" s="209"/>
      <c r="N189" s="210"/>
      <c r="O189" s="210"/>
      <c r="P189" s="211">
        <f>SUM(P190:P227)</f>
        <v>0</v>
      </c>
      <c r="Q189" s="210"/>
      <c r="R189" s="211">
        <f>SUM(R190:R227)</f>
        <v>0</v>
      </c>
      <c r="S189" s="210"/>
      <c r="T189" s="212">
        <f>SUM(T190:T227)</f>
        <v>0</v>
      </c>
      <c r="U189" s="12"/>
      <c r="V189" s="12"/>
      <c r="W189" s="12"/>
      <c r="X189" s="12"/>
      <c r="Y189" s="12"/>
      <c r="Z189" s="12"/>
      <c r="AA189" s="12"/>
      <c r="AB189" s="12"/>
      <c r="AC189" s="12"/>
      <c r="AD189" s="12"/>
      <c r="AE189" s="12"/>
      <c r="AR189" s="213" t="s">
        <v>81</v>
      </c>
      <c r="AT189" s="214" t="s">
        <v>72</v>
      </c>
      <c r="AU189" s="214" t="s">
        <v>73</v>
      </c>
      <c r="AY189" s="213" t="s">
        <v>127</v>
      </c>
      <c r="BK189" s="215">
        <f>SUM(BK190:BK227)</f>
        <v>0</v>
      </c>
    </row>
    <row r="190" s="2" customFormat="1" ht="16.5" customHeight="1">
      <c r="A190" s="38"/>
      <c r="B190" s="39"/>
      <c r="C190" s="218" t="s">
        <v>166</v>
      </c>
      <c r="D190" s="218" t="s">
        <v>130</v>
      </c>
      <c r="E190" s="219" t="s">
        <v>706</v>
      </c>
      <c r="F190" s="220" t="s">
        <v>707</v>
      </c>
      <c r="G190" s="221" t="s">
        <v>675</v>
      </c>
      <c r="H190" s="222">
        <v>83.420000000000002</v>
      </c>
      <c r="I190" s="223"/>
      <c r="J190" s="224">
        <f>ROUND(I190*H190,2)</f>
        <v>0</v>
      </c>
      <c r="K190" s="220" t="s">
        <v>134</v>
      </c>
      <c r="L190" s="44"/>
      <c r="M190" s="225" t="s">
        <v>1</v>
      </c>
      <c r="N190" s="226" t="s">
        <v>38</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140</v>
      </c>
      <c r="AT190" s="229" t="s">
        <v>130</v>
      </c>
      <c r="AU190" s="229" t="s">
        <v>81</v>
      </c>
      <c r="AY190" s="17" t="s">
        <v>127</v>
      </c>
      <c r="BE190" s="230">
        <f>IF(N190="základní",J190,0)</f>
        <v>0</v>
      </c>
      <c r="BF190" s="230">
        <f>IF(N190="snížená",J190,0)</f>
        <v>0</v>
      </c>
      <c r="BG190" s="230">
        <f>IF(N190="zákl. přenesená",J190,0)</f>
        <v>0</v>
      </c>
      <c r="BH190" s="230">
        <f>IF(N190="sníž. přenesená",J190,0)</f>
        <v>0</v>
      </c>
      <c r="BI190" s="230">
        <f>IF(N190="nulová",J190,0)</f>
        <v>0</v>
      </c>
      <c r="BJ190" s="17" t="s">
        <v>81</v>
      </c>
      <c r="BK190" s="230">
        <f>ROUND(I190*H190,2)</f>
        <v>0</v>
      </c>
      <c r="BL190" s="17" t="s">
        <v>140</v>
      </c>
      <c r="BM190" s="229" t="s">
        <v>205</v>
      </c>
    </row>
    <row r="191" s="2" customFormat="1">
      <c r="A191" s="38"/>
      <c r="B191" s="39"/>
      <c r="C191" s="40"/>
      <c r="D191" s="231" t="s">
        <v>136</v>
      </c>
      <c r="E191" s="40"/>
      <c r="F191" s="232" t="s">
        <v>707</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136</v>
      </c>
      <c r="AU191" s="17" t="s">
        <v>81</v>
      </c>
    </row>
    <row r="192" s="2" customFormat="1">
      <c r="A192" s="38"/>
      <c r="B192" s="39"/>
      <c r="C192" s="40"/>
      <c r="D192" s="231" t="s">
        <v>170</v>
      </c>
      <c r="E192" s="40"/>
      <c r="F192" s="246" t="s">
        <v>708</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170</v>
      </c>
      <c r="AU192" s="17" t="s">
        <v>81</v>
      </c>
    </row>
    <row r="193" s="13" customFormat="1">
      <c r="A193" s="13"/>
      <c r="B193" s="251"/>
      <c r="C193" s="252"/>
      <c r="D193" s="231" t="s">
        <v>670</v>
      </c>
      <c r="E193" s="253" t="s">
        <v>1</v>
      </c>
      <c r="F193" s="254" t="s">
        <v>709</v>
      </c>
      <c r="G193" s="252"/>
      <c r="H193" s="255">
        <v>11.682</v>
      </c>
      <c r="I193" s="256"/>
      <c r="J193" s="252"/>
      <c r="K193" s="252"/>
      <c r="L193" s="257"/>
      <c r="M193" s="258"/>
      <c r="N193" s="259"/>
      <c r="O193" s="259"/>
      <c r="P193" s="259"/>
      <c r="Q193" s="259"/>
      <c r="R193" s="259"/>
      <c r="S193" s="259"/>
      <c r="T193" s="260"/>
      <c r="U193" s="13"/>
      <c r="V193" s="13"/>
      <c r="W193" s="13"/>
      <c r="X193" s="13"/>
      <c r="Y193" s="13"/>
      <c r="Z193" s="13"/>
      <c r="AA193" s="13"/>
      <c r="AB193" s="13"/>
      <c r="AC193" s="13"/>
      <c r="AD193" s="13"/>
      <c r="AE193" s="13"/>
      <c r="AT193" s="261" t="s">
        <v>670</v>
      </c>
      <c r="AU193" s="261" t="s">
        <v>81</v>
      </c>
      <c r="AV193" s="13" t="s">
        <v>83</v>
      </c>
      <c r="AW193" s="13" t="s">
        <v>30</v>
      </c>
      <c r="AX193" s="13" t="s">
        <v>73</v>
      </c>
      <c r="AY193" s="261" t="s">
        <v>127</v>
      </c>
    </row>
    <row r="194" s="13" customFormat="1">
      <c r="A194" s="13"/>
      <c r="B194" s="251"/>
      <c r="C194" s="252"/>
      <c r="D194" s="231" t="s">
        <v>670</v>
      </c>
      <c r="E194" s="253" t="s">
        <v>1</v>
      </c>
      <c r="F194" s="254" t="s">
        <v>710</v>
      </c>
      <c r="G194" s="252"/>
      <c r="H194" s="255">
        <v>66.549999999999997</v>
      </c>
      <c r="I194" s="256"/>
      <c r="J194" s="252"/>
      <c r="K194" s="252"/>
      <c r="L194" s="257"/>
      <c r="M194" s="258"/>
      <c r="N194" s="259"/>
      <c r="O194" s="259"/>
      <c r="P194" s="259"/>
      <c r="Q194" s="259"/>
      <c r="R194" s="259"/>
      <c r="S194" s="259"/>
      <c r="T194" s="260"/>
      <c r="U194" s="13"/>
      <c r="V194" s="13"/>
      <c r="W194" s="13"/>
      <c r="X194" s="13"/>
      <c r="Y194" s="13"/>
      <c r="Z194" s="13"/>
      <c r="AA194" s="13"/>
      <c r="AB194" s="13"/>
      <c r="AC194" s="13"/>
      <c r="AD194" s="13"/>
      <c r="AE194" s="13"/>
      <c r="AT194" s="261" t="s">
        <v>670</v>
      </c>
      <c r="AU194" s="261" t="s">
        <v>81</v>
      </c>
      <c r="AV194" s="13" t="s">
        <v>83</v>
      </c>
      <c r="AW194" s="13" t="s">
        <v>30</v>
      </c>
      <c r="AX194" s="13" t="s">
        <v>73</v>
      </c>
      <c r="AY194" s="261" t="s">
        <v>127</v>
      </c>
    </row>
    <row r="195" s="13" customFormat="1">
      <c r="A195" s="13"/>
      <c r="B195" s="251"/>
      <c r="C195" s="252"/>
      <c r="D195" s="231" t="s">
        <v>670</v>
      </c>
      <c r="E195" s="253" t="s">
        <v>1</v>
      </c>
      <c r="F195" s="254" t="s">
        <v>711</v>
      </c>
      <c r="G195" s="252"/>
      <c r="H195" s="255">
        <v>5.1879999999999997</v>
      </c>
      <c r="I195" s="256"/>
      <c r="J195" s="252"/>
      <c r="K195" s="252"/>
      <c r="L195" s="257"/>
      <c r="M195" s="258"/>
      <c r="N195" s="259"/>
      <c r="O195" s="259"/>
      <c r="P195" s="259"/>
      <c r="Q195" s="259"/>
      <c r="R195" s="259"/>
      <c r="S195" s="259"/>
      <c r="T195" s="260"/>
      <c r="U195" s="13"/>
      <c r="V195" s="13"/>
      <c r="W195" s="13"/>
      <c r="X195" s="13"/>
      <c r="Y195" s="13"/>
      <c r="Z195" s="13"/>
      <c r="AA195" s="13"/>
      <c r="AB195" s="13"/>
      <c r="AC195" s="13"/>
      <c r="AD195" s="13"/>
      <c r="AE195" s="13"/>
      <c r="AT195" s="261" t="s">
        <v>670</v>
      </c>
      <c r="AU195" s="261" t="s">
        <v>81</v>
      </c>
      <c r="AV195" s="13" t="s">
        <v>83</v>
      </c>
      <c r="AW195" s="13" t="s">
        <v>30</v>
      </c>
      <c r="AX195" s="13" t="s">
        <v>73</v>
      </c>
      <c r="AY195" s="261" t="s">
        <v>127</v>
      </c>
    </row>
    <row r="196" s="14" customFormat="1">
      <c r="A196" s="14"/>
      <c r="B196" s="262"/>
      <c r="C196" s="263"/>
      <c r="D196" s="231" t="s">
        <v>670</v>
      </c>
      <c r="E196" s="264" t="s">
        <v>1</v>
      </c>
      <c r="F196" s="265" t="s">
        <v>672</v>
      </c>
      <c r="G196" s="263"/>
      <c r="H196" s="266">
        <v>83.420000000000002</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670</v>
      </c>
      <c r="AU196" s="272" t="s">
        <v>81</v>
      </c>
      <c r="AV196" s="14" t="s">
        <v>140</v>
      </c>
      <c r="AW196" s="14" t="s">
        <v>30</v>
      </c>
      <c r="AX196" s="14" t="s">
        <v>81</v>
      </c>
      <c r="AY196" s="272" t="s">
        <v>127</v>
      </c>
    </row>
    <row r="197" s="2" customFormat="1" ht="21.75" customHeight="1">
      <c r="A197" s="38"/>
      <c r="B197" s="39"/>
      <c r="C197" s="218" t="s">
        <v>202</v>
      </c>
      <c r="D197" s="218" t="s">
        <v>130</v>
      </c>
      <c r="E197" s="219" t="s">
        <v>712</v>
      </c>
      <c r="F197" s="220" t="s">
        <v>713</v>
      </c>
      <c r="G197" s="221" t="s">
        <v>675</v>
      </c>
      <c r="H197" s="222">
        <v>74.138000000000005</v>
      </c>
      <c r="I197" s="223"/>
      <c r="J197" s="224">
        <f>ROUND(I197*H197,2)</f>
        <v>0</v>
      </c>
      <c r="K197" s="220" t="s">
        <v>134</v>
      </c>
      <c r="L197" s="44"/>
      <c r="M197" s="225" t="s">
        <v>1</v>
      </c>
      <c r="N197" s="226" t="s">
        <v>38</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140</v>
      </c>
      <c r="AT197" s="229" t="s">
        <v>130</v>
      </c>
      <c r="AU197" s="229" t="s">
        <v>81</v>
      </c>
      <c r="AY197" s="17" t="s">
        <v>127</v>
      </c>
      <c r="BE197" s="230">
        <f>IF(N197="základní",J197,0)</f>
        <v>0</v>
      </c>
      <c r="BF197" s="230">
        <f>IF(N197="snížená",J197,0)</f>
        <v>0</v>
      </c>
      <c r="BG197" s="230">
        <f>IF(N197="zákl. přenesená",J197,0)</f>
        <v>0</v>
      </c>
      <c r="BH197" s="230">
        <f>IF(N197="sníž. přenesená",J197,0)</f>
        <v>0</v>
      </c>
      <c r="BI197" s="230">
        <f>IF(N197="nulová",J197,0)</f>
        <v>0</v>
      </c>
      <c r="BJ197" s="17" t="s">
        <v>81</v>
      </c>
      <c r="BK197" s="230">
        <f>ROUND(I197*H197,2)</f>
        <v>0</v>
      </c>
      <c r="BL197" s="17" t="s">
        <v>140</v>
      </c>
      <c r="BM197" s="229" t="s">
        <v>209</v>
      </c>
    </row>
    <row r="198" s="2" customFormat="1">
      <c r="A198" s="38"/>
      <c r="B198" s="39"/>
      <c r="C198" s="40"/>
      <c r="D198" s="231" t="s">
        <v>136</v>
      </c>
      <c r="E198" s="40"/>
      <c r="F198" s="232" t="s">
        <v>713</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136</v>
      </c>
      <c r="AU198" s="17" t="s">
        <v>81</v>
      </c>
    </row>
    <row r="199" s="2" customFormat="1">
      <c r="A199" s="38"/>
      <c r="B199" s="39"/>
      <c r="C199" s="40"/>
      <c r="D199" s="231" t="s">
        <v>170</v>
      </c>
      <c r="E199" s="40"/>
      <c r="F199" s="246" t="s">
        <v>714</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170</v>
      </c>
      <c r="AU199" s="17" t="s">
        <v>81</v>
      </c>
    </row>
    <row r="200" s="13" customFormat="1">
      <c r="A200" s="13"/>
      <c r="B200" s="251"/>
      <c r="C200" s="252"/>
      <c r="D200" s="231" t="s">
        <v>670</v>
      </c>
      <c r="E200" s="253" t="s">
        <v>1</v>
      </c>
      <c r="F200" s="254" t="s">
        <v>715</v>
      </c>
      <c r="G200" s="252"/>
      <c r="H200" s="255">
        <v>68.738</v>
      </c>
      <c r="I200" s="256"/>
      <c r="J200" s="252"/>
      <c r="K200" s="252"/>
      <c r="L200" s="257"/>
      <c r="M200" s="258"/>
      <c r="N200" s="259"/>
      <c r="O200" s="259"/>
      <c r="P200" s="259"/>
      <c r="Q200" s="259"/>
      <c r="R200" s="259"/>
      <c r="S200" s="259"/>
      <c r="T200" s="260"/>
      <c r="U200" s="13"/>
      <c r="V200" s="13"/>
      <c r="W200" s="13"/>
      <c r="X200" s="13"/>
      <c r="Y200" s="13"/>
      <c r="Z200" s="13"/>
      <c r="AA200" s="13"/>
      <c r="AB200" s="13"/>
      <c r="AC200" s="13"/>
      <c r="AD200" s="13"/>
      <c r="AE200" s="13"/>
      <c r="AT200" s="261" t="s">
        <v>670</v>
      </c>
      <c r="AU200" s="261" t="s">
        <v>81</v>
      </c>
      <c r="AV200" s="13" t="s">
        <v>83</v>
      </c>
      <c r="AW200" s="13" t="s">
        <v>30</v>
      </c>
      <c r="AX200" s="13" t="s">
        <v>73</v>
      </c>
      <c r="AY200" s="261" t="s">
        <v>127</v>
      </c>
    </row>
    <row r="201" s="13" customFormat="1">
      <c r="A201" s="13"/>
      <c r="B201" s="251"/>
      <c r="C201" s="252"/>
      <c r="D201" s="231" t="s">
        <v>670</v>
      </c>
      <c r="E201" s="253" t="s">
        <v>1</v>
      </c>
      <c r="F201" s="254" t="s">
        <v>716</v>
      </c>
      <c r="G201" s="252"/>
      <c r="H201" s="255">
        <v>5.4000000000000004</v>
      </c>
      <c r="I201" s="256"/>
      <c r="J201" s="252"/>
      <c r="K201" s="252"/>
      <c r="L201" s="257"/>
      <c r="M201" s="258"/>
      <c r="N201" s="259"/>
      <c r="O201" s="259"/>
      <c r="P201" s="259"/>
      <c r="Q201" s="259"/>
      <c r="R201" s="259"/>
      <c r="S201" s="259"/>
      <c r="T201" s="260"/>
      <c r="U201" s="13"/>
      <c r="V201" s="13"/>
      <c r="W201" s="13"/>
      <c r="X201" s="13"/>
      <c r="Y201" s="13"/>
      <c r="Z201" s="13"/>
      <c r="AA201" s="13"/>
      <c r="AB201" s="13"/>
      <c r="AC201" s="13"/>
      <c r="AD201" s="13"/>
      <c r="AE201" s="13"/>
      <c r="AT201" s="261" t="s">
        <v>670</v>
      </c>
      <c r="AU201" s="261" t="s">
        <v>81</v>
      </c>
      <c r="AV201" s="13" t="s">
        <v>83</v>
      </c>
      <c r="AW201" s="13" t="s">
        <v>30</v>
      </c>
      <c r="AX201" s="13" t="s">
        <v>73</v>
      </c>
      <c r="AY201" s="261" t="s">
        <v>127</v>
      </c>
    </row>
    <row r="202" s="14" customFormat="1">
      <c r="A202" s="14"/>
      <c r="B202" s="262"/>
      <c r="C202" s="263"/>
      <c r="D202" s="231" t="s">
        <v>670</v>
      </c>
      <c r="E202" s="264" t="s">
        <v>1</v>
      </c>
      <c r="F202" s="265" t="s">
        <v>672</v>
      </c>
      <c r="G202" s="263"/>
      <c r="H202" s="266">
        <v>74.138000000000005</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670</v>
      </c>
      <c r="AU202" s="272" t="s">
        <v>81</v>
      </c>
      <c r="AV202" s="14" t="s">
        <v>140</v>
      </c>
      <c r="AW202" s="14" t="s">
        <v>30</v>
      </c>
      <c r="AX202" s="14" t="s">
        <v>81</v>
      </c>
      <c r="AY202" s="272" t="s">
        <v>127</v>
      </c>
    </row>
    <row r="203" s="2" customFormat="1" ht="24.15" customHeight="1">
      <c r="A203" s="38"/>
      <c r="B203" s="39"/>
      <c r="C203" s="218" t="s">
        <v>169</v>
      </c>
      <c r="D203" s="218" t="s">
        <v>130</v>
      </c>
      <c r="E203" s="219" t="s">
        <v>717</v>
      </c>
      <c r="F203" s="220" t="s">
        <v>718</v>
      </c>
      <c r="G203" s="221" t="s">
        <v>675</v>
      </c>
      <c r="H203" s="222">
        <v>5.8220000000000001</v>
      </c>
      <c r="I203" s="223"/>
      <c r="J203" s="224">
        <f>ROUND(I203*H203,2)</f>
        <v>0</v>
      </c>
      <c r="K203" s="220" t="s">
        <v>134</v>
      </c>
      <c r="L203" s="44"/>
      <c r="M203" s="225" t="s">
        <v>1</v>
      </c>
      <c r="N203" s="226" t="s">
        <v>38</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140</v>
      </c>
      <c r="AT203" s="229" t="s">
        <v>130</v>
      </c>
      <c r="AU203" s="229" t="s">
        <v>81</v>
      </c>
      <c r="AY203" s="17" t="s">
        <v>127</v>
      </c>
      <c r="BE203" s="230">
        <f>IF(N203="základní",J203,0)</f>
        <v>0</v>
      </c>
      <c r="BF203" s="230">
        <f>IF(N203="snížená",J203,0)</f>
        <v>0</v>
      </c>
      <c r="BG203" s="230">
        <f>IF(N203="zákl. přenesená",J203,0)</f>
        <v>0</v>
      </c>
      <c r="BH203" s="230">
        <f>IF(N203="sníž. přenesená",J203,0)</f>
        <v>0</v>
      </c>
      <c r="BI203" s="230">
        <f>IF(N203="nulová",J203,0)</f>
        <v>0</v>
      </c>
      <c r="BJ203" s="17" t="s">
        <v>81</v>
      </c>
      <c r="BK203" s="230">
        <f>ROUND(I203*H203,2)</f>
        <v>0</v>
      </c>
      <c r="BL203" s="17" t="s">
        <v>140</v>
      </c>
      <c r="BM203" s="229" t="s">
        <v>216</v>
      </c>
    </row>
    <row r="204" s="2" customFormat="1">
      <c r="A204" s="38"/>
      <c r="B204" s="39"/>
      <c r="C204" s="40"/>
      <c r="D204" s="231" t="s">
        <v>136</v>
      </c>
      <c r="E204" s="40"/>
      <c r="F204" s="232" t="s">
        <v>718</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136</v>
      </c>
      <c r="AU204" s="17" t="s">
        <v>81</v>
      </c>
    </row>
    <row r="205" s="2" customFormat="1">
      <c r="A205" s="38"/>
      <c r="B205" s="39"/>
      <c r="C205" s="40"/>
      <c r="D205" s="231" t="s">
        <v>170</v>
      </c>
      <c r="E205" s="40"/>
      <c r="F205" s="246" t="s">
        <v>719</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170</v>
      </c>
      <c r="AU205" s="17" t="s">
        <v>81</v>
      </c>
    </row>
    <row r="206" s="13" customFormat="1">
      <c r="A206" s="13"/>
      <c r="B206" s="251"/>
      <c r="C206" s="252"/>
      <c r="D206" s="231" t="s">
        <v>670</v>
      </c>
      <c r="E206" s="253" t="s">
        <v>1</v>
      </c>
      <c r="F206" s="254" t="s">
        <v>720</v>
      </c>
      <c r="G206" s="252"/>
      <c r="H206" s="255">
        <v>5.8220000000000001</v>
      </c>
      <c r="I206" s="256"/>
      <c r="J206" s="252"/>
      <c r="K206" s="252"/>
      <c r="L206" s="257"/>
      <c r="M206" s="258"/>
      <c r="N206" s="259"/>
      <c r="O206" s="259"/>
      <c r="P206" s="259"/>
      <c r="Q206" s="259"/>
      <c r="R206" s="259"/>
      <c r="S206" s="259"/>
      <c r="T206" s="260"/>
      <c r="U206" s="13"/>
      <c r="V206" s="13"/>
      <c r="W206" s="13"/>
      <c r="X206" s="13"/>
      <c r="Y206" s="13"/>
      <c r="Z206" s="13"/>
      <c r="AA206" s="13"/>
      <c r="AB206" s="13"/>
      <c r="AC206" s="13"/>
      <c r="AD206" s="13"/>
      <c r="AE206" s="13"/>
      <c r="AT206" s="261" t="s">
        <v>670</v>
      </c>
      <c r="AU206" s="261" t="s">
        <v>81</v>
      </c>
      <c r="AV206" s="13" t="s">
        <v>83</v>
      </c>
      <c r="AW206" s="13" t="s">
        <v>30</v>
      </c>
      <c r="AX206" s="13" t="s">
        <v>73</v>
      </c>
      <c r="AY206" s="261" t="s">
        <v>127</v>
      </c>
    </row>
    <row r="207" s="14" customFormat="1">
      <c r="A207" s="14"/>
      <c r="B207" s="262"/>
      <c r="C207" s="263"/>
      <c r="D207" s="231" t="s">
        <v>670</v>
      </c>
      <c r="E207" s="264" t="s">
        <v>1</v>
      </c>
      <c r="F207" s="265" t="s">
        <v>672</v>
      </c>
      <c r="G207" s="263"/>
      <c r="H207" s="266">
        <v>5.8220000000000001</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670</v>
      </c>
      <c r="AU207" s="272" t="s">
        <v>81</v>
      </c>
      <c r="AV207" s="14" t="s">
        <v>140</v>
      </c>
      <c r="AW207" s="14" t="s">
        <v>30</v>
      </c>
      <c r="AX207" s="14" t="s">
        <v>81</v>
      </c>
      <c r="AY207" s="272" t="s">
        <v>127</v>
      </c>
    </row>
    <row r="208" s="2" customFormat="1" ht="16.5" customHeight="1">
      <c r="A208" s="38"/>
      <c r="B208" s="39"/>
      <c r="C208" s="218" t="s">
        <v>7</v>
      </c>
      <c r="D208" s="218" t="s">
        <v>130</v>
      </c>
      <c r="E208" s="219" t="s">
        <v>721</v>
      </c>
      <c r="F208" s="220" t="s">
        <v>722</v>
      </c>
      <c r="G208" s="221" t="s">
        <v>675</v>
      </c>
      <c r="H208" s="222">
        <v>23.289000000000001</v>
      </c>
      <c r="I208" s="223"/>
      <c r="J208" s="224">
        <f>ROUND(I208*H208,2)</f>
        <v>0</v>
      </c>
      <c r="K208" s="220" t="s">
        <v>134</v>
      </c>
      <c r="L208" s="44"/>
      <c r="M208" s="225" t="s">
        <v>1</v>
      </c>
      <c r="N208" s="226" t="s">
        <v>38</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140</v>
      </c>
      <c r="AT208" s="229" t="s">
        <v>130</v>
      </c>
      <c r="AU208" s="229" t="s">
        <v>81</v>
      </c>
      <c r="AY208" s="17" t="s">
        <v>127</v>
      </c>
      <c r="BE208" s="230">
        <f>IF(N208="základní",J208,0)</f>
        <v>0</v>
      </c>
      <c r="BF208" s="230">
        <f>IF(N208="snížená",J208,0)</f>
        <v>0</v>
      </c>
      <c r="BG208" s="230">
        <f>IF(N208="zákl. přenesená",J208,0)</f>
        <v>0</v>
      </c>
      <c r="BH208" s="230">
        <f>IF(N208="sníž. přenesená",J208,0)</f>
        <v>0</v>
      </c>
      <c r="BI208" s="230">
        <f>IF(N208="nulová",J208,0)</f>
        <v>0</v>
      </c>
      <c r="BJ208" s="17" t="s">
        <v>81</v>
      </c>
      <c r="BK208" s="230">
        <f>ROUND(I208*H208,2)</f>
        <v>0</v>
      </c>
      <c r="BL208" s="17" t="s">
        <v>140</v>
      </c>
      <c r="BM208" s="229" t="s">
        <v>219</v>
      </c>
    </row>
    <row r="209" s="2" customFormat="1">
      <c r="A209" s="38"/>
      <c r="B209" s="39"/>
      <c r="C209" s="40"/>
      <c r="D209" s="231" t="s">
        <v>136</v>
      </c>
      <c r="E209" s="40"/>
      <c r="F209" s="232" t="s">
        <v>722</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136</v>
      </c>
      <c r="AU209" s="17" t="s">
        <v>81</v>
      </c>
    </row>
    <row r="210" s="2" customFormat="1">
      <c r="A210" s="38"/>
      <c r="B210" s="39"/>
      <c r="C210" s="40"/>
      <c r="D210" s="231" t="s">
        <v>170</v>
      </c>
      <c r="E210" s="40"/>
      <c r="F210" s="246" t="s">
        <v>719</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170</v>
      </c>
      <c r="AU210" s="17" t="s">
        <v>81</v>
      </c>
    </row>
    <row r="211" s="13" customFormat="1">
      <c r="A211" s="13"/>
      <c r="B211" s="251"/>
      <c r="C211" s="252"/>
      <c r="D211" s="231" t="s">
        <v>670</v>
      </c>
      <c r="E211" s="253" t="s">
        <v>1</v>
      </c>
      <c r="F211" s="254" t="s">
        <v>723</v>
      </c>
      <c r="G211" s="252"/>
      <c r="H211" s="255">
        <v>23.289000000000001</v>
      </c>
      <c r="I211" s="256"/>
      <c r="J211" s="252"/>
      <c r="K211" s="252"/>
      <c r="L211" s="257"/>
      <c r="M211" s="258"/>
      <c r="N211" s="259"/>
      <c r="O211" s="259"/>
      <c r="P211" s="259"/>
      <c r="Q211" s="259"/>
      <c r="R211" s="259"/>
      <c r="S211" s="259"/>
      <c r="T211" s="260"/>
      <c r="U211" s="13"/>
      <c r="V211" s="13"/>
      <c r="W211" s="13"/>
      <c r="X211" s="13"/>
      <c r="Y211" s="13"/>
      <c r="Z211" s="13"/>
      <c r="AA211" s="13"/>
      <c r="AB211" s="13"/>
      <c r="AC211" s="13"/>
      <c r="AD211" s="13"/>
      <c r="AE211" s="13"/>
      <c r="AT211" s="261" t="s">
        <v>670</v>
      </c>
      <c r="AU211" s="261" t="s">
        <v>81</v>
      </c>
      <c r="AV211" s="13" t="s">
        <v>83</v>
      </c>
      <c r="AW211" s="13" t="s">
        <v>30</v>
      </c>
      <c r="AX211" s="13" t="s">
        <v>73</v>
      </c>
      <c r="AY211" s="261" t="s">
        <v>127</v>
      </c>
    </row>
    <row r="212" s="14" customFormat="1">
      <c r="A212" s="14"/>
      <c r="B212" s="262"/>
      <c r="C212" s="263"/>
      <c r="D212" s="231" t="s">
        <v>670</v>
      </c>
      <c r="E212" s="264" t="s">
        <v>1</v>
      </c>
      <c r="F212" s="265" t="s">
        <v>672</v>
      </c>
      <c r="G212" s="263"/>
      <c r="H212" s="266">
        <v>23.289000000000001</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670</v>
      </c>
      <c r="AU212" s="272" t="s">
        <v>81</v>
      </c>
      <c r="AV212" s="14" t="s">
        <v>140</v>
      </c>
      <c r="AW212" s="14" t="s">
        <v>30</v>
      </c>
      <c r="AX212" s="14" t="s">
        <v>81</v>
      </c>
      <c r="AY212" s="272" t="s">
        <v>127</v>
      </c>
    </row>
    <row r="213" s="2" customFormat="1" ht="16.5" customHeight="1">
      <c r="A213" s="38"/>
      <c r="B213" s="39"/>
      <c r="C213" s="218" t="s">
        <v>175</v>
      </c>
      <c r="D213" s="218" t="s">
        <v>130</v>
      </c>
      <c r="E213" s="219" t="s">
        <v>724</v>
      </c>
      <c r="F213" s="220" t="s">
        <v>725</v>
      </c>
      <c r="G213" s="221" t="s">
        <v>398</v>
      </c>
      <c r="H213" s="222">
        <v>10.109</v>
      </c>
      <c r="I213" s="223"/>
      <c r="J213" s="224">
        <f>ROUND(I213*H213,2)</f>
        <v>0</v>
      </c>
      <c r="K213" s="220" t="s">
        <v>134</v>
      </c>
      <c r="L213" s="44"/>
      <c r="M213" s="225" t="s">
        <v>1</v>
      </c>
      <c r="N213" s="226" t="s">
        <v>38</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140</v>
      </c>
      <c r="AT213" s="229" t="s">
        <v>130</v>
      </c>
      <c r="AU213" s="229" t="s">
        <v>81</v>
      </c>
      <c r="AY213" s="17" t="s">
        <v>127</v>
      </c>
      <c r="BE213" s="230">
        <f>IF(N213="základní",J213,0)</f>
        <v>0</v>
      </c>
      <c r="BF213" s="230">
        <f>IF(N213="snížená",J213,0)</f>
        <v>0</v>
      </c>
      <c r="BG213" s="230">
        <f>IF(N213="zákl. přenesená",J213,0)</f>
        <v>0</v>
      </c>
      <c r="BH213" s="230">
        <f>IF(N213="sníž. přenesená",J213,0)</f>
        <v>0</v>
      </c>
      <c r="BI213" s="230">
        <f>IF(N213="nulová",J213,0)</f>
        <v>0</v>
      </c>
      <c r="BJ213" s="17" t="s">
        <v>81</v>
      </c>
      <c r="BK213" s="230">
        <f>ROUND(I213*H213,2)</f>
        <v>0</v>
      </c>
      <c r="BL213" s="17" t="s">
        <v>140</v>
      </c>
      <c r="BM213" s="229" t="s">
        <v>223</v>
      </c>
    </row>
    <row r="214" s="2" customFormat="1">
      <c r="A214" s="38"/>
      <c r="B214" s="39"/>
      <c r="C214" s="40"/>
      <c r="D214" s="231" t="s">
        <v>136</v>
      </c>
      <c r="E214" s="40"/>
      <c r="F214" s="232" t="s">
        <v>725</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136</v>
      </c>
      <c r="AU214" s="17" t="s">
        <v>81</v>
      </c>
    </row>
    <row r="215" s="2" customFormat="1">
      <c r="A215" s="38"/>
      <c r="B215" s="39"/>
      <c r="C215" s="40"/>
      <c r="D215" s="231" t="s">
        <v>170</v>
      </c>
      <c r="E215" s="40"/>
      <c r="F215" s="246" t="s">
        <v>719</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170</v>
      </c>
      <c r="AU215" s="17" t="s">
        <v>81</v>
      </c>
    </row>
    <row r="216" s="13" customFormat="1">
      <c r="A216" s="13"/>
      <c r="B216" s="251"/>
      <c r="C216" s="252"/>
      <c r="D216" s="231" t="s">
        <v>670</v>
      </c>
      <c r="E216" s="253" t="s">
        <v>1</v>
      </c>
      <c r="F216" s="254" t="s">
        <v>726</v>
      </c>
      <c r="G216" s="252"/>
      <c r="H216" s="255">
        <v>10.109</v>
      </c>
      <c r="I216" s="256"/>
      <c r="J216" s="252"/>
      <c r="K216" s="252"/>
      <c r="L216" s="257"/>
      <c r="M216" s="258"/>
      <c r="N216" s="259"/>
      <c r="O216" s="259"/>
      <c r="P216" s="259"/>
      <c r="Q216" s="259"/>
      <c r="R216" s="259"/>
      <c r="S216" s="259"/>
      <c r="T216" s="260"/>
      <c r="U216" s="13"/>
      <c r="V216" s="13"/>
      <c r="W216" s="13"/>
      <c r="X216" s="13"/>
      <c r="Y216" s="13"/>
      <c r="Z216" s="13"/>
      <c r="AA216" s="13"/>
      <c r="AB216" s="13"/>
      <c r="AC216" s="13"/>
      <c r="AD216" s="13"/>
      <c r="AE216" s="13"/>
      <c r="AT216" s="261" t="s">
        <v>670</v>
      </c>
      <c r="AU216" s="261" t="s">
        <v>81</v>
      </c>
      <c r="AV216" s="13" t="s">
        <v>83</v>
      </c>
      <c r="AW216" s="13" t="s">
        <v>30</v>
      </c>
      <c r="AX216" s="13" t="s">
        <v>73</v>
      </c>
      <c r="AY216" s="261" t="s">
        <v>127</v>
      </c>
    </row>
    <row r="217" s="14" customFormat="1">
      <c r="A217" s="14"/>
      <c r="B217" s="262"/>
      <c r="C217" s="263"/>
      <c r="D217" s="231" t="s">
        <v>670</v>
      </c>
      <c r="E217" s="264" t="s">
        <v>1</v>
      </c>
      <c r="F217" s="265" t="s">
        <v>672</v>
      </c>
      <c r="G217" s="263"/>
      <c r="H217" s="266">
        <v>10.109</v>
      </c>
      <c r="I217" s="267"/>
      <c r="J217" s="263"/>
      <c r="K217" s="263"/>
      <c r="L217" s="268"/>
      <c r="M217" s="269"/>
      <c r="N217" s="270"/>
      <c r="O217" s="270"/>
      <c r="P217" s="270"/>
      <c r="Q217" s="270"/>
      <c r="R217" s="270"/>
      <c r="S217" s="270"/>
      <c r="T217" s="271"/>
      <c r="U217" s="14"/>
      <c r="V217" s="14"/>
      <c r="W217" s="14"/>
      <c r="X217" s="14"/>
      <c r="Y217" s="14"/>
      <c r="Z217" s="14"/>
      <c r="AA217" s="14"/>
      <c r="AB217" s="14"/>
      <c r="AC217" s="14"/>
      <c r="AD217" s="14"/>
      <c r="AE217" s="14"/>
      <c r="AT217" s="272" t="s">
        <v>670</v>
      </c>
      <c r="AU217" s="272" t="s">
        <v>81</v>
      </c>
      <c r="AV217" s="14" t="s">
        <v>140</v>
      </c>
      <c r="AW217" s="14" t="s">
        <v>30</v>
      </c>
      <c r="AX217" s="14" t="s">
        <v>81</v>
      </c>
      <c r="AY217" s="272" t="s">
        <v>127</v>
      </c>
    </row>
    <row r="218" s="2" customFormat="1" ht="16.5" customHeight="1">
      <c r="A218" s="38"/>
      <c r="B218" s="39"/>
      <c r="C218" s="218" t="s">
        <v>220</v>
      </c>
      <c r="D218" s="218" t="s">
        <v>130</v>
      </c>
      <c r="E218" s="219" t="s">
        <v>727</v>
      </c>
      <c r="F218" s="220" t="s">
        <v>728</v>
      </c>
      <c r="G218" s="221" t="s">
        <v>398</v>
      </c>
      <c r="H218" s="222">
        <v>10.109</v>
      </c>
      <c r="I218" s="223"/>
      <c r="J218" s="224">
        <f>ROUND(I218*H218,2)</f>
        <v>0</v>
      </c>
      <c r="K218" s="220" t="s">
        <v>134</v>
      </c>
      <c r="L218" s="44"/>
      <c r="M218" s="225" t="s">
        <v>1</v>
      </c>
      <c r="N218" s="226" t="s">
        <v>38</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140</v>
      </c>
      <c r="AT218" s="229" t="s">
        <v>130</v>
      </c>
      <c r="AU218" s="229" t="s">
        <v>81</v>
      </c>
      <c r="AY218" s="17" t="s">
        <v>127</v>
      </c>
      <c r="BE218" s="230">
        <f>IF(N218="základní",J218,0)</f>
        <v>0</v>
      </c>
      <c r="BF218" s="230">
        <f>IF(N218="snížená",J218,0)</f>
        <v>0</v>
      </c>
      <c r="BG218" s="230">
        <f>IF(N218="zákl. přenesená",J218,0)</f>
        <v>0</v>
      </c>
      <c r="BH218" s="230">
        <f>IF(N218="sníž. přenesená",J218,0)</f>
        <v>0</v>
      </c>
      <c r="BI218" s="230">
        <f>IF(N218="nulová",J218,0)</f>
        <v>0</v>
      </c>
      <c r="BJ218" s="17" t="s">
        <v>81</v>
      </c>
      <c r="BK218" s="230">
        <f>ROUND(I218*H218,2)</f>
        <v>0</v>
      </c>
      <c r="BL218" s="17" t="s">
        <v>140</v>
      </c>
      <c r="BM218" s="229" t="s">
        <v>226</v>
      </c>
    </row>
    <row r="219" s="2" customFormat="1">
      <c r="A219" s="38"/>
      <c r="B219" s="39"/>
      <c r="C219" s="40"/>
      <c r="D219" s="231" t="s">
        <v>136</v>
      </c>
      <c r="E219" s="40"/>
      <c r="F219" s="232" t="s">
        <v>728</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136</v>
      </c>
      <c r="AU219" s="17" t="s">
        <v>81</v>
      </c>
    </row>
    <row r="220" s="2" customFormat="1" ht="24.15" customHeight="1">
      <c r="A220" s="38"/>
      <c r="B220" s="39"/>
      <c r="C220" s="218" t="s">
        <v>179</v>
      </c>
      <c r="D220" s="218" t="s">
        <v>130</v>
      </c>
      <c r="E220" s="219" t="s">
        <v>729</v>
      </c>
      <c r="F220" s="220" t="s">
        <v>730</v>
      </c>
      <c r="G220" s="221" t="s">
        <v>178</v>
      </c>
      <c r="H220" s="222">
        <v>0.23300000000000001</v>
      </c>
      <c r="I220" s="223"/>
      <c r="J220" s="224">
        <f>ROUND(I220*H220,2)</f>
        <v>0</v>
      </c>
      <c r="K220" s="220" t="s">
        <v>134</v>
      </c>
      <c r="L220" s="44"/>
      <c r="M220" s="225" t="s">
        <v>1</v>
      </c>
      <c r="N220" s="226" t="s">
        <v>38</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140</v>
      </c>
      <c r="AT220" s="229" t="s">
        <v>130</v>
      </c>
      <c r="AU220" s="229" t="s">
        <v>81</v>
      </c>
      <c r="AY220" s="17" t="s">
        <v>127</v>
      </c>
      <c r="BE220" s="230">
        <f>IF(N220="základní",J220,0)</f>
        <v>0</v>
      </c>
      <c r="BF220" s="230">
        <f>IF(N220="snížená",J220,0)</f>
        <v>0</v>
      </c>
      <c r="BG220" s="230">
        <f>IF(N220="zákl. přenesená",J220,0)</f>
        <v>0</v>
      </c>
      <c r="BH220" s="230">
        <f>IF(N220="sníž. přenesená",J220,0)</f>
        <v>0</v>
      </c>
      <c r="BI220" s="230">
        <f>IF(N220="nulová",J220,0)</f>
        <v>0</v>
      </c>
      <c r="BJ220" s="17" t="s">
        <v>81</v>
      </c>
      <c r="BK220" s="230">
        <f>ROUND(I220*H220,2)</f>
        <v>0</v>
      </c>
      <c r="BL220" s="17" t="s">
        <v>140</v>
      </c>
      <c r="BM220" s="229" t="s">
        <v>230</v>
      </c>
    </row>
    <row r="221" s="2" customFormat="1">
      <c r="A221" s="38"/>
      <c r="B221" s="39"/>
      <c r="C221" s="40"/>
      <c r="D221" s="231" t="s">
        <v>136</v>
      </c>
      <c r="E221" s="40"/>
      <c r="F221" s="232" t="s">
        <v>730</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136</v>
      </c>
      <c r="AU221" s="17" t="s">
        <v>81</v>
      </c>
    </row>
    <row r="222" s="2" customFormat="1">
      <c r="A222" s="38"/>
      <c r="B222" s="39"/>
      <c r="C222" s="40"/>
      <c r="D222" s="231" t="s">
        <v>170</v>
      </c>
      <c r="E222" s="40"/>
      <c r="F222" s="246" t="s">
        <v>731</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170</v>
      </c>
      <c r="AU222" s="17" t="s">
        <v>81</v>
      </c>
    </row>
    <row r="223" s="2" customFormat="1" ht="21.75" customHeight="1">
      <c r="A223" s="38"/>
      <c r="B223" s="39"/>
      <c r="C223" s="218" t="s">
        <v>227</v>
      </c>
      <c r="D223" s="218" t="s">
        <v>130</v>
      </c>
      <c r="E223" s="219" t="s">
        <v>732</v>
      </c>
      <c r="F223" s="220" t="s">
        <v>733</v>
      </c>
      <c r="G223" s="221" t="s">
        <v>178</v>
      </c>
      <c r="H223" s="222">
        <v>1.4119999999999999</v>
      </c>
      <c r="I223" s="223"/>
      <c r="J223" s="224">
        <f>ROUND(I223*H223,2)</f>
        <v>0</v>
      </c>
      <c r="K223" s="220" t="s">
        <v>134</v>
      </c>
      <c r="L223" s="44"/>
      <c r="M223" s="225" t="s">
        <v>1</v>
      </c>
      <c r="N223" s="226" t="s">
        <v>38</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140</v>
      </c>
      <c r="AT223" s="229" t="s">
        <v>130</v>
      </c>
      <c r="AU223" s="229" t="s">
        <v>81</v>
      </c>
      <c r="AY223" s="17" t="s">
        <v>127</v>
      </c>
      <c r="BE223" s="230">
        <f>IF(N223="základní",J223,0)</f>
        <v>0</v>
      </c>
      <c r="BF223" s="230">
        <f>IF(N223="snížená",J223,0)</f>
        <v>0</v>
      </c>
      <c r="BG223" s="230">
        <f>IF(N223="zákl. přenesená",J223,0)</f>
        <v>0</v>
      </c>
      <c r="BH223" s="230">
        <f>IF(N223="sníž. přenesená",J223,0)</f>
        <v>0</v>
      </c>
      <c r="BI223" s="230">
        <f>IF(N223="nulová",J223,0)</f>
        <v>0</v>
      </c>
      <c r="BJ223" s="17" t="s">
        <v>81</v>
      </c>
      <c r="BK223" s="230">
        <f>ROUND(I223*H223,2)</f>
        <v>0</v>
      </c>
      <c r="BL223" s="17" t="s">
        <v>140</v>
      </c>
      <c r="BM223" s="229" t="s">
        <v>233</v>
      </c>
    </row>
    <row r="224" s="2" customFormat="1">
      <c r="A224" s="38"/>
      <c r="B224" s="39"/>
      <c r="C224" s="40"/>
      <c r="D224" s="231" t="s">
        <v>136</v>
      </c>
      <c r="E224" s="40"/>
      <c r="F224" s="232" t="s">
        <v>733</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136</v>
      </c>
      <c r="AU224" s="17" t="s">
        <v>81</v>
      </c>
    </row>
    <row r="225" s="2" customFormat="1">
      <c r="A225" s="38"/>
      <c r="B225" s="39"/>
      <c r="C225" s="40"/>
      <c r="D225" s="231" t="s">
        <v>170</v>
      </c>
      <c r="E225" s="40"/>
      <c r="F225" s="246" t="s">
        <v>734</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170</v>
      </c>
      <c r="AU225" s="17" t="s">
        <v>81</v>
      </c>
    </row>
    <row r="226" s="2" customFormat="1" ht="16.5" customHeight="1">
      <c r="A226" s="38"/>
      <c r="B226" s="39"/>
      <c r="C226" s="218" t="s">
        <v>296</v>
      </c>
      <c r="D226" s="218" t="s">
        <v>130</v>
      </c>
      <c r="E226" s="219" t="s">
        <v>735</v>
      </c>
      <c r="F226" s="220" t="s">
        <v>736</v>
      </c>
      <c r="G226" s="221" t="s">
        <v>737</v>
      </c>
      <c r="H226" s="273"/>
      <c r="I226" s="223"/>
      <c r="J226" s="224">
        <f>ROUND(I226*H226,2)</f>
        <v>0</v>
      </c>
      <c r="K226" s="220" t="s">
        <v>134</v>
      </c>
      <c r="L226" s="44"/>
      <c r="M226" s="225" t="s">
        <v>1</v>
      </c>
      <c r="N226" s="226" t="s">
        <v>38</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140</v>
      </c>
      <c r="AT226" s="229" t="s">
        <v>130</v>
      </c>
      <c r="AU226" s="229" t="s">
        <v>81</v>
      </c>
      <c r="AY226" s="17" t="s">
        <v>127</v>
      </c>
      <c r="BE226" s="230">
        <f>IF(N226="základní",J226,0)</f>
        <v>0</v>
      </c>
      <c r="BF226" s="230">
        <f>IF(N226="snížená",J226,0)</f>
        <v>0</v>
      </c>
      <c r="BG226" s="230">
        <f>IF(N226="zákl. přenesená",J226,0)</f>
        <v>0</v>
      </c>
      <c r="BH226" s="230">
        <f>IF(N226="sníž. přenesená",J226,0)</f>
        <v>0</v>
      </c>
      <c r="BI226" s="230">
        <f>IF(N226="nulová",J226,0)</f>
        <v>0</v>
      </c>
      <c r="BJ226" s="17" t="s">
        <v>81</v>
      </c>
      <c r="BK226" s="230">
        <f>ROUND(I226*H226,2)</f>
        <v>0</v>
      </c>
      <c r="BL226" s="17" t="s">
        <v>140</v>
      </c>
      <c r="BM226" s="229" t="s">
        <v>237</v>
      </c>
    </row>
    <row r="227" s="2" customFormat="1">
      <c r="A227" s="38"/>
      <c r="B227" s="39"/>
      <c r="C227" s="40"/>
      <c r="D227" s="231" t="s">
        <v>136</v>
      </c>
      <c r="E227" s="40"/>
      <c r="F227" s="232" t="s">
        <v>736</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136</v>
      </c>
      <c r="AU227" s="17" t="s">
        <v>81</v>
      </c>
    </row>
    <row r="228" s="12" customFormat="1" ht="25.92" customHeight="1">
      <c r="A228" s="12"/>
      <c r="B228" s="202"/>
      <c r="C228" s="203"/>
      <c r="D228" s="204" t="s">
        <v>72</v>
      </c>
      <c r="E228" s="205" t="s">
        <v>205</v>
      </c>
      <c r="F228" s="205" t="s">
        <v>738</v>
      </c>
      <c r="G228" s="203"/>
      <c r="H228" s="203"/>
      <c r="I228" s="206"/>
      <c r="J228" s="207">
        <f>BK228</f>
        <v>0</v>
      </c>
      <c r="K228" s="203"/>
      <c r="L228" s="208"/>
      <c r="M228" s="209"/>
      <c r="N228" s="210"/>
      <c r="O228" s="210"/>
      <c r="P228" s="211">
        <f>SUM(P229:P241)</f>
        <v>0</v>
      </c>
      <c r="Q228" s="210"/>
      <c r="R228" s="211">
        <f>SUM(R229:R241)</f>
        <v>0</v>
      </c>
      <c r="S228" s="210"/>
      <c r="T228" s="212">
        <f>SUM(T229:T241)</f>
        <v>0</v>
      </c>
      <c r="U228" s="12"/>
      <c r="V228" s="12"/>
      <c r="W228" s="12"/>
      <c r="X228" s="12"/>
      <c r="Y228" s="12"/>
      <c r="Z228" s="12"/>
      <c r="AA228" s="12"/>
      <c r="AB228" s="12"/>
      <c r="AC228" s="12"/>
      <c r="AD228" s="12"/>
      <c r="AE228" s="12"/>
      <c r="AR228" s="213" t="s">
        <v>81</v>
      </c>
      <c r="AT228" s="214" t="s">
        <v>72</v>
      </c>
      <c r="AU228" s="214" t="s">
        <v>73</v>
      </c>
      <c r="AY228" s="213" t="s">
        <v>127</v>
      </c>
      <c r="BK228" s="215">
        <f>SUM(BK229:BK241)</f>
        <v>0</v>
      </c>
    </row>
    <row r="229" s="2" customFormat="1" ht="16.5" customHeight="1">
      <c r="A229" s="38"/>
      <c r="B229" s="39"/>
      <c r="C229" s="218" t="s">
        <v>183</v>
      </c>
      <c r="D229" s="218" t="s">
        <v>130</v>
      </c>
      <c r="E229" s="219" t="s">
        <v>739</v>
      </c>
      <c r="F229" s="220" t="s">
        <v>740</v>
      </c>
      <c r="G229" s="221" t="s">
        <v>741</v>
      </c>
      <c r="H229" s="222">
        <v>1</v>
      </c>
      <c r="I229" s="223"/>
      <c r="J229" s="224">
        <f>ROUND(I229*H229,2)</f>
        <v>0</v>
      </c>
      <c r="K229" s="220" t="s">
        <v>134</v>
      </c>
      <c r="L229" s="44"/>
      <c r="M229" s="225" t="s">
        <v>1</v>
      </c>
      <c r="N229" s="226" t="s">
        <v>38</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140</v>
      </c>
      <c r="AT229" s="229" t="s">
        <v>130</v>
      </c>
      <c r="AU229" s="229" t="s">
        <v>81</v>
      </c>
      <c r="AY229" s="17" t="s">
        <v>127</v>
      </c>
      <c r="BE229" s="230">
        <f>IF(N229="základní",J229,0)</f>
        <v>0</v>
      </c>
      <c r="BF229" s="230">
        <f>IF(N229="snížená",J229,0)</f>
        <v>0</v>
      </c>
      <c r="BG229" s="230">
        <f>IF(N229="zákl. přenesená",J229,0)</f>
        <v>0</v>
      </c>
      <c r="BH229" s="230">
        <f>IF(N229="sníž. přenesená",J229,0)</f>
        <v>0</v>
      </c>
      <c r="BI229" s="230">
        <f>IF(N229="nulová",J229,0)</f>
        <v>0</v>
      </c>
      <c r="BJ229" s="17" t="s">
        <v>81</v>
      </c>
      <c r="BK229" s="230">
        <f>ROUND(I229*H229,2)</f>
        <v>0</v>
      </c>
      <c r="BL229" s="17" t="s">
        <v>140</v>
      </c>
      <c r="BM229" s="229" t="s">
        <v>240</v>
      </c>
    </row>
    <row r="230" s="2" customFormat="1">
      <c r="A230" s="38"/>
      <c r="B230" s="39"/>
      <c r="C230" s="40"/>
      <c r="D230" s="231" t="s">
        <v>136</v>
      </c>
      <c r="E230" s="40"/>
      <c r="F230" s="232" t="s">
        <v>740</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136</v>
      </c>
      <c r="AU230" s="17" t="s">
        <v>81</v>
      </c>
    </row>
    <row r="231" s="2" customFormat="1">
      <c r="A231" s="38"/>
      <c r="B231" s="39"/>
      <c r="C231" s="40"/>
      <c r="D231" s="231" t="s">
        <v>170</v>
      </c>
      <c r="E231" s="40"/>
      <c r="F231" s="246" t="s">
        <v>742</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170</v>
      </c>
      <c r="AU231" s="17" t="s">
        <v>81</v>
      </c>
    </row>
    <row r="232" s="2" customFormat="1" ht="16.5" customHeight="1">
      <c r="A232" s="38"/>
      <c r="B232" s="39"/>
      <c r="C232" s="218" t="s">
        <v>234</v>
      </c>
      <c r="D232" s="218" t="s">
        <v>130</v>
      </c>
      <c r="E232" s="219" t="s">
        <v>743</v>
      </c>
      <c r="F232" s="220" t="s">
        <v>744</v>
      </c>
      <c r="G232" s="221" t="s">
        <v>741</v>
      </c>
      <c r="H232" s="222">
        <v>1</v>
      </c>
      <c r="I232" s="223"/>
      <c r="J232" s="224">
        <f>ROUND(I232*H232,2)</f>
        <v>0</v>
      </c>
      <c r="K232" s="220" t="s">
        <v>134</v>
      </c>
      <c r="L232" s="44"/>
      <c r="M232" s="225" t="s">
        <v>1</v>
      </c>
      <c r="N232" s="226" t="s">
        <v>38</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140</v>
      </c>
      <c r="AT232" s="229" t="s">
        <v>130</v>
      </c>
      <c r="AU232" s="229" t="s">
        <v>81</v>
      </c>
      <c r="AY232" s="17" t="s">
        <v>127</v>
      </c>
      <c r="BE232" s="230">
        <f>IF(N232="základní",J232,0)</f>
        <v>0</v>
      </c>
      <c r="BF232" s="230">
        <f>IF(N232="snížená",J232,0)</f>
        <v>0</v>
      </c>
      <c r="BG232" s="230">
        <f>IF(N232="zákl. přenesená",J232,0)</f>
        <v>0</v>
      </c>
      <c r="BH232" s="230">
        <f>IF(N232="sníž. přenesená",J232,0)</f>
        <v>0</v>
      </c>
      <c r="BI232" s="230">
        <f>IF(N232="nulová",J232,0)</f>
        <v>0</v>
      </c>
      <c r="BJ232" s="17" t="s">
        <v>81</v>
      </c>
      <c r="BK232" s="230">
        <f>ROUND(I232*H232,2)</f>
        <v>0</v>
      </c>
      <c r="BL232" s="17" t="s">
        <v>140</v>
      </c>
      <c r="BM232" s="229" t="s">
        <v>244</v>
      </c>
    </row>
    <row r="233" s="2" customFormat="1">
      <c r="A233" s="38"/>
      <c r="B233" s="39"/>
      <c r="C233" s="40"/>
      <c r="D233" s="231" t="s">
        <v>136</v>
      </c>
      <c r="E233" s="40"/>
      <c r="F233" s="232" t="s">
        <v>744</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136</v>
      </c>
      <c r="AU233" s="17" t="s">
        <v>81</v>
      </c>
    </row>
    <row r="234" s="2" customFormat="1">
      <c r="A234" s="38"/>
      <c r="B234" s="39"/>
      <c r="C234" s="40"/>
      <c r="D234" s="231" t="s">
        <v>170</v>
      </c>
      <c r="E234" s="40"/>
      <c r="F234" s="246" t="s">
        <v>745</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170</v>
      </c>
      <c r="AU234" s="17" t="s">
        <v>81</v>
      </c>
    </row>
    <row r="235" s="2" customFormat="1" ht="16.5" customHeight="1">
      <c r="A235" s="38"/>
      <c r="B235" s="39"/>
      <c r="C235" s="218" t="s">
        <v>186</v>
      </c>
      <c r="D235" s="218" t="s">
        <v>130</v>
      </c>
      <c r="E235" s="219" t="s">
        <v>746</v>
      </c>
      <c r="F235" s="220" t="s">
        <v>747</v>
      </c>
      <c r="G235" s="221" t="s">
        <v>741</v>
      </c>
      <c r="H235" s="222">
        <v>1</v>
      </c>
      <c r="I235" s="223"/>
      <c r="J235" s="224">
        <f>ROUND(I235*H235,2)</f>
        <v>0</v>
      </c>
      <c r="K235" s="220" t="s">
        <v>134</v>
      </c>
      <c r="L235" s="44"/>
      <c r="M235" s="225" t="s">
        <v>1</v>
      </c>
      <c r="N235" s="226" t="s">
        <v>38</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140</v>
      </c>
      <c r="AT235" s="229" t="s">
        <v>130</v>
      </c>
      <c r="AU235" s="229" t="s">
        <v>81</v>
      </c>
      <c r="AY235" s="17" t="s">
        <v>127</v>
      </c>
      <c r="BE235" s="230">
        <f>IF(N235="základní",J235,0)</f>
        <v>0</v>
      </c>
      <c r="BF235" s="230">
        <f>IF(N235="snížená",J235,0)</f>
        <v>0</v>
      </c>
      <c r="BG235" s="230">
        <f>IF(N235="zákl. přenesená",J235,0)</f>
        <v>0</v>
      </c>
      <c r="BH235" s="230">
        <f>IF(N235="sníž. přenesená",J235,0)</f>
        <v>0</v>
      </c>
      <c r="BI235" s="230">
        <f>IF(N235="nulová",J235,0)</f>
        <v>0</v>
      </c>
      <c r="BJ235" s="17" t="s">
        <v>81</v>
      </c>
      <c r="BK235" s="230">
        <f>ROUND(I235*H235,2)</f>
        <v>0</v>
      </c>
      <c r="BL235" s="17" t="s">
        <v>140</v>
      </c>
      <c r="BM235" s="229" t="s">
        <v>247</v>
      </c>
    </row>
    <row r="236" s="2" customFormat="1">
      <c r="A236" s="38"/>
      <c r="B236" s="39"/>
      <c r="C236" s="40"/>
      <c r="D236" s="231" t="s">
        <v>136</v>
      </c>
      <c r="E236" s="40"/>
      <c r="F236" s="232" t="s">
        <v>747</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136</v>
      </c>
      <c r="AU236" s="17" t="s">
        <v>81</v>
      </c>
    </row>
    <row r="237" s="2" customFormat="1">
      <c r="A237" s="38"/>
      <c r="B237" s="39"/>
      <c r="C237" s="40"/>
      <c r="D237" s="231" t="s">
        <v>170</v>
      </c>
      <c r="E237" s="40"/>
      <c r="F237" s="246" t="s">
        <v>748</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170</v>
      </c>
      <c r="AU237" s="17" t="s">
        <v>81</v>
      </c>
    </row>
    <row r="238" s="2" customFormat="1" ht="21.75" customHeight="1">
      <c r="A238" s="38"/>
      <c r="B238" s="39"/>
      <c r="C238" s="218" t="s">
        <v>292</v>
      </c>
      <c r="D238" s="218" t="s">
        <v>130</v>
      </c>
      <c r="E238" s="219" t="s">
        <v>140</v>
      </c>
      <c r="F238" s="220" t="s">
        <v>749</v>
      </c>
      <c r="G238" s="221" t="s">
        <v>741</v>
      </c>
      <c r="H238" s="222">
        <v>1</v>
      </c>
      <c r="I238" s="223"/>
      <c r="J238" s="224">
        <f>ROUND(I238*H238,2)</f>
        <v>0</v>
      </c>
      <c r="K238" s="220" t="s">
        <v>134</v>
      </c>
      <c r="L238" s="44"/>
      <c r="M238" s="225" t="s">
        <v>1</v>
      </c>
      <c r="N238" s="226" t="s">
        <v>38</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140</v>
      </c>
      <c r="AT238" s="229" t="s">
        <v>130</v>
      </c>
      <c r="AU238" s="229" t="s">
        <v>81</v>
      </c>
      <c r="AY238" s="17" t="s">
        <v>127</v>
      </c>
      <c r="BE238" s="230">
        <f>IF(N238="základní",J238,0)</f>
        <v>0</v>
      </c>
      <c r="BF238" s="230">
        <f>IF(N238="snížená",J238,0)</f>
        <v>0</v>
      </c>
      <c r="BG238" s="230">
        <f>IF(N238="zákl. přenesená",J238,0)</f>
        <v>0</v>
      </c>
      <c r="BH238" s="230">
        <f>IF(N238="sníž. přenesená",J238,0)</f>
        <v>0</v>
      </c>
      <c r="BI238" s="230">
        <f>IF(N238="nulová",J238,0)</f>
        <v>0</v>
      </c>
      <c r="BJ238" s="17" t="s">
        <v>81</v>
      </c>
      <c r="BK238" s="230">
        <f>ROUND(I238*H238,2)</f>
        <v>0</v>
      </c>
      <c r="BL238" s="17" t="s">
        <v>140</v>
      </c>
      <c r="BM238" s="229" t="s">
        <v>251</v>
      </c>
    </row>
    <row r="239" s="2" customFormat="1">
      <c r="A239" s="38"/>
      <c r="B239" s="39"/>
      <c r="C239" s="40"/>
      <c r="D239" s="231" t="s">
        <v>136</v>
      </c>
      <c r="E239" s="40"/>
      <c r="F239" s="232" t="s">
        <v>749</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136</v>
      </c>
      <c r="AU239" s="17" t="s">
        <v>81</v>
      </c>
    </row>
    <row r="240" s="2" customFormat="1" ht="16.5" customHeight="1">
      <c r="A240" s="38"/>
      <c r="B240" s="39"/>
      <c r="C240" s="218" t="s">
        <v>438</v>
      </c>
      <c r="D240" s="218" t="s">
        <v>130</v>
      </c>
      <c r="E240" s="219" t="s">
        <v>148</v>
      </c>
      <c r="F240" s="220" t="s">
        <v>750</v>
      </c>
      <c r="G240" s="221" t="s">
        <v>178</v>
      </c>
      <c r="H240" s="222">
        <v>250</v>
      </c>
      <c r="I240" s="223"/>
      <c r="J240" s="224">
        <f>ROUND(I240*H240,2)</f>
        <v>0</v>
      </c>
      <c r="K240" s="220" t="s">
        <v>134</v>
      </c>
      <c r="L240" s="44"/>
      <c r="M240" s="225" t="s">
        <v>1</v>
      </c>
      <c r="N240" s="226" t="s">
        <v>38</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140</v>
      </c>
      <c r="AT240" s="229" t="s">
        <v>130</v>
      </c>
      <c r="AU240" s="229" t="s">
        <v>81</v>
      </c>
      <c r="AY240" s="17" t="s">
        <v>127</v>
      </c>
      <c r="BE240" s="230">
        <f>IF(N240="základní",J240,0)</f>
        <v>0</v>
      </c>
      <c r="BF240" s="230">
        <f>IF(N240="snížená",J240,0)</f>
        <v>0</v>
      </c>
      <c r="BG240" s="230">
        <f>IF(N240="zákl. přenesená",J240,0)</f>
        <v>0</v>
      </c>
      <c r="BH240" s="230">
        <f>IF(N240="sníž. přenesená",J240,0)</f>
        <v>0</v>
      </c>
      <c r="BI240" s="230">
        <f>IF(N240="nulová",J240,0)</f>
        <v>0</v>
      </c>
      <c r="BJ240" s="17" t="s">
        <v>81</v>
      </c>
      <c r="BK240" s="230">
        <f>ROUND(I240*H240,2)</f>
        <v>0</v>
      </c>
      <c r="BL240" s="17" t="s">
        <v>140</v>
      </c>
      <c r="BM240" s="229" t="s">
        <v>135</v>
      </c>
    </row>
    <row r="241" s="2" customFormat="1">
      <c r="A241" s="38"/>
      <c r="B241" s="39"/>
      <c r="C241" s="40"/>
      <c r="D241" s="231" t="s">
        <v>136</v>
      </c>
      <c r="E241" s="40"/>
      <c r="F241" s="232" t="s">
        <v>750</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136</v>
      </c>
      <c r="AU241" s="17" t="s">
        <v>81</v>
      </c>
    </row>
    <row r="242" s="12" customFormat="1" ht="25.92" customHeight="1">
      <c r="A242" s="12"/>
      <c r="B242" s="202"/>
      <c r="C242" s="203"/>
      <c r="D242" s="204" t="s">
        <v>72</v>
      </c>
      <c r="E242" s="205" t="s">
        <v>148</v>
      </c>
      <c r="F242" s="205" t="s">
        <v>751</v>
      </c>
      <c r="G242" s="203"/>
      <c r="H242" s="203"/>
      <c r="I242" s="206"/>
      <c r="J242" s="207">
        <f>BK242</f>
        <v>0</v>
      </c>
      <c r="K242" s="203"/>
      <c r="L242" s="208"/>
      <c r="M242" s="209"/>
      <c r="N242" s="210"/>
      <c r="O242" s="210"/>
      <c r="P242" s="211">
        <f>SUM(P243:P282)</f>
        <v>0</v>
      </c>
      <c r="Q242" s="210"/>
      <c r="R242" s="211">
        <f>SUM(R243:R282)</f>
        <v>0</v>
      </c>
      <c r="S242" s="210"/>
      <c r="T242" s="212">
        <f>SUM(T243:T282)</f>
        <v>0</v>
      </c>
      <c r="U242" s="12"/>
      <c r="V242" s="12"/>
      <c r="W242" s="12"/>
      <c r="X242" s="12"/>
      <c r="Y242" s="12"/>
      <c r="Z242" s="12"/>
      <c r="AA242" s="12"/>
      <c r="AB242" s="12"/>
      <c r="AC242" s="12"/>
      <c r="AD242" s="12"/>
      <c r="AE242" s="12"/>
      <c r="AR242" s="213" t="s">
        <v>81</v>
      </c>
      <c r="AT242" s="214" t="s">
        <v>72</v>
      </c>
      <c r="AU242" s="214" t="s">
        <v>73</v>
      </c>
      <c r="AY242" s="213" t="s">
        <v>127</v>
      </c>
      <c r="BK242" s="215">
        <f>SUM(BK243:BK282)</f>
        <v>0</v>
      </c>
    </row>
    <row r="243" s="2" customFormat="1" ht="24.15" customHeight="1">
      <c r="A243" s="38"/>
      <c r="B243" s="39"/>
      <c r="C243" s="218" t="s">
        <v>241</v>
      </c>
      <c r="D243" s="218" t="s">
        <v>130</v>
      </c>
      <c r="E243" s="219" t="s">
        <v>752</v>
      </c>
      <c r="F243" s="220" t="s">
        <v>753</v>
      </c>
      <c r="G243" s="221" t="s">
        <v>398</v>
      </c>
      <c r="H243" s="222">
        <v>210.642</v>
      </c>
      <c r="I243" s="223"/>
      <c r="J243" s="224">
        <f>ROUND(I243*H243,2)</f>
        <v>0</v>
      </c>
      <c r="K243" s="220" t="s">
        <v>134</v>
      </c>
      <c r="L243" s="44"/>
      <c r="M243" s="225" t="s">
        <v>1</v>
      </c>
      <c r="N243" s="226" t="s">
        <v>38</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140</v>
      </c>
      <c r="AT243" s="229" t="s">
        <v>130</v>
      </c>
      <c r="AU243" s="229" t="s">
        <v>81</v>
      </c>
      <c r="AY243" s="17" t="s">
        <v>127</v>
      </c>
      <c r="BE243" s="230">
        <f>IF(N243="základní",J243,0)</f>
        <v>0</v>
      </c>
      <c r="BF243" s="230">
        <f>IF(N243="snížená",J243,0)</f>
        <v>0</v>
      </c>
      <c r="BG243" s="230">
        <f>IF(N243="zákl. přenesená",J243,0)</f>
        <v>0</v>
      </c>
      <c r="BH243" s="230">
        <f>IF(N243="sníž. přenesená",J243,0)</f>
        <v>0</v>
      </c>
      <c r="BI243" s="230">
        <f>IF(N243="nulová",J243,0)</f>
        <v>0</v>
      </c>
      <c r="BJ243" s="17" t="s">
        <v>81</v>
      </c>
      <c r="BK243" s="230">
        <f>ROUND(I243*H243,2)</f>
        <v>0</v>
      </c>
      <c r="BL243" s="17" t="s">
        <v>140</v>
      </c>
      <c r="BM243" s="229" t="s">
        <v>257</v>
      </c>
    </row>
    <row r="244" s="2" customFormat="1">
      <c r="A244" s="38"/>
      <c r="B244" s="39"/>
      <c r="C244" s="40"/>
      <c r="D244" s="231" t="s">
        <v>136</v>
      </c>
      <c r="E244" s="40"/>
      <c r="F244" s="232" t="s">
        <v>753</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136</v>
      </c>
      <c r="AU244" s="17" t="s">
        <v>81</v>
      </c>
    </row>
    <row r="245" s="2" customFormat="1">
      <c r="A245" s="38"/>
      <c r="B245" s="39"/>
      <c r="C245" s="40"/>
      <c r="D245" s="231" t="s">
        <v>170</v>
      </c>
      <c r="E245" s="40"/>
      <c r="F245" s="246" t="s">
        <v>690</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170</v>
      </c>
      <c r="AU245" s="17" t="s">
        <v>81</v>
      </c>
    </row>
    <row r="246" s="13" customFormat="1">
      <c r="A246" s="13"/>
      <c r="B246" s="251"/>
      <c r="C246" s="252"/>
      <c r="D246" s="231" t="s">
        <v>670</v>
      </c>
      <c r="E246" s="253" t="s">
        <v>1</v>
      </c>
      <c r="F246" s="254" t="s">
        <v>754</v>
      </c>
      <c r="G246" s="252"/>
      <c r="H246" s="255">
        <v>93.822000000000003</v>
      </c>
      <c r="I246" s="256"/>
      <c r="J246" s="252"/>
      <c r="K246" s="252"/>
      <c r="L246" s="257"/>
      <c r="M246" s="258"/>
      <c r="N246" s="259"/>
      <c r="O246" s="259"/>
      <c r="P246" s="259"/>
      <c r="Q246" s="259"/>
      <c r="R246" s="259"/>
      <c r="S246" s="259"/>
      <c r="T246" s="260"/>
      <c r="U246" s="13"/>
      <c r="V246" s="13"/>
      <c r="W246" s="13"/>
      <c r="X246" s="13"/>
      <c r="Y246" s="13"/>
      <c r="Z246" s="13"/>
      <c r="AA246" s="13"/>
      <c r="AB246" s="13"/>
      <c r="AC246" s="13"/>
      <c r="AD246" s="13"/>
      <c r="AE246" s="13"/>
      <c r="AT246" s="261" t="s">
        <v>670</v>
      </c>
      <c r="AU246" s="261" t="s">
        <v>81</v>
      </c>
      <c r="AV246" s="13" t="s">
        <v>83</v>
      </c>
      <c r="AW246" s="13" t="s">
        <v>30</v>
      </c>
      <c r="AX246" s="13" t="s">
        <v>73</v>
      </c>
      <c r="AY246" s="261" t="s">
        <v>127</v>
      </c>
    </row>
    <row r="247" s="13" customFormat="1">
      <c r="A247" s="13"/>
      <c r="B247" s="251"/>
      <c r="C247" s="252"/>
      <c r="D247" s="231" t="s">
        <v>670</v>
      </c>
      <c r="E247" s="253" t="s">
        <v>1</v>
      </c>
      <c r="F247" s="254" t="s">
        <v>755</v>
      </c>
      <c r="G247" s="252"/>
      <c r="H247" s="255">
        <v>116.81999999999999</v>
      </c>
      <c r="I247" s="256"/>
      <c r="J247" s="252"/>
      <c r="K247" s="252"/>
      <c r="L247" s="257"/>
      <c r="M247" s="258"/>
      <c r="N247" s="259"/>
      <c r="O247" s="259"/>
      <c r="P247" s="259"/>
      <c r="Q247" s="259"/>
      <c r="R247" s="259"/>
      <c r="S247" s="259"/>
      <c r="T247" s="260"/>
      <c r="U247" s="13"/>
      <c r="V247" s="13"/>
      <c r="W247" s="13"/>
      <c r="X247" s="13"/>
      <c r="Y247" s="13"/>
      <c r="Z247" s="13"/>
      <c r="AA247" s="13"/>
      <c r="AB247" s="13"/>
      <c r="AC247" s="13"/>
      <c r="AD247" s="13"/>
      <c r="AE247" s="13"/>
      <c r="AT247" s="261" t="s">
        <v>670</v>
      </c>
      <c r="AU247" s="261" t="s">
        <v>81</v>
      </c>
      <c r="AV247" s="13" t="s">
        <v>83</v>
      </c>
      <c r="AW247" s="13" t="s">
        <v>30</v>
      </c>
      <c r="AX247" s="13" t="s">
        <v>73</v>
      </c>
      <c r="AY247" s="261" t="s">
        <v>127</v>
      </c>
    </row>
    <row r="248" s="14" customFormat="1">
      <c r="A248" s="14"/>
      <c r="B248" s="262"/>
      <c r="C248" s="263"/>
      <c r="D248" s="231" t="s">
        <v>670</v>
      </c>
      <c r="E248" s="264" t="s">
        <v>1</v>
      </c>
      <c r="F248" s="265" t="s">
        <v>672</v>
      </c>
      <c r="G248" s="263"/>
      <c r="H248" s="266">
        <v>210.642</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670</v>
      </c>
      <c r="AU248" s="272" t="s">
        <v>81</v>
      </c>
      <c r="AV248" s="14" t="s">
        <v>140</v>
      </c>
      <c r="AW248" s="14" t="s">
        <v>30</v>
      </c>
      <c r="AX248" s="14" t="s">
        <v>81</v>
      </c>
      <c r="AY248" s="272" t="s">
        <v>127</v>
      </c>
    </row>
    <row r="249" s="2" customFormat="1" ht="24.15" customHeight="1">
      <c r="A249" s="38"/>
      <c r="B249" s="39"/>
      <c r="C249" s="218" t="s">
        <v>191</v>
      </c>
      <c r="D249" s="218" t="s">
        <v>130</v>
      </c>
      <c r="E249" s="219" t="s">
        <v>756</v>
      </c>
      <c r="F249" s="220" t="s">
        <v>757</v>
      </c>
      <c r="G249" s="221" t="s">
        <v>398</v>
      </c>
      <c r="H249" s="222">
        <v>116.81999999999999</v>
      </c>
      <c r="I249" s="223"/>
      <c r="J249" s="224">
        <f>ROUND(I249*H249,2)</f>
        <v>0</v>
      </c>
      <c r="K249" s="220" t="s">
        <v>134</v>
      </c>
      <c r="L249" s="44"/>
      <c r="M249" s="225" t="s">
        <v>1</v>
      </c>
      <c r="N249" s="226" t="s">
        <v>38</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140</v>
      </c>
      <c r="AT249" s="229" t="s">
        <v>130</v>
      </c>
      <c r="AU249" s="229" t="s">
        <v>81</v>
      </c>
      <c r="AY249" s="17" t="s">
        <v>127</v>
      </c>
      <c r="BE249" s="230">
        <f>IF(N249="základní",J249,0)</f>
        <v>0</v>
      </c>
      <c r="BF249" s="230">
        <f>IF(N249="snížená",J249,0)</f>
        <v>0</v>
      </c>
      <c r="BG249" s="230">
        <f>IF(N249="zákl. přenesená",J249,0)</f>
        <v>0</v>
      </c>
      <c r="BH249" s="230">
        <f>IF(N249="sníž. přenesená",J249,0)</f>
        <v>0</v>
      </c>
      <c r="BI249" s="230">
        <f>IF(N249="nulová",J249,0)</f>
        <v>0</v>
      </c>
      <c r="BJ249" s="17" t="s">
        <v>81</v>
      </c>
      <c r="BK249" s="230">
        <f>ROUND(I249*H249,2)</f>
        <v>0</v>
      </c>
      <c r="BL249" s="17" t="s">
        <v>140</v>
      </c>
      <c r="BM249" s="229" t="s">
        <v>260</v>
      </c>
    </row>
    <row r="250" s="2" customFormat="1">
      <c r="A250" s="38"/>
      <c r="B250" s="39"/>
      <c r="C250" s="40"/>
      <c r="D250" s="231" t="s">
        <v>136</v>
      </c>
      <c r="E250" s="40"/>
      <c r="F250" s="232" t="s">
        <v>757</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136</v>
      </c>
      <c r="AU250" s="17" t="s">
        <v>81</v>
      </c>
    </row>
    <row r="251" s="2" customFormat="1">
      <c r="A251" s="38"/>
      <c r="B251" s="39"/>
      <c r="C251" s="40"/>
      <c r="D251" s="231" t="s">
        <v>170</v>
      </c>
      <c r="E251" s="40"/>
      <c r="F251" s="246" t="s">
        <v>758</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170</v>
      </c>
      <c r="AU251" s="17" t="s">
        <v>81</v>
      </c>
    </row>
    <row r="252" s="13" customFormat="1">
      <c r="A252" s="13"/>
      <c r="B252" s="251"/>
      <c r="C252" s="252"/>
      <c r="D252" s="231" t="s">
        <v>670</v>
      </c>
      <c r="E252" s="253" t="s">
        <v>1</v>
      </c>
      <c r="F252" s="254" t="s">
        <v>755</v>
      </c>
      <c r="G252" s="252"/>
      <c r="H252" s="255">
        <v>116.81999999999999</v>
      </c>
      <c r="I252" s="256"/>
      <c r="J252" s="252"/>
      <c r="K252" s="252"/>
      <c r="L252" s="257"/>
      <c r="M252" s="258"/>
      <c r="N252" s="259"/>
      <c r="O252" s="259"/>
      <c r="P252" s="259"/>
      <c r="Q252" s="259"/>
      <c r="R252" s="259"/>
      <c r="S252" s="259"/>
      <c r="T252" s="260"/>
      <c r="U252" s="13"/>
      <c r="V252" s="13"/>
      <c r="W252" s="13"/>
      <c r="X252" s="13"/>
      <c r="Y252" s="13"/>
      <c r="Z252" s="13"/>
      <c r="AA252" s="13"/>
      <c r="AB252" s="13"/>
      <c r="AC252" s="13"/>
      <c r="AD252" s="13"/>
      <c r="AE252" s="13"/>
      <c r="AT252" s="261" t="s">
        <v>670</v>
      </c>
      <c r="AU252" s="261" t="s">
        <v>81</v>
      </c>
      <c r="AV252" s="13" t="s">
        <v>83</v>
      </c>
      <c r="AW252" s="13" t="s">
        <v>30</v>
      </c>
      <c r="AX252" s="13" t="s">
        <v>73</v>
      </c>
      <c r="AY252" s="261" t="s">
        <v>127</v>
      </c>
    </row>
    <row r="253" s="14" customFormat="1">
      <c r="A253" s="14"/>
      <c r="B253" s="262"/>
      <c r="C253" s="263"/>
      <c r="D253" s="231" t="s">
        <v>670</v>
      </c>
      <c r="E253" s="264" t="s">
        <v>1</v>
      </c>
      <c r="F253" s="265" t="s">
        <v>672</v>
      </c>
      <c r="G253" s="263"/>
      <c r="H253" s="266">
        <v>116.81999999999999</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670</v>
      </c>
      <c r="AU253" s="272" t="s">
        <v>81</v>
      </c>
      <c r="AV253" s="14" t="s">
        <v>140</v>
      </c>
      <c r="AW253" s="14" t="s">
        <v>30</v>
      </c>
      <c r="AX253" s="14" t="s">
        <v>81</v>
      </c>
      <c r="AY253" s="272" t="s">
        <v>127</v>
      </c>
    </row>
    <row r="254" s="2" customFormat="1" ht="21.75" customHeight="1">
      <c r="A254" s="38"/>
      <c r="B254" s="39"/>
      <c r="C254" s="218" t="s">
        <v>248</v>
      </c>
      <c r="D254" s="218" t="s">
        <v>130</v>
      </c>
      <c r="E254" s="219" t="s">
        <v>759</v>
      </c>
      <c r="F254" s="220" t="s">
        <v>760</v>
      </c>
      <c r="G254" s="221" t="s">
        <v>398</v>
      </c>
      <c r="H254" s="222">
        <v>116.81999999999999</v>
      </c>
      <c r="I254" s="223"/>
      <c r="J254" s="224">
        <f>ROUND(I254*H254,2)</f>
        <v>0</v>
      </c>
      <c r="K254" s="220" t="s">
        <v>134</v>
      </c>
      <c r="L254" s="44"/>
      <c r="M254" s="225" t="s">
        <v>1</v>
      </c>
      <c r="N254" s="226" t="s">
        <v>38</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140</v>
      </c>
      <c r="AT254" s="229" t="s">
        <v>130</v>
      </c>
      <c r="AU254" s="229" t="s">
        <v>81</v>
      </c>
      <c r="AY254" s="17" t="s">
        <v>127</v>
      </c>
      <c r="BE254" s="230">
        <f>IF(N254="základní",J254,0)</f>
        <v>0</v>
      </c>
      <c r="BF254" s="230">
        <f>IF(N254="snížená",J254,0)</f>
        <v>0</v>
      </c>
      <c r="BG254" s="230">
        <f>IF(N254="zákl. přenesená",J254,0)</f>
        <v>0</v>
      </c>
      <c r="BH254" s="230">
        <f>IF(N254="sníž. přenesená",J254,0)</f>
        <v>0</v>
      </c>
      <c r="BI254" s="230">
        <f>IF(N254="nulová",J254,0)</f>
        <v>0</v>
      </c>
      <c r="BJ254" s="17" t="s">
        <v>81</v>
      </c>
      <c r="BK254" s="230">
        <f>ROUND(I254*H254,2)</f>
        <v>0</v>
      </c>
      <c r="BL254" s="17" t="s">
        <v>140</v>
      </c>
      <c r="BM254" s="229" t="s">
        <v>265</v>
      </c>
    </row>
    <row r="255" s="2" customFormat="1">
      <c r="A255" s="38"/>
      <c r="B255" s="39"/>
      <c r="C255" s="40"/>
      <c r="D255" s="231" t="s">
        <v>136</v>
      </c>
      <c r="E255" s="40"/>
      <c r="F255" s="232" t="s">
        <v>760</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136</v>
      </c>
      <c r="AU255" s="17" t="s">
        <v>81</v>
      </c>
    </row>
    <row r="256" s="2" customFormat="1">
      <c r="A256" s="38"/>
      <c r="B256" s="39"/>
      <c r="C256" s="40"/>
      <c r="D256" s="231" t="s">
        <v>170</v>
      </c>
      <c r="E256" s="40"/>
      <c r="F256" s="246" t="s">
        <v>761</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170</v>
      </c>
      <c r="AU256" s="17" t="s">
        <v>81</v>
      </c>
    </row>
    <row r="257" s="13" customFormat="1">
      <c r="A257" s="13"/>
      <c r="B257" s="251"/>
      <c r="C257" s="252"/>
      <c r="D257" s="231" t="s">
        <v>670</v>
      </c>
      <c r="E257" s="253" t="s">
        <v>1</v>
      </c>
      <c r="F257" s="254" t="s">
        <v>755</v>
      </c>
      <c r="G257" s="252"/>
      <c r="H257" s="255">
        <v>116.81999999999999</v>
      </c>
      <c r="I257" s="256"/>
      <c r="J257" s="252"/>
      <c r="K257" s="252"/>
      <c r="L257" s="257"/>
      <c r="M257" s="258"/>
      <c r="N257" s="259"/>
      <c r="O257" s="259"/>
      <c r="P257" s="259"/>
      <c r="Q257" s="259"/>
      <c r="R257" s="259"/>
      <c r="S257" s="259"/>
      <c r="T257" s="260"/>
      <c r="U257" s="13"/>
      <c r="V257" s="13"/>
      <c r="W257" s="13"/>
      <c r="X257" s="13"/>
      <c r="Y257" s="13"/>
      <c r="Z257" s="13"/>
      <c r="AA257" s="13"/>
      <c r="AB257" s="13"/>
      <c r="AC257" s="13"/>
      <c r="AD257" s="13"/>
      <c r="AE257" s="13"/>
      <c r="AT257" s="261" t="s">
        <v>670</v>
      </c>
      <c r="AU257" s="261" t="s">
        <v>81</v>
      </c>
      <c r="AV257" s="13" t="s">
        <v>83</v>
      </c>
      <c r="AW257" s="13" t="s">
        <v>30</v>
      </c>
      <c r="AX257" s="13" t="s">
        <v>73</v>
      </c>
      <c r="AY257" s="261" t="s">
        <v>127</v>
      </c>
    </row>
    <row r="258" s="14" customFormat="1">
      <c r="A258" s="14"/>
      <c r="B258" s="262"/>
      <c r="C258" s="263"/>
      <c r="D258" s="231" t="s">
        <v>670</v>
      </c>
      <c r="E258" s="264" t="s">
        <v>1</v>
      </c>
      <c r="F258" s="265" t="s">
        <v>672</v>
      </c>
      <c r="G258" s="263"/>
      <c r="H258" s="266">
        <v>116.81999999999999</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670</v>
      </c>
      <c r="AU258" s="272" t="s">
        <v>81</v>
      </c>
      <c r="AV258" s="14" t="s">
        <v>140</v>
      </c>
      <c r="AW258" s="14" t="s">
        <v>30</v>
      </c>
      <c r="AX258" s="14" t="s">
        <v>81</v>
      </c>
      <c r="AY258" s="272" t="s">
        <v>127</v>
      </c>
    </row>
    <row r="259" s="2" customFormat="1" ht="21.75" customHeight="1">
      <c r="A259" s="38"/>
      <c r="B259" s="39"/>
      <c r="C259" s="218" t="s">
        <v>194</v>
      </c>
      <c r="D259" s="218" t="s">
        <v>130</v>
      </c>
      <c r="E259" s="219" t="s">
        <v>762</v>
      </c>
      <c r="F259" s="220" t="s">
        <v>763</v>
      </c>
      <c r="G259" s="221" t="s">
        <v>398</v>
      </c>
      <c r="H259" s="222">
        <v>46.466000000000001</v>
      </c>
      <c r="I259" s="223"/>
      <c r="J259" s="224">
        <f>ROUND(I259*H259,2)</f>
        <v>0</v>
      </c>
      <c r="K259" s="220" t="s">
        <v>134</v>
      </c>
      <c r="L259" s="44"/>
      <c r="M259" s="225" t="s">
        <v>1</v>
      </c>
      <c r="N259" s="226" t="s">
        <v>38</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140</v>
      </c>
      <c r="AT259" s="229" t="s">
        <v>130</v>
      </c>
      <c r="AU259" s="229" t="s">
        <v>81</v>
      </c>
      <c r="AY259" s="17" t="s">
        <v>127</v>
      </c>
      <c r="BE259" s="230">
        <f>IF(N259="základní",J259,0)</f>
        <v>0</v>
      </c>
      <c r="BF259" s="230">
        <f>IF(N259="snížená",J259,0)</f>
        <v>0</v>
      </c>
      <c r="BG259" s="230">
        <f>IF(N259="zákl. přenesená",J259,0)</f>
        <v>0</v>
      </c>
      <c r="BH259" s="230">
        <f>IF(N259="sníž. přenesená",J259,0)</f>
        <v>0</v>
      </c>
      <c r="BI259" s="230">
        <f>IF(N259="nulová",J259,0)</f>
        <v>0</v>
      </c>
      <c r="BJ259" s="17" t="s">
        <v>81</v>
      </c>
      <c r="BK259" s="230">
        <f>ROUND(I259*H259,2)</f>
        <v>0</v>
      </c>
      <c r="BL259" s="17" t="s">
        <v>140</v>
      </c>
      <c r="BM259" s="229" t="s">
        <v>268</v>
      </c>
    </row>
    <row r="260" s="2" customFormat="1">
      <c r="A260" s="38"/>
      <c r="B260" s="39"/>
      <c r="C260" s="40"/>
      <c r="D260" s="231" t="s">
        <v>136</v>
      </c>
      <c r="E260" s="40"/>
      <c r="F260" s="232" t="s">
        <v>763</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136</v>
      </c>
      <c r="AU260" s="17" t="s">
        <v>81</v>
      </c>
    </row>
    <row r="261" s="13" customFormat="1">
      <c r="A261" s="13"/>
      <c r="B261" s="251"/>
      <c r="C261" s="252"/>
      <c r="D261" s="231" t="s">
        <v>670</v>
      </c>
      <c r="E261" s="253" t="s">
        <v>1</v>
      </c>
      <c r="F261" s="254" t="s">
        <v>764</v>
      </c>
      <c r="G261" s="252"/>
      <c r="H261" s="255">
        <v>46.466000000000001</v>
      </c>
      <c r="I261" s="256"/>
      <c r="J261" s="252"/>
      <c r="K261" s="252"/>
      <c r="L261" s="257"/>
      <c r="M261" s="258"/>
      <c r="N261" s="259"/>
      <c r="O261" s="259"/>
      <c r="P261" s="259"/>
      <c r="Q261" s="259"/>
      <c r="R261" s="259"/>
      <c r="S261" s="259"/>
      <c r="T261" s="260"/>
      <c r="U261" s="13"/>
      <c r="V261" s="13"/>
      <c r="W261" s="13"/>
      <c r="X261" s="13"/>
      <c r="Y261" s="13"/>
      <c r="Z261" s="13"/>
      <c r="AA261" s="13"/>
      <c r="AB261" s="13"/>
      <c r="AC261" s="13"/>
      <c r="AD261" s="13"/>
      <c r="AE261" s="13"/>
      <c r="AT261" s="261" t="s">
        <v>670</v>
      </c>
      <c r="AU261" s="261" t="s">
        <v>81</v>
      </c>
      <c r="AV261" s="13" t="s">
        <v>83</v>
      </c>
      <c r="AW261" s="13" t="s">
        <v>30</v>
      </c>
      <c r="AX261" s="13" t="s">
        <v>73</v>
      </c>
      <c r="AY261" s="261" t="s">
        <v>127</v>
      </c>
    </row>
    <row r="262" s="14" customFormat="1">
      <c r="A262" s="14"/>
      <c r="B262" s="262"/>
      <c r="C262" s="263"/>
      <c r="D262" s="231" t="s">
        <v>670</v>
      </c>
      <c r="E262" s="264" t="s">
        <v>1</v>
      </c>
      <c r="F262" s="265" t="s">
        <v>672</v>
      </c>
      <c r="G262" s="263"/>
      <c r="H262" s="266">
        <v>46.466000000000001</v>
      </c>
      <c r="I262" s="267"/>
      <c r="J262" s="263"/>
      <c r="K262" s="263"/>
      <c r="L262" s="268"/>
      <c r="M262" s="269"/>
      <c r="N262" s="270"/>
      <c r="O262" s="270"/>
      <c r="P262" s="270"/>
      <c r="Q262" s="270"/>
      <c r="R262" s="270"/>
      <c r="S262" s="270"/>
      <c r="T262" s="271"/>
      <c r="U262" s="14"/>
      <c r="V262" s="14"/>
      <c r="W262" s="14"/>
      <c r="X262" s="14"/>
      <c r="Y262" s="14"/>
      <c r="Z262" s="14"/>
      <c r="AA262" s="14"/>
      <c r="AB262" s="14"/>
      <c r="AC262" s="14"/>
      <c r="AD262" s="14"/>
      <c r="AE262" s="14"/>
      <c r="AT262" s="272" t="s">
        <v>670</v>
      </c>
      <c r="AU262" s="272" t="s">
        <v>81</v>
      </c>
      <c r="AV262" s="14" t="s">
        <v>140</v>
      </c>
      <c r="AW262" s="14" t="s">
        <v>30</v>
      </c>
      <c r="AX262" s="14" t="s">
        <v>81</v>
      </c>
      <c r="AY262" s="272" t="s">
        <v>127</v>
      </c>
    </row>
    <row r="263" s="2" customFormat="1" ht="16.5" customHeight="1">
      <c r="A263" s="38"/>
      <c r="B263" s="39"/>
      <c r="C263" s="218" t="s">
        <v>254</v>
      </c>
      <c r="D263" s="218" t="s">
        <v>130</v>
      </c>
      <c r="E263" s="219" t="s">
        <v>765</v>
      </c>
      <c r="F263" s="220" t="s">
        <v>766</v>
      </c>
      <c r="G263" s="221" t="s">
        <v>133</v>
      </c>
      <c r="H263" s="222">
        <v>24.489999999999998</v>
      </c>
      <c r="I263" s="223"/>
      <c r="J263" s="224">
        <f>ROUND(I263*H263,2)</f>
        <v>0</v>
      </c>
      <c r="K263" s="220" t="s">
        <v>134</v>
      </c>
      <c r="L263" s="44"/>
      <c r="M263" s="225" t="s">
        <v>1</v>
      </c>
      <c r="N263" s="226" t="s">
        <v>38</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140</v>
      </c>
      <c r="AT263" s="229" t="s">
        <v>130</v>
      </c>
      <c r="AU263" s="229" t="s">
        <v>81</v>
      </c>
      <c r="AY263" s="17" t="s">
        <v>127</v>
      </c>
      <c r="BE263" s="230">
        <f>IF(N263="základní",J263,0)</f>
        <v>0</v>
      </c>
      <c r="BF263" s="230">
        <f>IF(N263="snížená",J263,0)</f>
        <v>0</v>
      </c>
      <c r="BG263" s="230">
        <f>IF(N263="zákl. přenesená",J263,0)</f>
        <v>0</v>
      </c>
      <c r="BH263" s="230">
        <f>IF(N263="sníž. přenesená",J263,0)</f>
        <v>0</v>
      </c>
      <c r="BI263" s="230">
        <f>IF(N263="nulová",J263,0)</f>
        <v>0</v>
      </c>
      <c r="BJ263" s="17" t="s">
        <v>81</v>
      </c>
      <c r="BK263" s="230">
        <f>ROUND(I263*H263,2)</f>
        <v>0</v>
      </c>
      <c r="BL263" s="17" t="s">
        <v>140</v>
      </c>
      <c r="BM263" s="229" t="s">
        <v>273</v>
      </c>
    </row>
    <row r="264" s="2" customFormat="1">
      <c r="A264" s="38"/>
      <c r="B264" s="39"/>
      <c r="C264" s="40"/>
      <c r="D264" s="231" t="s">
        <v>136</v>
      </c>
      <c r="E264" s="40"/>
      <c r="F264" s="232" t="s">
        <v>766</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136</v>
      </c>
      <c r="AU264" s="17" t="s">
        <v>81</v>
      </c>
    </row>
    <row r="265" s="13" customFormat="1">
      <c r="A265" s="13"/>
      <c r="B265" s="251"/>
      <c r="C265" s="252"/>
      <c r="D265" s="231" t="s">
        <v>670</v>
      </c>
      <c r="E265" s="253" t="s">
        <v>1</v>
      </c>
      <c r="F265" s="254" t="s">
        <v>767</v>
      </c>
      <c r="G265" s="252"/>
      <c r="H265" s="255">
        <v>24.489999999999998</v>
      </c>
      <c r="I265" s="256"/>
      <c r="J265" s="252"/>
      <c r="K265" s="252"/>
      <c r="L265" s="257"/>
      <c r="M265" s="258"/>
      <c r="N265" s="259"/>
      <c r="O265" s="259"/>
      <c r="P265" s="259"/>
      <c r="Q265" s="259"/>
      <c r="R265" s="259"/>
      <c r="S265" s="259"/>
      <c r="T265" s="260"/>
      <c r="U265" s="13"/>
      <c r="V265" s="13"/>
      <c r="W265" s="13"/>
      <c r="X265" s="13"/>
      <c r="Y265" s="13"/>
      <c r="Z265" s="13"/>
      <c r="AA265" s="13"/>
      <c r="AB265" s="13"/>
      <c r="AC265" s="13"/>
      <c r="AD265" s="13"/>
      <c r="AE265" s="13"/>
      <c r="AT265" s="261" t="s">
        <v>670</v>
      </c>
      <c r="AU265" s="261" t="s">
        <v>81</v>
      </c>
      <c r="AV265" s="13" t="s">
        <v>83</v>
      </c>
      <c r="AW265" s="13" t="s">
        <v>30</v>
      </c>
      <c r="AX265" s="13" t="s">
        <v>73</v>
      </c>
      <c r="AY265" s="261" t="s">
        <v>127</v>
      </c>
    </row>
    <row r="266" s="14" customFormat="1">
      <c r="A266" s="14"/>
      <c r="B266" s="262"/>
      <c r="C266" s="263"/>
      <c r="D266" s="231" t="s">
        <v>670</v>
      </c>
      <c r="E266" s="264" t="s">
        <v>1</v>
      </c>
      <c r="F266" s="265" t="s">
        <v>672</v>
      </c>
      <c r="G266" s="263"/>
      <c r="H266" s="266">
        <v>24.489999999999998</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670</v>
      </c>
      <c r="AU266" s="272" t="s">
        <v>81</v>
      </c>
      <c r="AV266" s="14" t="s">
        <v>140</v>
      </c>
      <c r="AW266" s="14" t="s">
        <v>30</v>
      </c>
      <c r="AX266" s="14" t="s">
        <v>81</v>
      </c>
      <c r="AY266" s="272" t="s">
        <v>127</v>
      </c>
    </row>
    <row r="267" s="2" customFormat="1" ht="16.5" customHeight="1">
      <c r="A267" s="38"/>
      <c r="B267" s="39"/>
      <c r="C267" s="218" t="s">
        <v>198</v>
      </c>
      <c r="D267" s="218" t="s">
        <v>130</v>
      </c>
      <c r="E267" s="219" t="s">
        <v>768</v>
      </c>
      <c r="F267" s="220" t="s">
        <v>769</v>
      </c>
      <c r="G267" s="221" t="s">
        <v>133</v>
      </c>
      <c r="H267" s="222">
        <v>38.722000000000001</v>
      </c>
      <c r="I267" s="223"/>
      <c r="J267" s="224">
        <f>ROUND(I267*H267,2)</f>
        <v>0</v>
      </c>
      <c r="K267" s="220" t="s">
        <v>134</v>
      </c>
      <c r="L267" s="44"/>
      <c r="M267" s="225" t="s">
        <v>1</v>
      </c>
      <c r="N267" s="226" t="s">
        <v>38</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140</v>
      </c>
      <c r="AT267" s="229" t="s">
        <v>130</v>
      </c>
      <c r="AU267" s="229" t="s">
        <v>81</v>
      </c>
      <c r="AY267" s="17" t="s">
        <v>127</v>
      </c>
      <c r="BE267" s="230">
        <f>IF(N267="základní",J267,0)</f>
        <v>0</v>
      </c>
      <c r="BF267" s="230">
        <f>IF(N267="snížená",J267,0)</f>
        <v>0</v>
      </c>
      <c r="BG267" s="230">
        <f>IF(N267="zákl. přenesená",J267,0)</f>
        <v>0</v>
      </c>
      <c r="BH267" s="230">
        <f>IF(N267="sníž. přenesená",J267,0)</f>
        <v>0</v>
      </c>
      <c r="BI267" s="230">
        <f>IF(N267="nulová",J267,0)</f>
        <v>0</v>
      </c>
      <c r="BJ267" s="17" t="s">
        <v>81</v>
      </c>
      <c r="BK267" s="230">
        <f>ROUND(I267*H267,2)</f>
        <v>0</v>
      </c>
      <c r="BL267" s="17" t="s">
        <v>140</v>
      </c>
      <c r="BM267" s="229" t="s">
        <v>276</v>
      </c>
    </row>
    <row r="268" s="2" customFormat="1">
      <c r="A268" s="38"/>
      <c r="B268" s="39"/>
      <c r="C268" s="40"/>
      <c r="D268" s="231" t="s">
        <v>136</v>
      </c>
      <c r="E268" s="40"/>
      <c r="F268" s="232" t="s">
        <v>769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136</v>
      </c>
      <c r="AU268" s="17" t="s">
        <v>81</v>
      </c>
    </row>
    <row r="269" s="13" customFormat="1">
      <c r="A269" s="13"/>
      <c r="B269" s="251"/>
      <c r="C269" s="252"/>
      <c r="D269" s="231" t="s">
        <v>670</v>
      </c>
      <c r="E269" s="253" t="s">
        <v>1</v>
      </c>
      <c r="F269" s="254" t="s">
        <v>770</v>
      </c>
      <c r="G269" s="252"/>
      <c r="H269" s="255">
        <v>38.722000000000001</v>
      </c>
      <c r="I269" s="256"/>
      <c r="J269" s="252"/>
      <c r="K269" s="252"/>
      <c r="L269" s="257"/>
      <c r="M269" s="258"/>
      <c r="N269" s="259"/>
      <c r="O269" s="259"/>
      <c r="P269" s="259"/>
      <c r="Q269" s="259"/>
      <c r="R269" s="259"/>
      <c r="S269" s="259"/>
      <c r="T269" s="260"/>
      <c r="U269" s="13"/>
      <c r="V269" s="13"/>
      <c r="W269" s="13"/>
      <c r="X269" s="13"/>
      <c r="Y269" s="13"/>
      <c r="Z269" s="13"/>
      <c r="AA269" s="13"/>
      <c r="AB269" s="13"/>
      <c r="AC269" s="13"/>
      <c r="AD269" s="13"/>
      <c r="AE269" s="13"/>
      <c r="AT269" s="261" t="s">
        <v>670</v>
      </c>
      <c r="AU269" s="261" t="s">
        <v>81</v>
      </c>
      <c r="AV269" s="13" t="s">
        <v>83</v>
      </c>
      <c r="AW269" s="13" t="s">
        <v>30</v>
      </c>
      <c r="AX269" s="13" t="s">
        <v>73</v>
      </c>
      <c r="AY269" s="261" t="s">
        <v>127</v>
      </c>
    </row>
    <row r="270" s="14" customFormat="1">
      <c r="A270" s="14"/>
      <c r="B270" s="262"/>
      <c r="C270" s="263"/>
      <c r="D270" s="231" t="s">
        <v>670</v>
      </c>
      <c r="E270" s="264" t="s">
        <v>1</v>
      </c>
      <c r="F270" s="265" t="s">
        <v>672</v>
      </c>
      <c r="G270" s="263"/>
      <c r="H270" s="266">
        <v>38.722000000000001</v>
      </c>
      <c r="I270" s="267"/>
      <c r="J270" s="263"/>
      <c r="K270" s="263"/>
      <c r="L270" s="268"/>
      <c r="M270" s="269"/>
      <c r="N270" s="270"/>
      <c r="O270" s="270"/>
      <c r="P270" s="270"/>
      <c r="Q270" s="270"/>
      <c r="R270" s="270"/>
      <c r="S270" s="270"/>
      <c r="T270" s="271"/>
      <c r="U270" s="14"/>
      <c r="V270" s="14"/>
      <c r="W270" s="14"/>
      <c r="X270" s="14"/>
      <c r="Y270" s="14"/>
      <c r="Z270" s="14"/>
      <c r="AA270" s="14"/>
      <c r="AB270" s="14"/>
      <c r="AC270" s="14"/>
      <c r="AD270" s="14"/>
      <c r="AE270" s="14"/>
      <c r="AT270" s="272" t="s">
        <v>670</v>
      </c>
      <c r="AU270" s="272" t="s">
        <v>81</v>
      </c>
      <c r="AV270" s="14" t="s">
        <v>140</v>
      </c>
      <c r="AW270" s="14" t="s">
        <v>30</v>
      </c>
      <c r="AX270" s="14" t="s">
        <v>81</v>
      </c>
      <c r="AY270" s="272" t="s">
        <v>127</v>
      </c>
    </row>
    <row r="271" s="2" customFormat="1" ht="16.5" customHeight="1">
      <c r="A271" s="38"/>
      <c r="B271" s="39"/>
      <c r="C271" s="218" t="s">
        <v>262</v>
      </c>
      <c r="D271" s="218" t="s">
        <v>130</v>
      </c>
      <c r="E271" s="219" t="s">
        <v>771</v>
      </c>
      <c r="F271" s="220" t="s">
        <v>772</v>
      </c>
      <c r="G271" s="221" t="s">
        <v>398</v>
      </c>
      <c r="H271" s="222">
        <v>122.661</v>
      </c>
      <c r="I271" s="223"/>
      <c r="J271" s="224">
        <f>ROUND(I271*H271,2)</f>
        <v>0</v>
      </c>
      <c r="K271" s="220" t="s">
        <v>134</v>
      </c>
      <c r="L271" s="44"/>
      <c r="M271" s="225" t="s">
        <v>1</v>
      </c>
      <c r="N271" s="226" t="s">
        <v>38</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140</v>
      </c>
      <c r="AT271" s="229" t="s">
        <v>130</v>
      </c>
      <c r="AU271" s="229" t="s">
        <v>81</v>
      </c>
      <c r="AY271" s="17" t="s">
        <v>127</v>
      </c>
      <c r="BE271" s="230">
        <f>IF(N271="základní",J271,0)</f>
        <v>0</v>
      </c>
      <c r="BF271" s="230">
        <f>IF(N271="snížená",J271,0)</f>
        <v>0</v>
      </c>
      <c r="BG271" s="230">
        <f>IF(N271="zákl. přenesená",J271,0)</f>
        <v>0</v>
      </c>
      <c r="BH271" s="230">
        <f>IF(N271="sníž. přenesená",J271,0)</f>
        <v>0</v>
      </c>
      <c r="BI271" s="230">
        <f>IF(N271="nulová",J271,0)</f>
        <v>0</v>
      </c>
      <c r="BJ271" s="17" t="s">
        <v>81</v>
      </c>
      <c r="BK271" s="230">
        <f>ROUND(I271*H271,2)</f>
        <v>0</v>
      </c>
      <c r="BL271" s="17" t="s">
        <v>140</v>
      </c>
      <c r="BM271" s="229" t="s">
        <v>281</v>
      </c>
    </row>
    <row r="272" s="2" customFormat="1">
      <c r="A272" s="38"/>
      <c r="B272" s="39"/>
      <c r="C272" s="40"/>
      <c r="D272" s="231" t="s">
        <v>136</v>
      </c>
      <c r="E272" s="40"/>
      <c r="F272" s="232" t="s">
        <v>772</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136</v>
      </c>
      <c r="AU272" s="17" t="s">
        <v>81</v>
      </c>
    </row>
    <row r="273" s="2" customFormat="1">
      <c r="A273" s="38"/>
      <c r="B273" s="39"/>
      <c r="C273" s="40"/>
      <c r="D273" s="231" t="s">
        <v>170</v>
      </c>
      <c r="E273" s="40"/>
      <c r="F273" s="246" t="s">
        <v>773</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170</v>
      </c>
      <c r="AU273" s="17" t="s">
        <v>81</v>
      </c>
    </row>
    <row r="274" s="13" customFormat="1">
      <c r="A274" s="13"/>
      <c r="B274" s="251"/>
      <c r="C274" s="252"/>
      <c r="D274" s="231" t="s">
        <v>670</v>
      </c>
      <c r="E274" s="253" t="s">
        <v>1</v>
      </c>
      <c r="F274" s="254" t="s">
        <v>774</v>
      </c>
      <c r="G274" s="252"/>
      <c r="H274" s="255">
        <v>122.661</v>
      </c>
      <c r="I274" s="256"/>
      <c r="J274" s="252"/>
      <c r="K274" s="252"/>
      <c r="L274" s="257"/>
      <c r="M274" s="258"/>
      <c r="N274" s="259"/>
      <c r="O274" s="259"/>
      <c r="P274" s="259"/>
      <c r="Q274" s="259"/>
      <c r="R274" s="259"/>
      <c r="S274" s="259"/>
      <c r="T274" s="260"/>
      <c r="U274" s="13"/>
      <c r="V274" s="13"/>
      <c r="W274" s="13"/>
      <c r="X274" s="13"/>
      <c r="Y274" s="13"/>
      <c r="Z274" s="13"/>
      <c r="AA274" s="13"/>
      <c r="AB274" s="13"/>
      <c r="AC274" s="13"/>
      <c r="AD274" s="13"/>
      <c r="AE274" s="13"/>
      <c r="AT274" s="261" t="s">
        <v>670</v>
      </c>
      <c r="AU274" s="261" t="s">
        <v>81</v>
      </c>
      <c r="AV274" s="13" t="s">
        <v>83</v>
      </c>
      <c r="AW274" s="13" t="s">
        <v>30</v>
      </c>
      <c r="AX274" s="13" t="s">
        <v>73</v>
      </c>
      <c r="AY274" s="261" t="s">
        <v>127</v>
      </c>
    </row>
    <row r="275" s="14" customFormat="1">
      <c r="A275" s="14"/>
      <c r="B275" s="262"/>
      <c r="C275" s="263"/>
      <c r="D275" s="231" t="s">
        <v>670</v>
      </c>
      <c r="E275" s="264" t="s">
        <v>1</v>
      </c>
      <c r="F275" s="265" t="s">
        <v>672</v>
      </c>
      <c r="G275" s="263"/>
      <c r="H275" s="266">
        <v>122.661</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670</v>
      </c>
      <c r="AU275" s="272" t="s">
        <v>81</v>
      </c>
      <c r="AV275" s="14" t="s">
        <v>140</v>
      </c>
      <c r="AW275" s="14" t="s">
        <v>30</v>
      </c>
      <c r="AX275" s="14" t="s">
        <v>81</v>
      </c>
      <c r="AY275" s="272" t="s">
        <v>127</v>
      </c>
    </row>
    <row r="276" s="2" customFormat="1" ht="16.5" customHeight="1">
      <c r="A276" s="38"/>
      <c r="B276" s="39"/>
      <c r="C276" s="218" t="s">
        <v>201</v>
      </c>
      <c r="D276" s="218" t="s">
        <v>130</v>
      </c>
      <c r="E276" s="219" t="s">
        <v>775</v>
      </c>
      <c r="F276" s="220" t="s">
        <v>776</v>
      </c>
      <c r="G276" s="221" t="s">
        <v>398</v>
      </c>
      <c r="H276" s="222">
        <v>48.789999999999999</v>
      </c>
      <c r="I276" s="223"/>
      <c r="J276" s="224">
        <f>ROUND(I276*H276,2)</f>
        <v>0</v>
      </c>
      <c r="K276" s="220" t="s">
        <v>134</v>
      </c>
      <c r="L276" s="44"/>
      <c r="M276" s="225" t="s">
        <v>1</v>
      </c>
      <c r="N276" s="226" t="s">
        <v>38</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140</v>
      </c>
      <c r="AT276" s="229" t="s">
        <v>130</v>
      </c>
      <c r="AU276" s="229" t="s">
        <v>81</v>
      </c>
      <c r="AY276" s="17" t="s">
        <v>127</v>
      </c>
      <c r="BE276" s="230">
        <f>IF(N276="základní",J276,0)</f>
        <v>0</v>
      </c>
      <c r="BF276" s="230">
        <f>IF(N276="snížená",J276,0)</f>
        <v>0</v>
      </c>
      <c r="BG276" s="230">
        <f>IF(N276="zákl. přenesená",J276,0)</f>
        <v>0</v>
      </c>
      <c r="BH276" s="230">
        <f>IF(N276="sníž. přenesená",J276,0)</f>
        <v>0</v>
      </c>
      <c r="BI276" s="230">
        <f>IF(N276="nulová",J276,0)</f>
        <v>0</v>
      </c>
      <c r="BJ276" s="17" t="s">
        <v>81</v>
      </c>
      <c r="BK276" s="230">
        <f>ROUND(I276*H276,2)</f>
        <v>0</v>
      </c>
      <c r="BL276" s="17" t="s">
        <v>140</v>
      </c>
      <c r="BM276" s="229" t="s">
        <v>284</v>
      </c>
    </row>
    <row r="277" s="2" customFormat="1">
      <c r="A277" s="38"/>
      <c r="B277" s="39"/>
      <c r="C277" s="40"/>
      <c r="D277" s="231" t="s">
        <v>136</v>
      </c>
      <c r="E277" s="40"/>
      <c r="F277" s="232" t="s">
        <v>776</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136</v>
      </c>
      <c r="AU277" s="17" t="s">
        <v>81</v>
      </c>
    </row>
    <row r="278" s="2" customFormat="1">
      <c r="A278" s="38"/>
      <c r="B278" s="39"/>
      <c r="C278" s="40"/>
      <c r="D278" s="231" t="s">
        <v>170</v>
      </c>
      <c r="E278" s="40"/>
      <c r="F278" s="246" t="s">
        <v>777</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170</v>
      </c>
      <c r="AU278" s="17" t="s">
        <v>81</v>
      </c>
    </row>
    <row r="279" s="13" customFormat="1">
      <c r="A279" s="13"/>
      <c r="B279" s="251"/>
      <c r="C279" s="252"/>
      <c r="D279" s="231" t="s">
        <v>670</v>
      </c>
      <c r="E279" s="253" t="s">
        <v>1</v>
      </c>
      <c r="F279" s="254" t="s">
        <v>778</v>
      </c>
      <c r="G279" s="252"/>
      <c r="H279" s="255">
        <v>48.789999999999999</v>
      </c>
      <c r="I279" s="256"/>
      <c r="J279" s="252"/>
      <c r="K279" s="252"/>
      <c r="L279" s="257"/>
      <c r="M279" s="258"/>
      <c r="N279" s="259"/>
      <c r="O279" s="259"/>
      <c r="P279" s="259"/>
      <c r="Q279" s="259"/>
      <c r="R279" s="259"/>
      <c r="S279" s="259"/>
      <c r="T279" s="260"/>
      <c r="U279" s="13"/>
      <c r="V279" s="13"/>
      <c r="W279" s="13"/>
      <c r="X279" s="13"/>
      <c r="Y279" s="13"/>
      <c r="Z279" s="13"/>
      <c r="AA279" s="13"/>
      <c r="AB279" s="13"/>
      <c r="AC279" s="13"/>
      <c r="AD279" s="13"/>
      <c r="AE279" s="13"/>
      <c r="AT279" s="261" t="s">
        <v>670</v>
      </c>
      <c r="AU279" s="261" t="s">
        <v>81</v>
      </c>
      <c r="AV279" s="13" t="s">
        <v>83</v>
      </c>
      <c r="AW279" s="13" t="s">
        <v>30</v>
      </c>
      <c r="AX279" s="13" t="s">
        <v>73</v>
      </c>
      <c r="AY279" s="261" t="s">
        <v>127</v>
      </c>
    </row>
    <row r="280" s="14" customFormat="1">
      <c r="A280" s="14"/>
      <c r="B280" s="262"/>
      <c r="C280" s="263"/>
      <c r="D280" s="231" t="s">
        <v>670</v>
      </c>
      <c r="E280" s="264" t="s">
        <v>1</v>
      </c>
      <c r="F280" s="265" t="s">
        <v>672</v>
      </c>
      <c r="G280" s="263"/>
      <c r="H280" s="266">
        <v>48.789999999999999</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670</v>
      </c>
      <c r="AU280" s="272" t="s">
        <v>81</v>
      </c>
      <c r="AV280" s="14" t="s">
        <v>140</v>
      </c>
      <c r="AW280" s="14" t="s">
        <v>30</v>
      </c>
      <c r="AX280" s="14" t="s">
        <v>81</v>
      </c>
      <c r="AY280" s="272" t="s">
        <v>127</v>
      </c>
    </row>
    <row r="281" s="2" customFormat="1" ht="16.5" customHeight="1">
      <c r="A281" s="38"/>
      <c r="B281" s="39"/>
      <c r="C281" s="218" t="s">
        <v>447</v>
      </c>
      <c r="D281" s="218" t="s">
        <v>130</v>
      </c>
      <c r="E281" s="219" t="s">
        <v>779</v>
      </c>
      <c r="F281" s="220" t="s">
        <v>736</v>
      </c>
      <c r="G281" s="221" t="s">
        <v>737</v>
      </c>
      <c r="H281" s="273"/>
      <c r="I281" s="223"/>
      <c r="J281" s="224">
        <f>ROUND(I281*H281,2)</f>
        <v>0</v>
      </c>
      <c r="K281" s="220" t="s">
        <v>134</v>
      </c>
      <c r="L281" s="44"/>
      <c r="M281" s="225" t="s">
        <v>1</v>
      </c>
      <c r="N281" s="226" t="s">
        <v>38</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140</v>
      </c>
      <c r="AT281" s="229" t="s">
        <v>130</v>
      </c>
      <c r="AU281" s="229" t="s">
        <v>81</v>
      </c>
      <c r="AY281" s="17" t="s">
        <v>127</v>
      </c>
      <c r="BE281" s="230">
        <f>IF(N281="základní",J281,0)</f>
        <v>0</v>
      </c>
      <c r="BF281" s="230">
        <f>IF(N281="snížená",J281,0)</f>
        <v>0</v>
      </c>
      <c r="BG281" s="230">
        <f>IF(N281="zákl. přenesená",J281,0)</f>
        <v>0</v>
      </c>
      <c r="BH281" s="230">
        <f>IF(N281="sníž. přenesená",J281,0)</f>
        <v>0</v>
      </c>
      <c r="BI281" s="230">
        <f>IF(N281="nulová",J281,0)</f>
        <v>0</v>
      </c>
      <c r="BJ281" s="17" t="s">
        <v>81</v>
      </c>
      <c r="BK281" s="230">
        <f>ROUND(I281*H281,2)</f>
        <v>0</v>
      </c>
      <c r="BL281" s="17" t="s">
        <v>140</v>
      </c>
      <c r="BM281" s="229" t="s">
        <v>289</v>
      </c>
    </row>
    <row r="282" s="2" customFormat="1">
      <c r="A282" s="38"/>
      <c r="B282" s="39"/>
      <c r="C282" s="40"/>
      <c r="D282" s="231" t="s">
        <v>136</v>
      </c>
      <c r="E282" s="40"/>
      <c r="F282" s="232" t="s">
        <v>736</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136</v>
      </c>
      <c r="AU282" s="17" t="s">
        <v>81</v>
      </c>
    </row>
    <row r="283" s="12" customFormat="1" ht="25.92" customHeight="1">
      <c r="A283" s="12"/>
      <c r="B283" s="202"/>
      <c r="C283" s="203"/>
      <c r="D283" s="204" t="s">
        <v>72</v>
      </c>
      <c r="E283" s="205" t="s">
        <v>461</v>
      </c>
      <c r="F283" s="205" t="s">
        <v>780</v>
      </c>
      <c r="G283" s="203"/>
      <c r="H283" s="203"/>
      <c r="I283" s="206"/>
      <c r="J283" s="207">
        <f>BK283</f>
        <v>0</v>
      </c>
      <c r="K283" s="203"/>
      <c r="L283" s="208"/>
      <c r="M283" s="209"/>
      <c r="N283" s="210"/>
      <c r="O283" s="210"/>
      <c r="P283" s="211">
        <f>SUM(P284:P297)</f>
        <v>0</v>
      </c>
      <c r="Q283" s="210"/>
      <c r="R283" s="211">
        <f>SUM(R284:R297)</f>
        <v>0</v>
      </c>
      <c r="S283" s="210"/>
      <c r="T283" s="212">
        <f>SUM(T284:T297)</f>
        <v>0</v>
      </c>
      <c r="U283" s="12"/>
      <c r="V283" s="12"/>
      <c r="W283" s="12"/>
      <c r="X283" s="12"/>
      <c r="Y283" s="12"/>
      <c r="Z283" s="12"/>
      <c r="AA283" s="12"/>
      <c r="AB283" s="12"/>
      <c r="AC283" s="12"/>
      <c r="AD283" s="12"/>
      <c r="AE283" s="12"/>
      <c r="AR283" s="213" t="s">
        <v>81</v>
      </c>
      <c r="AT283" s="214" t="s">
        <v>72</v>
      </c>
      <c r="AU283" s="214" t="s">
        <v>73</v>
      </c>
      <c r="AY283" s="213" t="s">
        <v>127</v>
      </c>
      <c r="BK283" s="215">
        <f>SUM(BK284:BK297)</f>
        <v>0</v>
      </c>
    </row>
    <row r="284" s="2" customFormat="1" ht="37.8" customHeight="1">
      <c r="A284" s="38"/>
      <c r="B284" s="39"/>
      <c r="C284" s="218" t="s">
        <v>270</v>
      </c>
      <c r="D284" s="218" t="s">
        <v>130</v>
      </c>
      <c r="E284" s="219" t="s">
        <v>781</v>
      </c>
      <c r="F284" s="220" t="s">
        <v>782</v>
      </c>
      <c r="G284" s="221" t="s">
        <v>133</v>
      </c>
      <c r="H284" s="222">
        <v>21.82</v>
      </c>
      <c r="I284" s="223"/>
      <c r="J284" s="224">
        <f>ROUND(I284*H284,2)</f>
        <v>0</v>
      </c>
      <c r="K284" s="220" t="s">
        <v>134</v>
      </c>
      <c r="L284" s="44"/>
      <c r="M284" s="225" t="s">
        <v>1</v>
      </c>
      <c r="N284" s="226" t="s">
        <v>38</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140</v>
      </c>
      <c r="AT284" s="229" t="s">
        <v>130</v>
      </c>
      <c r="AU284" s="229" t="s">
        <v>81</v>
      </c>
      <c r="AY284" s="17" t="s">
        <v>127</v>
      </c>
      <c r="BE284" s="230">
        <f>IF(N284="základní",J284,0)</f>
        <v>0</v>
      </c>
      <c r="BF284" s="230">
        <f>IF(N284="snížená",J284,0)</f>
        <v>0</v>
      </c>
      <c r="BG284" s="230">
        <f>IF(N284="zákl. přenesená",J284,0)</f>
        <v>0</v>
      </c>
      <c r="BH284" s="230">
        <f>IF(N284="sníž. přenesená",J284,0)</f>
        <v>0</v>
      </c>
      <c r="BI284" s="230">
        <f>IF(N284="nulová",J284,0)</f>
        <v>0</v>
      </c>
      <c r="BJ284" s="17" t="s">
        <v>81</v>
      </c>
      <c r="BK284" s="230">
        <f>ROUND(I284*H284,2)</f>
        <v>0</v>
      </c>
      <c r="BL284" s="17" t="s">
        <v>140</v>
      </c>
      <c r="BM284" s="229" t="s">
        <v>292</v>
      </c>
    </row>
    <row r="285" s="2" customFormat="1">
      <c r="A285" s="38"/>
      <c r="B285" s="39"/>
      <c r="C285" s="40"/>
      <c r="D285" s="231" t="s">
        <v>136</v>
      </c>
      <c r="E285" s="40"/>
      <c r="F285" s="232" t="s">
        <v>782</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136</v>
      </c>
      <c r="AU285" s="17" t="s">
        <v>81</v>
      </c>
    </row>
    <row r="286" s="13" customFormat="1">
      <c r="A286" s="13"/>
      <c r="B286" s="251"/>
      <c r="C286" s="252"/>
      <c r="D286" s="231" t="s">
        <v>670</v>
      </c>
      <c r="E286" s="253" t="s">
        <v>1</v>
      </c>
      <c r="F286" s="254" t="s">
        <v>783</v>
      </c>
      <c r="G286" s="252"/>
      <c r="H286" s="255">
        <v>21.82</v>
      </c>
      <c r="I286" s="256"/>
      <c r="J286" s="252"/>
      <c r="K286" s="252"/>
      <c r="L286" s="257"/>
      <c r="M286" s="258"/>
      <c r="N286" s="259"/>
      <c r="O286" s="259"/>
      <c r="P286" s="259"/>
      <c r="Q286" s="259"/>
      <c r="R286" s="259"/>
      <c r="S286" s="259"/>
      <c r="T286" s="260"/>
      <c r="U286" s="13"/>
      <c r="V286" s="13"/>
      <c r="W286" s="13"/>
      <c r="X286" s="13"/>
      <c r="Y286" s="13"/>
      <c r="Z286" s="13"/>
      <c r="AA286" s="13"/>
      <c r="AB286" s="13"/>
      <c r="AC286" s="13"/>
      <c r="AD286" s="13"/>
      <c r="AE286" s="13"/>
      <c r="AT286" s="261" t="s">
        <v>670</v>
      </c>
      <c r="AU286" s="261" t="s">
        <v>81</v>
      </c>
      <c r="AV286" s="13" t="s">
        <v>83</v>
      </c>
      <c r="AW286" s="13" t="s">
        <v>30</v>
      </c>
      <c r="AX286" s="13" t="s">
        <v>73</v>
      </c>
      <c r="AY286" s="261" t="s">
        <v>127</v>
      </c>
    </row>
    <row r="287" s="14" customFormat="1">
      <c r="A287" s="14"/>
      <c r="B287" s="262"/>
      <c r="C287" s="263"/>
      <c r="D287" s="231" t="s">
        <v>670</v>
      </c>
      <c r="E287" s="264" t="s">
        <v>1</v>
      </c>
      <c r="F287" s="265" t="s">
        <v>672</v>
      </c>
      <c r="G287" s="263"/>
      <c r="H287" s="266">
        <v>21.82</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670</v>
      </c>
      <c r="AU287" s="272" t="s">
        <v>81</v>
      </c>
      <c r="AV287" s="14" t="s">
        <v>140</v>
      </c>
      <c r="AW287" s="14" t="s">
        <v>30</v>
      </c>
      <c r="AX287" s="14" t="s">
        <v>81</v>
      </c>
      <c r="AY287" s="272" t="s">
        <v>127</v>
      </c>
    </row>
    <row r="288" s="2" customFormat="1" ht="37.8" customHeight="1">
      <c r="A288" s="38"/>
      <c r="B288" s="39"/>
      <c r="C288" s="218" t="s">
        <v>205</v>
      </c>
      <c r="D288" s="218" t="s">
        <v>130</v>
      </c>
      <c r="E288" s="219" t="s">
        <v>784</v>
      </c>
      <c r="F288" s="220" t="s">
        <v>785</v>
      </c>
      <c r="G288" s="221" t="s">
        <v>133</v>
      </c>
      <c r="H288" s="222">
        <v>43.460999999999999</v>
      </c>
      <c r="I288" s="223"/>
      <c r="J288" s="224">
        <f>ROUND(I288*H288,2)</f>
        <v>0</v>
      </c>
      <c r="K288" s="220" t="s">
        <v>134</v>
      </c>
      <c r="L288" s="44"/>
      <c r="M288" s="225" t="s">
        <v>1</v>
      </c>
      <c r="N288" s="226" t="s">
        <v>38</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140</v>
      </c>
      <c r="AT288" s="229" t="s">
        <v>130</v>
      </c>
      <c r="AU288" s="229" t="s">
        <v>81</v>
      </c>
      <c r="AY288" s="17" t="s">
        <v>127</v>
      </c>
      <c r="BE288" s="230">
        <f>IF(N288="základní",J288,0)</f>
        <v>0</v>
      </c>
      <c r="BF288" s="230">
        <f>IF(N288="snížená",J288,0)</f>
        <v>0</v>
      </c>
      <c r="BG288" s="230">
        <f>IF(N288="zákl. přenesená",J288,0)</f>
        <v>0</v>
      </c>
      <c r="BH288" s="230">
        <f>IF(N288="sníž. přenesená",J288,0)</f>
        <v>0</v>
      </c>
      <c r="BI288" s="230">
        <f>IF(N288="nulová",J288,0)</f>
        <v>0</v>
      </c>
      <c r="BJ288" s="17" t="s">
        <v>81</v>
      </c>
      <c r="BK288" s="230">
        <f>ROUND(I288*H288,2)</f>
        <v>0</v>
      </c>
      <c r="BL288" s="17" t="s">
        <v>140</v>
      </c>
      <c r="BM288" s="229" t="s">
        <v>296</v>
      </c>
    </row>
    <row r="289" s="2" customFormat="1">
      <c r="A289" s="38"/>
      <c r="B289" s="39"/>
      <c r="C289" s="40"/>
      <c r="D289" s="231" t="s">
        <v>136</v>
      </c>
      <c r="E289" s="40"/>
      <c r="F289" s="232" t="s">
        <v>785</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136</v>
      </c>
      <c r="AU289" s="17" t="s">
        <v>81</v>
      </c>
    </row>
    <row r="290" s="13" customFormat="1">
      <c r="A290" s="13"/>
      <c r="B290" s="251"/>
      <c r="C290" s="252"/>
      <c r="D290" s="231" t="s">
        <v>670</v>
      </c>
      <c r="E290" s="253" t="s">
        <v>1</v>
      </c>
      <c r="F290" s="254" t="s">
        <v>786</v>
      </c>
      <c r="G290" s="252"/>
      <c r="H290" s="255">
        <v>43.460999999999999</v>
      </c>
      <c r="I290" s="256"/>
      <c r="J290" s="252"/>
      <c r="K290" s="252"/>
      <c r="L290" s="257"/>
      <c r="M290" s="258"/>
      <c r="N290" s="259"/>
      <c r="O290" s="259"/>
      <c r="P290" s="259"/>
      <c r="Q290" s="259"/>
      <c r="R290" s="259"/>
      <c r="S290" s="259"/>
      <c r="T290" s="260"/>
      <c r="U290" s="13"/>
      <c r="V290" s="13"/>
      <c r="W290" s="13"/>
      <c r="X290" s="13"/>
      <c r="Y290" s="13"/>
      <c r="Z290" s="13"/>
      <c r="AA290" s="13"/>
      <c r="AB290" s="13"/>
      <c r="AC290" s="13"/>
      <c r="AD290" s="13"/>
      <c r="AE290" s="13"/>
      <c r="AT290" s="261" t="s">
        <v>670</v>
      </c>
      <c r="AU290" s="261" t="s">
        <v>81</v>
      </c>
      <c r="AV290" s="13" t="s">
        <v>83</v>
      </c>
      <c r="AW290" s="13" t="s">
        <v>30</v>
      </c>
      <c r="AX290" s="13" t="s">
        <v>73</v>
      </c>
      <c r="AY290" s="261" t="s">
        <v>127</v>
      </c>
    </row>
    <row r="291" s="14" customFormat="1">
      <c r="A291" s="14"/>
      <c r="B291" s="262"/>
      <c r="C291" s="263"/>
      <c r="D291" s="231" t="s">
        <v>670</v>
      </c>
      <c r="E291" s="264" t="s">
        <v>1</v>
      </c>
      <c r="F291" s="265" t="s">
        <v>672</v>
      </c>
      <c r="G291" s="263"/>
      <c r="H291" s="266">
        <v>43.460999999999999</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670</v>
      </c>
      <c r="AU291" s="272" t="s">
        <v>81</v>
      </c>
      <c r="AV291" s="14" t="s">
        <v>140</v>
      </c>
      <c r="AW291" s="14" t="s">
        <v>30</v>
      </c>
      <c r="AX291" s="14" t="s">
        <v>81</v>
      </c>
      <c r="AY291" s="272" t="s">
        <v>127</v>
      </c>
    </row>
    <row r="292" s="2" customFormat="1" ht="21.75" customHeight="1">
      <c r="A292" s="38"/>
      <c r="B292" s="39"/>
      <c r="C292" s="218" t="s">
        <v>278</v>
      </c>
      <c r="D292" s="218" t="s">
        <v>130</v>
      </c>
      <c r="E292" s="219" t="s">
        <v>787</v>
      </c>
      <c r="F292" s="220" t="s">
        <v>788</v>
      </c>
      <c r="G292" s="221" t="s">
        <v>675</v>
      </c>
      <c r="H292" s="222">
        <v>7.3440000000000003</v>
      </c>
      <c r="I292" s="223"/>
      <c r="J292" s="224">
        <f>ROUND(I292*H292,2)</f>
        <v>0</v>
      </c>
      <c r="K292" s="220" t="s">
        <v>134</v>
      </c>
      <c r="L292" s="44"/>
      <c r="M292" s="225" t="s">
        <v>1</v>
      </c>
      <c r="N292" s="226" t="s">
        <v>38</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140</v>
      </c>
      <c r="AT292" s="229" t="s">
        <v>130</v>
      </c>
      <c r="AU292" s="229" t="s">
        <v>81</v>
      </c>
      <c r="AY292" s="17" t="s">
        <v>127</v>
      </c>
      <c r="BE292" s="230">
        <f>IF(N292="základní",J292,0)</f>
        <v>0</v>
      </c>
      <c r="BF292" s="230">
        <f>IF(N292="snížená",J292,0)</f>
        <v>0</v>
      </c>
      <c r="BG292" s="230">
        <f>IF(N292="zákl. přenesená",J292,0)</f>
        <v>0</v>
      </c>
      <c r="BH292" s="230">
        <f>IF(N292="sníž. přenesená",J292,0)</f>
        <v>0</v>
      </c>
      <c r="BI292" s="230">
        <f>IF(N292="nulová",J292,0)</f>
        <v>0</v>
      </c>
      <c r="BJ292" s="17" t="s">
        <v>81</v>
      </c>
      <c r="BK292" s="230">
        <f>ROUND(I292*H292,2)</f>
        <v>0</v>
      </c>
      <c r="BL292" s="17" t="s">
        <v>140</v>
      </c>
      <c r="BM292" s="229" t="s">
        <v>299</v>
      </c>
    </row>
    <row r="293" s="2" customFormat="1">
      <c r="A293" s="38"/>
      <c r="B293" s="39"/>
      <c r="C293" s="40"/>
      <c r="D293" s="231" t="s">
        <v>136</v>
      </c>
      <c r="E293" s="40"/>
      <c r="F293" s="232" t="s">
        <v>788</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136</v>
      </c>
      <c r="AU293" s="17" t="s">
        <v>81</v>
      </c>
    </row>
    <row r="294" s="13" customFormat="1">
      <c r="A294" s="13"/>
      <c r="B294" s="251"/>
      <c r="C294" s="252"/>
      <c r="D294" s="231" t="s">
        <v>670</v>
      </c>
      <c r="E294" s="253" t="s">
        <v>1</v>
      </c>
      <c r="F294" s="254" t="s">
        <v>789</v>
      </c>
      <c r="G294" s="252"/>
      <c r="H294" s="255">
        <v>7.3440000000000003</v>
      </c>
      <c r="I294" s="256"/>
      <c r="J294" s="252"/>
      <c r="K294" s="252"/>
      <c r="L294" s="257"/>
      <c r="M294" s="258"/>
      <c r="N294" s="259"/>
      <c r="O294" s="259"/>
      <c r="P294" s="259"/>
      <c r="Q294" s="259"/>
      <c r="R294" s="259"/>
      <c r="S294" s="259"/>
      <c r="T294" s="260"/>
      <c r="U294" s="13"/>
      <c r="V294" s="13"/>
      <c r="W294" s="13"/>
      <c r="X294" s="13"/>
      <c r="Y294" s="13"/>
      <c r="Z294" s="13"/>
      <c r="AA294" s="13"/>
      <c r="AB294" s="13"/>
      <c r="AC294" s="13"/>
      <c r="AD294" s="13"/>
      <c r="AE294" s="13"/>
      <c r="AT294" s="261" t="s">
        <v>670</v>
      </c>
      <c r="AU294" s="261" t="s">
        <v>81</v>
      </c>
      <c r="AV294" s="13" t="s">
        <v>83</v>
      </c>
      <c r="AW294" s="13" t="s">
        <v>30</v>
      </c>
      <c r="AX294" s="13" t="s">
        <v>73</v>
      </c>
      <c r="AY294" s="261" t="s">
        <v>127</v>
      </c>
    </row>
    <row r="295" s="14" customFormat="1">
      <c r="A295" s="14"/>
      <c r="B295" s="262"/>
      <c r="C295" s="263"/>
      <c r="D295" s="231" t="s">
        <v>670</v>
      </c>
      <c r="E295" s="264" t="s">
        <v>1</v>
      </c>
      <c r="F295" s="265" t="s">
        <v>672</v>
      </c>
      <c r="G295" s="263"/>
      <c r="H295" s="266">
        <v>7.3440000000000003</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670</v>
      </c>
      <c r="AU295" s="272" t="s">
        <v>81</v>
      </c>
      <c r="AV295" s="14" t="s">
        <v>140</v>
      </c>
      <c r="AW295" s="14" t="s">
        <v>30</v>
      </c>
      <c r="AX295" s="14" t="s">
        <v>81</v>
      </c>
      <c r="AY295" s="272" t="s">
        <v>127</v>
      </c>
    </row>
    <row r="296" s="2" customFormat="1" ht="16.5" customHeight="1">
      <c r="A296" s="38"/>
      <c r="B296" s="39"/>
      <c r="C296" s="218" t="s">
        <v>299</v>
      </c>
      <c r="D296" s="218" t="s">
        <v>130</v>
      </c>
      <c r="E296" s="219" t="s">
        <v>790</v>
      </c>
      <c r="F296" s="220" t="s">
        <v>736</v>
      </c>
      <c r="G296" s="221" t="s">
        <v>737</v>
      </c>
      <c r="H296" s="273"/>
      <c r="I296" s="223"/>
      <c r="J296" s="224">
        <f>ROUND(I296*H296,2)</f>
        <v>0</v>
      </c>
      <c r="K296" s="220" t="s">
        <v>134</v>
      </c>
      <c r="L296" s="44"/>
      <c r="M296" s="225" t="s">
        <v>1</v>
      </c>
      <c r="N296" s="226" t="s">
        <v>38</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140</v>
      </c>
      <c r="AT296" s="229" t="s">
        <v>130</v>
      </c>
      <c r="AU296" s="229" t="s">
        <v>81</v>
      </c>
      <c r="AY296" s="17" t="s">
        <v>127</v>
      </c>
      <c r="BE296" s="230">
        <f>IF(N296="základní",J296,0)</f>
        <v>0</v>
      </c>
      <c r="BF296" s="230">
        <f>IF(N296="snížená",J296,0)</f>
        <v>0</v>
      </c>
      <c r="BG296" s="230">
        <f>IF(N296="zákl. přenesená",J296,0)</f>
        <v>0</v>
      </c>
      <c r="BH296" s="230">
        <f>IF(N296="sníž. přenesená",J296,0)</f>
        <v>0</v>
      </c>
      <c r="BI296" s="230">
        <f>IF(N296="nulová",J296,0)</f>
        <v>0</v>
      </c>
      <c r="BJ296" s="17" t="s">
        <v>81</v>
      </c>
      <c r="BK296" s="230">
        <f>ROUND(I296*H296,2)</f>
        <v>0</v>
      </c>
      <c r="BL296" s="17" t="s">
        <v>140</v>
      </c>
      <c r="BM296" s="229" t="s">
        <v>303</v>
      </c>
    </row>
    <row r="297" s="2" customFormat="1">
      <c r="A297" s="38"/>
      <c r="B297" s="39"/>
      <c r="C297" s="40"/>
      <c r="D297" s="231" t="s">
        <v>136</v>
      </c>
      <c r="E297" s="40"/>
      <c r="F297" s="232" t="s">
        <v>736</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136</v>
      </c>
      <c r="AU297" s="17" t="s">
        <v>81</v>
      </c>
    </row>
    <row r="298" s="12" customFormat="1" ht="25.92" customHeight="1">
      <c r="A298" s="12"/>
      <c r="B298" s="202"/>
      <c r="C298" s="203"/>
      <c r="D298" s="204" t="s">
        <v>72</v>
      </c>
      <c r="E298" s="205" t="s">
        <v>468</v>
      </c>
      <c r="F298" s="205" t="s">
        <v>791</v>
      </c>
      <c r="G298" s="203"/>
      <c r="H298" s="203"/>
      <c r="I298" s="206"/>
      <c r="J298" s="207">
        <f>BK298</f>
        <v>0</v>
      </c>
      <c r="K298" s="203"/>
      <c r="L298" s="208"/>
      <c r="M298" s="209"/>
      <c r="N298" s="210"/>
      <c r="O298" s="210"/>
      <c r="P298" s="211">
        <f>SUM(P299:P302)</f>
        <v>0</v>
      </c>
      <c r="Q298" s="210"/>
      <c r="R298" s="211">
        <f>SUM(R299:R302)</f>
        <v>0</v>
      </c>
      <c r="S298" s="210"/>
      <c r="T298" s="212">
        <f>SUM(T299:T302)</f>
        <v>0</v>
      </c>
      <c r="U298" s="12"/>
      <c r="V298" s="12"/>
      <c r="W298" s="12"/>
      <c r="X298" s="12"/>
      <c r="Y298" s="12"/>
      <c r="Z298" s="12"/>
      <c r="AA298" s="12"/>
      <c r="AB298" s="12"/>
      <c r="AC298" s="12"/>
      <c r="AD298" s="12"/>
      <c r="AE298" s="12"/>
      <c r="AR298" s="213" t="s">
        <v>81</v>
      </c>
      <c r="AT298" s="214" t="s">
        <v>72</v>
      </c>
      <c r="AU298" s="214" t="s">
        <v>73</v>
      </c>
      <c r="AY298" s="213" t="s">
        <v>127</v>
      </c>
      <c r="BK298" s="215">
        <f>SUM(BK299:BK302)</f>
        <v>0</v>
      </c>
    </row>
    <row r="299" s="2" customFormat="1" ht="21.75" customHeight="1">
      <c r="A299" s="38"/>
      <c r="B299" s="39"/>
      <c r="C299" s="218" t="s">
        <v>209</v>
      </c>
      <c r="D299" s="218" t="s">
        <v>130</v>
      </c>
      <c r="E299" s="219" t="s">
        <v>792</v>
      </c>
      <c r="F299" s="220" t="s">
        <v>793</v>
      </c>
      <c r="G299" s="221" t="s">
        <v>133</v>
      </c>
      <c r="H299" s="222">
        <v>47.280999999999999</v>
      </c>
      <c r="I299" s="223"/>
      <c r="J299" s="224">
        <f>ROUND(I299*H299,2)</f>
        <v>0</v>
      </c>
      <c r="K299" s="220" t="s">
        <v>134</v>
      </c>
      <c r="L299" s="44"/>
      <c r="M299" s="225" t="s">
        <v>1</v>
      </c>
      <c r="N299" s="226" t="s">
        <v>38</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140</v>
      </c>
      <c r="AT299" s="229" t="s">
        <v>130</v>
      </c>
      <c r="AU299" s="229" t="s">
        <v>81</v>
      </c>
      <c r="AY299" s="17" t="s">
        <v>127</v>
      </c>
      <c r="BE299" s="230">
        <f>IF(N299="základní",J299,0)</f>
        <v>0</v>
      </c>
      <c r="BF299" s="230">
        <f>IF(N299="snížená",J299,0)</f>
        <v>0</v>
      </c>
      <c r="BG299" s="230">
        <f>IF(N299="zákl. přenesená",J299,0)</f>
        <v>0</v>
      </c>
      <c r="BH299" s="230">
        <f>IF(N299="sníž. přenesená",J299,0)</f>
        <v>0</v>
      </c>
      <c r="BI299" s="230">
        <f>IF(N299="nulová",J299,0)</f>
        <v>0</v>
      </c>
      <c r="BJ299" s="17" t="s">
        <v>81</v>
      </c>
      <c r="BK299" s="230">
        <f>ROUND(I299*H299,2)</f>
        <v>0</v>
      </c>
      <c r="BL299" s="17" t="s">
        <v>140</v>
      </c>
      <c r="BM299" s="229" t="s">
        <v>306</v>
      </c>
    </row>
    <row r="300" s="2" customFormat="1">
      <c r="A300" s="38"/>
      <c r="B300" s="39"/>
      <c r="C300" s="40"/>
      <c r="D300" s="231" t="s">
        <v>136</v>
      </c>
      <c r="E300" s="40"/>
      <c r="F300" s="232" t="s">
        <v>793</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136</v>
      </c>
      <c r="AU300" s="17" t="s">
        <v>81</v>
      </c>
    </row>
    <row r="301" s="13" customFormat="1">
      <c r="A301" s="13"/>
      <c r="B301" s="251"/>
      <c r="C301" s="252"/>
      <c r="D301" s="231" t="s">
        <v>670</v>
      </c>
      <c r="E301" s="253" t="s">
        <v>1</v>
      </c>
      <c r="F301" s="254" t="s">
        <v>794</v>
      </c>
      <c r="G301" s="252"/>
      <c r="H301" s="255">
        <v>47.280999999999999</v>
      </c>
      <c r="I301" s="256"/>
      <c r="J301" s="252"/>
      <c r="K301" s="252"/>
      <c r="L301" s="257"/>
      <c r="M301" s="258"/>
      <c r="N301" s="259"/>
      <c r="O301" s="259"/>
      <c r="P301" s="259"/>
      <c r="Q301" s="259"/>
      <c r="R301" s="259"/>
      <c r="S301" s="259"/>
      <c r="T301" s="260"/>
      <c r="U301" s="13"/>
      <c r="V301" s="13"/>
      <c r="W301" s="13"/>
      <c r="X301" s="13"/>
      <c r="Y301" s="13"/>
      <c r="Z301" s="13"/>
      <c r="AA301" s="13"/>
      <c r="AB301" s="13"/>
      <c r="AC301" s="13"/>
      <c r="AD301" s="13"/>
      <c r="AE301" s="13"/>
      <c r="AT301" s="261" t="s">
        <v>670</v>
      </c>
      <c r="AU301" s="261" t="s">
        <v>81</v>
      </c>
      <c r="AV301" s="13" t="s">
        <v>83</v>
      </c>
      <c r="AW301" s="13" t="s">
        <v>30</v>
      </c>
      <c r="AX301" s="13" t="s">
        <v>73</v>
      </c>
      <c r="AY301" s="261" t="s">
        <v>127</v>
      </c>
    </row>
    <row r="302" s="14" customFormat="1">
      <c r="A302" s="14"/>
      <c r="B302" s="262"/>
      <c r="C302" s="263"/>
      <c r="D302" s="231" t="s">
        <v>670</v>
      </c>
      <c r="E302" s="264" t="s">
        <v>1</v>
      </c>
      <c r="F302" s="265" t="s">
        <v>672</v>
      </c>
      <c r="G302" s="263"/>
      <c r="H302" s="266">
        <v>47.280999999999999</v>
      </c>
      <c r="I302" s="267"/>
      <c r="J302" s="263"/>
      <c r="K302" s="263"/>
      <c r="L302" s="268"/>
      <c r="M302" s="269"/>
      <c r="N302" s="270"/>
      <c r="O302" s="270"/>
      <c r="P302" s="270"/>
      <c r="Q302" s="270"/>
      <c r="R302" s="270"/>
      <c r="S302" s="270"/>
      <c r="T302" s="271"/>
      <c r="U302" s="14"/>
      <c r="V302" s="14"/>
      <c r="W302" s="14"/>
      <c r="X302" s="14"/>
      <c r="Y302" s="14"/>
      <c r="Z302" s="14"/>
      <c r="AA302" s="14"/>
      <c r="AB302" s="14"/>
      <c r="AC302" s="14"/>
      <c r="AD302" s="14"/>
      <c r="AE302" s="14"/>
      <c r="AT302" s="272" t="s">
        <v>670</v>
      </c>
      <c r="AU302" s="272" t="s">
        <v>81</v>
      </c>
      <c r="AV302" s="14" t="s">
        <v>140</v>
      </c>
      <c r="AW302" s="14" t="s">
        <v>30</v>
      </c>
      <c r="AX302" s="14" t="s">
        <v>81</v>
      </c>
      <c r="AY302" s="272" t="s">
        <v>127</v>
      </c>
    </row>
    <row r="303" s="12" customFormat="1" ht="25.92" customHeight="1">
      <c r="A303" s="12"/>
      <c r="B303" s="202"/>
      <c r="C303" s="203"/>
      <c r="D303" s="204" t="s">
        <v>72</v>
      </c>
      <c r="E303" s="205" t="s">
        <v>795</v>
      </c>
      <c r="F303" s="205" t="s">
        <v>796</v>
      </c>
      <c r="G303" s="203"/>
      <c r="H303" s="203"/>
      <c r="I303" s="206"/>
      <c r="J303" s="207">
        <f>BK303</f>
        <v>0</v>
      </c>
      <c r="K303" s="203"/>
      <c r="L303" s="208"/>
      <c r="M303" s="209"/>
      <c r="N303" s="210"/>
      <c r="O303" s="210"/>
      <c r="P303" s="211">
        <f>SUM(P304:P332)</f>
        <v>0</v>
      </c>
      <c r="Q303" s="210"/>
      <c r="R303" s="211">
        <f>SUM(R304:R332)</f>
        <v>0</v>
      </c>
      <c r="S303" s="210"/>
      <c r="T303" s="212">
        <f>SUM(T304:T332)</f>
        <v>0</v>
      </c>
      <c r="U303" s="12"/>
      <c r="V303" s="12"/>
      <c r="W303" s="12"/>
      <c r="X303" s="12"/>
      <c r="Y303" s="12"/>
      <c r="Z303" s="12"/>
      <c r="AA303" s="12"/>
      <c r="AB303" s="12"/>
      <c r="AC303" s="12"/>
      <c r="AD303" s="12"/>
      <c r="AE303" s="12"/>
      <c r="AR303" s="213" t="s">
        <v>83</v>
      </c>
      <c r="AT303" s="214" t="s">
        <v>72</v>
      </c>
      <c r="AU303" s="214" t="s">
        <v>73</v>
      </c>
      <c r="AY303" s="213" t="s">
        <v>127</v>
      </c>
      <c r="BK303" s="215">
        <f>SUM(BK304:BK332)</f>
        <v>0</v>
      </c>
    </row>
    <row r="304" s="2" customFormat="1" ht="37.8" customHeight="1">
      <c r="A304" s="38"/>
      <c r="B304" s="39"/>
      <c r="C304" s="218" t="s">
        <v>300</v>
      </c>
      <c r="D304" s="218" t="s">
        <v>130</v>
      </c>
      <c r="E304" s="219" t="s">
        <v>797</v>
      </c>
      <c r="F304" s="220" t="s">
        <v>798</v>
      </c>
      <c r="G304" s="221" t="s">
        <v>398</v>
      </c>
      <c r="H304" s="222">
        <v>116.444</v>
      </c>
      <c r="I304" s="223"/>
      <c r="J304" s="224">
        <f>ROUND(I304*H304,2)</f>
        <v>0</v>
      </c>
      <c r="K304" s="220" t="s">
        <v>134</v>
      </c>
      <c r="L304" s="44"/>
      <c r="M304" s="225" t="s">
        <v>1</v>
      </c>
      <c r="N304" s="226" t="s">
        <v>38</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162</v>
      </c>
      <c r="AT304" s="229" t="s">
        <v>130</v>
      </c>
      <c r="AU304" s="229" t="s">
        <v>81</v>
      </c>
      <c r="AY304" s="17" t="s">
        <v>127</v>
      </c>
      <c r="BE304" s="230">
        <f>IF(N304="základní",J304,0)</f>
        <v>0</v>
      </c>
      <c r="BF304" s="230">
        <f>IF(N304="snížená",J304,0)</f>
        <v>0</v>
      </c>
      <c r="BG304" s="230">
        <f>IF(N304="zákl. přenesená",J304,0)</f>
        <v>0</v>
      </c>
      <c r="BH304" s="230">
        <f>IF(N304="sníž. přenesená",J304,0)</f>
        <v>0</v>
      </c>
      <c r="BI304" s="230">
        <f>IF(N304="nulová",J304,0)</f>
        <v>0</v>
      </c>
      <c r="BJ304" s="17" t="s">
        <v>81</v>
      </c>
      <c r="BK304" s="230">
        <f>ROUND(I304*H304,2)</f>
        <v>0</v>
      </c>
      <c r="BL304" s="17" t="s">
        <v>162</v>
      </c>
      <c r="BM304" s="229" t="s">
        <v>310</v>
      </c>
    </row>
    <row r="305" s="2" customFormat="1">
      <c r="A305" s="38"/>
      <c r="B305" s="39"/>
      <c r="C305" s="40"/>
      <c r="D305" s="231" t="s">
        <v>136</v>
      </c>
      <c r="E305" s="40"/>
      <c r="F305" s="232" t="s">
        <v>798</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136</v>
      </c>
      <c r="AU305" s="17" t="s">
        <v>81</v>
      </c>
    </row>
    <row r="306" s="13" customFormat="1">
      <c r="A306" s="13"/>
      <c r="B306" s="251"/>
      <c r="C306" s="252"/>
      <c r="D306" s="231" t="s">
        <v>670</v>
      </c>
      <c r="E306" s="253" t="s">
        <v>1</v>
      </c>
      <c r="F306" s="254" t="s">
        <v>799</v>
      </c>
      <c r="G306" s="252"/>
      <c r="H306" s="255">
        <v>116.444</v>
      </c>
      <c r="I306" s="256"/>
      <c r="J306" s="252"/>
      <c r="K306" s="252"/>
      <c r="L306" s="257"/>
      <c r="M306" s="258"/>
      <c r="N306" s="259"/>
      <c r="O306" s="259"/>
      <c r="P306" s="259"/>
      <c r="Q306" s="259"/>
      <c r="R306" s="259"/>
      <c r="S306" s="259"/>
      <c r="T306" s="260"/>
      <c r="U306" s="13"/>
      <c r="V306" s="13"/>
      <c r="W306" s="13"/>
      <c r="X306" s="13"/>
      <c r="Y306" s="13"/>
      <c r="Z306" s="13"/>
      <c r="AA306" s="13"/>
      <c r="AB306" s="13"/>
      <c r="AC306" s="13"/>
      <c r="AD306" s="13"/>
      <c r="AE306" s="13"/>
      <c r="AT306" s="261" t="s">
        <v>670</v>
      </c>
      <c r="AU306" s="261" t="s">
        <v>81</v>
      </c>
      <c r="AV306" s="13" t="s">
        <v>83</v>
      </c>
      <c r="AW306" s="13" t="s">
        <v>30</v>
      </c>
      <c r="AX306" s="13" t="s">
        <v>73</v>
      </c>
      <c r="AY306" s="261" t="s">
        <v>127</v>
      </c>
    </row>
    <row r="307" s="14" customFormat="1">
      <c r="A307" s="14"/>
      <c r="B307" s="262"/>
      <c r="C307" s="263"/>
      <c r="D307" s="231" t="s">
        <v>670</v>
      </c>
      <c r="E307" s="264" t="s">
        <v>1</v>
      </c>
      <c r="F307" s="265" t="s">
        <v>672</v>
      </c>
      <c r="G307" s="263"/>
      <c r="H307" s="266">
        <v>116.444</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670</v>
      </c>
      <c r="AU307" s="272" t="s">
        <v>81</v>
      </c>
      <c r="AV307" s="14" t="s">
        <v>140</v>
      </c>
      <c r="AW307" s="14" t="s">
        <v>30</v>
      </c>
      <c r="AX307" s="14" t="s">
        <v>81</v>
      </c>
      <c r="AY307" s="272" t="s">
        <v>127</v>
      </c>
    </row>
    <row r="308" s="2" customFormat="1" ht="37.8" customHeight="1">
      <c r="A308" s="38"/>
      <c r="B308" s="39"/>
      <c r="C308" s="218" t="s">
        <v>223</v>
      </c>
      <c r="D308" s="218" t="s">
        <v>130</v>
      </c>
      <c r="E308" s="219" t="s">
        <v>800</v>
      </c>
      <c r="F308" s="220" t="s">
        <v>801</v>
      </c>
      <c r="G308" s="221" t="s">
        <v>398</v>
      </c>
      <c r="H308" s="222">
        <v>40.436999999999998</v>
      </c>
      <c r="I308" s="223"/>
      <c r="J308" s="224">
        <f>ROUND(I308*H308,2)</f>
        <v>0</v>
      </c>
      <c r="K308" s="220" t="s">
        <v>134</v>
      </c>
      <c r="L308" s="44"/>
      <c r="M308" s="225" t="s">
        <v>1</v>
      </c>
      <c r="N308" s="226" t="s">
        <v>38</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162</v>
      </c>
      <c r="AT308" s="229" t="s">
        <v>130</v>
      </c>
      <c r="AU308" s="229" t="s">
        <v>81</v>
      </c>
      <c r="AY308" s="17" t="s">
        <v>127</v>
      </c>
      <c r="BE308" s="230">
        <f>IF(N308="základní",J308,0)</f>
        <v>0</v>
      </c>
      <c r="BF308" s="230">
        <f>IF(N308="snížená",J308,0)</f>
        <v>0</v>
      </c>
      <c r="BG308" s="230">
        <f>IF(N308="zákl. přenesená",J308,0)</f>
        <v>0</v>
      </c>
      <c r="BH308" s="230">
        <f>IF(N308="sníž. přenesená",J308,0)</f>
        <v>0</v>
      </c>
      <c r="BI308" s="230">
        <f>IF(N308="nulová",J308,0)</f>
        <v>0</v>
      </c>
      <c r="BJ308" s="17" t="s">
        <v>81</v>
      </c>
      <c r="BK308" s="230">
        <f>ROUND(I308*H308,2)</f>
        <v>0</v>
      </c>
      <c r="BL308" s="17" t="s">
        <v>162</v>
      </c>
      <c r="BM308" s="229" t="s">
        <v>313</v>
      </c>
    </row>
    <row r="309" s="2" customFormat="1">
      <c r="A309" s="38"/>
      <c r="B309" s="39"/>
      <c r="C309" s="40"/>
      <c r="D309" s="231" t="s">
        <v>136</v>
      </c>
      <c r="E309" s="40"/>
      <c r="F309" s="232" t="s">
        <v>801</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136</v>
      </c>
      <c r="AU309" s="17" t="s">
        <v>81</v>
      </c>
    </row>
    <row r="310" s="13" customFormat="1">
      <c r="A310" s="13"/>
      <c r="B310" s="251"/>
      <c r="C310" s="252"/>
      <c r="D310" s="231" t="s">
        <v>670</v>
      </c>
      <c r="E310" s="253" t="s">
        <v>1</v>
      </c>
      <c r="F310" s="254" t="s">
        <v>802</v>
      </c>
      <c r="G310" s="252"/>
      <c r="H310" s="255">
        <v>40.436999999999998</v>
      </c>
      <c r="I310" s="256"/>
      <c r="J310" s="252"/>
      <c r="K310" s="252"/>
      <c r="L310" s="257"/>
      <c r="M310" s="258"/>
      <c r="N310" s="259"/>
      <c r="O310" s="259"/>
      <c r="P310" s="259"/>
      <c r="Q310" s="259"/>
      <c r="R310" s="259"/>
      <c r="S310" s="259"/>
      <c r="T310" s="260"/>
      <c r="U310" s="13"/>
      <c r="V310" s="13"/>
      <c r="W310" s="13"/>
      <c r="X310" s="13"/>
      <c r="Y310" s="13"/>
      <c r="Z310" s="13"/>
      <c r="AA310" s="13"/>
      <c r="AB310" s="13"/>
      <c r="AC310" s="13"/>
      <c r="AD310" s="13"/>
      <c r="AE310" s="13"/>
      <c r="AT310" s="261" t="s">
        <v>670</v>
      </c>
      <c r="AU310" s="261" t="s">
        <v>81</v>
      </c>
      <c r="AV310" s="13" t="s">
        <v>83</v>
      </c>
      <c r="AW310" s="13" t="s">
        <v>30</v>
      </c>
      <c r="AX310" s="13" t="s">
        <v>73</v>
      </c>
      <c r="AY310" s="261" t="s">
        <v>127</v>
      </c>
    </row>
    <row r="311" s="14" customFormat="1">
      <c r="A311" s="14"/>
      <c r="B311" s="262"/>
      <c r="C311" s="263"/>
      <c r="D311" s="231" t="s">
        <v>670</v>
      </c>
      <c r="E311" s="264" t="s">
        <v>1</v>
      </c>
      <c r="F311" s="265" t="s">
        <v>672</v>
      </c>
      <c r="G311" s="263"/>
      <c r="H311" s="266">
        <v>40.436999999999998</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670</v>
      </c>
      <c r="AU311" s="272" t="s">
        <v>81</v>
      </c>
      <c r="AV311" s="14" t="s">
        <v>140</v>
      </c>
      <c r="AW311" s="14" t="s">
        <v>30</v>
      </c>
      <c r="AX311" s="14" t="s">
        <v>81</v>
      </c>
      <c r="AY311" s="272" t="s">
        <v>127</v>
      </c>
    </row>
    <row r="312" s="2" customFormat="1" ht="37.8" customHeight="1">
      <c r="A312" s="38"/>
      <c r="B312" s="39"/>
      <c r="C312" s="218" t="s">
        <v>307</v>
      </c>
      <c r="D312" s="218" t="s">
        <v>130</v>
      </c>
      <c r="E312" s="219" t="s">
        <v>803</v>
      </c>
      <c r="F312" s="220" t="s">
        <v>804</v>
      </c>
      <c r="G312" s="221" t="s">
        <v>398</v>
      </c>
      <c r="H312" s="222">
        <v>116.444</v>
      </c>
      <c r="I312" s="223"/>
      <c r="J312" s="224">
        <f>ROUND(I312*H312,2)</f>
        <v>0</v>
      </c>
      <c r="K312" s="220" t="s">
        <v>134</v>
      </c>
      <c r="L312" s="44"/>
      <c r="M312" s="225" t="s">
        <v>1</v>
      </c>
      <c r="N312" s="226" t="s">
        <v>38</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162</v>
      </c>
      <c r="AT312" s="229" t="s">
        <v>130</v>
      </c>
      <c r="AU312" s="229" t="s">
        <v>81</v>
      </c>
      <c r="AY312" s="17" t="s">
        <v>127</v>
      </c>
      <c r="BE312" s="230">
        <f>IF(N312="základní",J312,0)</f>
        <v>0</v>
      </c>
      <c r="BF312" s="230">
        <f>IF(N312="snížená",J312,0)</f>
        <v>0</v>
      </c>
      <c r="BG312" s="230">
        <f>IF(N312="zákl. přenesená",J312,0)</f>
        <v>0</v>
      </c>
      <c r="BH312" s="230">
        <f>IF(N312="sníž. přenesená",J312,0)</f>
        <v>0</v>
      </c>
      <c r="BI312" s="230">
        <f>IF(N312="nulová",J312,0)</f>
        <v>0</v>
      </c>
      <c r="BJ312" s="17" t="s">
        <v>81</v>
      </c>
      <c r="BK312" s="230">
        <f>ROUND(I312*H312,2)</f>
        <v>0</v>
      </c>
      <c r="BL312" s="17" t="s">
        <v>162</v>
      </c>
      <c r="BM312" s="229" t="s">
        <v>317</v>
      </c>
    </row>
    <row r="313" s="2" customFormat="1">
      <c r="A313" s="38"/>
      <c r="B313" s="39"/>
      <c r="C313" s="40"/>
      <c r="D313" s="231" t="s">
        <v>136</v>
      </c>
      <c r="E313" s="40"/>
      <c r="F313" s="232" t="s">
        <v>804</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136</v>
      </c>
      <c r="AU313" s="17" t="s">
        <v>81</v>
      </c>
    </row>
    <row r="314" s="13" customFormat="1">
      <c r="A314" s="13"/>
      <c r="B314" s="251"/>
      <c r="C314" s="252"/>
      <c r="D314" s="231" t="s">
        <v>670</v>
      </c>
      <c r="E314" s="253" t="s">
        <v>1</v>
      </c>
      <c r="F314" s="254" t="s">
        <v>799</v>
      </c>
      <c r="G314" s="252"/>
      <c r="H314" s="255">
        <v>116.444</v>
      </c>
      <c r="I314" s="256"/>
      <c r="J314" s="252"/>
      <c r="K314" s="252"/>
      <c r="L314" s="257"/>
      <c r="M314" s="258"/>
      <c r="N314" s="259"/>
      <c r="O314" s="259"/>
      <c r="P314" s="259"/>
      <c r="Q314" s="259"/>
      <c r="R314" s="259"/>
      <c r="S314" s="259"/>
      <c r="T314" s="260"/>
      <c r="U314" s="13"/>
      <c r="V314" s="13"/>
      <c r="W314" s="13"/>
      <c r="X314" s="13"/>
      <c r="Y314" s="13"/>
      <c r="Z314" s="13"/>
      <c r="AA314" s="13"/>
      <c r="AB314" s="13"/>
      <c r="AC314" s="13"/>
      <c r="AD314" s="13"/>
      <c r="AE314" s="13"/>
      <c r="AT314" s="261" t="s">
        <v>670</v>
      </c>
      <c r="AU314" s="261" t="s">
        <v>81</v>
      </c>
      <c r="AV314" s="13" t="s">
        <v>83</v>
      </c>
      <c r="AW314" s="13" t="s">
        <v>30</v>
      </c>
      <c r="AX314" s="13" t="s">
        <v>73</v>
      </c>
      <c r="AY314" s="261" t="s">
        <v>127</v>
      </c>
    </row>
    <row r="315" s="14" customFormat="1">
      <c r="A315" s="14"/>
      <c r="B315" s="262"/>
      <c r="C315" s="263"/>
      <c r="D315" s="231" t="s">
        <v>670</v>
      </c>
      <c r="E315" s="264" t="s">
        <v>1</v>
      </c>
      <c r="F315" s="265" t="s">
        <v>672</v>
      </c>
      <c r="G315" s="263"/>
      <c r="H315" s="266">
        <v>116.444</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670</v>
      </c>
      <c r="AU315" s="272" t="s">
        <v>81</v>
      </c>
      <c r="AV315" s="14" t="s">
        <v>140</v>
      </c>
      <c r="AW315" s="14" t="s">
        <v>30</v>
      </c>
      <c r="AX315" s="14" t="s">
        <v>81</v>
      </c>
      <c r="AY315" s="272" t="s">
        <v>127</v>
      </c>
    </row>
    <row r="316" s="2" customFormat="1" ht="37.8" customHeight="1">
      <c r="A316" s="38"/>
      <c r="B316" s="39"/>
      <c r="C316" s="218" t="s">
        <v>226</v>
      </c>
      <c r="D316" s="218" t="s">
        <v>130</v>
      </c>
      <c r="E316" s="219" t="s">
        <v>805</v>
      </c>
      <c r="F316" s="220" t="s">
        <v>806</v>
      </c>
      <c r="G316" s="221" t="s">
        <v>398</v>
      </c>
      <c r="H316" s="222">
        <v>40.436999999999998</v>
      </c>
      <c r="I316" s="223"/>
      <c r="J316" s="224">
        <f>ROUND(I316*H316,2)</f>
        <v>0</v>
      </c>
      <c r="K316" s="220" t="s">
        <v>134</v>
      </c>
      <c r="L316" s="44"/>
      <c r="M316" s="225" t="s">
        <v>1</v>
      </c>
      <c r="N316" s="226" t="s">
        <v>38</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162</v>
      </c>
      <c r="AT316" s="229" t="s">
        <v>130</v>
      </c>
      <c r="AU316" s="229" t="s">
        <v>81</v>
      </c>
      <c r="AY316" s="17" t="s">
        <v>127</v>
      </c>
      <c r="BE316" s="230">
        <f>IF(N316="základní",J316,0)</f>
        <v>0</v>
      </c>
      <c r="BF316" s="230">
        <f>IF(N316="snížená",J316,0)</f>
        <v>0</v>
      </c>
      <c r="BG316" s="230">
        <f>IF(N316="zákl. přenesená",J316,0)</f>
        <v>0</v>
      </c>
      <c r="BH316" s="230">
        <f>IF(N316="sníž. přenesená",J316,0)</f>
        <v>0</v>
      </c>
      <c r="BI316" s="230">
        <f>IF(N316="nulová",J316,0)</f>
        <v>0</v>
      </c>
      <c r="BJ316" s="17" t="s">
        <v>81</v>
      </c>
      <c r="BK316" s="230">
        <f>ROUND(I316*H316,2)</f>
        <v>0</v>
      </c>
      <c r="BL316" s="17" t="s">
        <v>162</v>
      </c>
      <c r="BM316" s="229" t="s">
        <v>320</v>
      </c>
    </row>
    <row r="317" s="2" customFormat="1">
      <c r="A317" s="38"/>
      <c r="B317" s="39"/>
      <c r="C317" s="40"/>
      <c r="D317" s="231" t="s">
        <v>136</v>
      </c>
      <c r="E317" s="40"/>
      <c r="F317" s="232" t="s">
        <v>806</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136</v>
      </c>
      <c r="AU317" s="17" t="s">
        <v>81</v>
      </c>
    </row>
    <row r="318" s="13" customFormat="1">
      <c r="A318" s="13"/>
      <c r="B318" s="251"/>
      <c r="C318" s="252"/>
      <c r="D318" s="231" t="s">
        <v>670</v>
      </c>
      <c r="E318" s="253" t="s">
        <v>1</v>
      </c>
      <c r="F318" s="254" t="s">
        <v>802</v>
      </c>
      <c r="G318" s="252"/>
      <c r="H318" s="255">
        <v>40.436999999999998</v>
      </c>
      <c r="I318" s="256"/>
      <c r="J318" s="252"/>
      <c r="K318" s="252"/>
      <c r="L318" s="257"/>
      <c r="M318" s="258"/>
      <c r="N318" s="259"/>
      <c r="O318" s="259"/>
      <c r="P318" s="259"/>
      <c r="Q318" s="259"/>
      <c r="R318" s="259"/>
      <c r="S318" s="259"/>
      <c r="T318" s="260"/>
      <c r="U318" s="13"/>
      <c r="V318" s="13"/>
      <c r="W318" s="13"/>
      <c r="X318" s="13"/>
      <c r="Y318" s="13"/>
      <c r="Z318" s="13"/>
      <c r="AA318" s="13"/>
      <c r="AB318" s="13"/>
      <c r="AC318" s="13"/>
      <c r="AD318" s="13"/>
      <c r="AE318" s="13"/>
      <c r="AT318" s="261" t="s">
        <v>670</v>
      </c>
      <c r="AU318" s="261" t="s">
        <v>81</v>
      </c>
      <c r="AV318" s="13" t="s">
        <v>83</v>
      </c>
      <c r="AW318" s="13" t="s">
        <v>30</v>
      </c>
      <c r="AX318" s="13" t="s">
        <v>73</v>
      </c>
      <c r="AY318" s="261" t="s">
        <v>127</v>
      </c>
    </row>
    <row r="319" s="14" customFormat="1">
      <c r="A319" s="14"/>
      <c r="B319" s="262"/>
      <c r="C319" s="263"/>
      <c r="D319" s="231" t="s">
        <v>670</v>
      </c>
      <c r="E319" s="264" t="s">
        <v>1</v>
      </c>
      <c r="F319" s="265" t="s">
        <v>672</v>
      </c>
      <c r="G319" s="263"/>
      <c r="H319" s="266">
        <v>40.436999999999998</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670</v>
      </c>
      <c r="AU319" s="272" t="s">
        <v>81</v>
      </c>
      <c r="AV319" s="14" t="s">
        <v>140</v>
      </c>
      <c r="AW319" s="14" t="s">
        <v>30</v>
      </c>
      <c r="AX319" s="14" t="s">
        <v>81</v>
      </c>
      <c r="AY319" s="272" t="s">
        <v>127</v>
      </c>
    </row>
    <row r="320" s="2" customFormat="1" ht="24.15" customHeight="1">
      <c r="A320" s="38"/>
      <c r="B320" s="39"/>
      <c r="C320" s="218" t="s">
        <v>314</v>
      </c>
      <c r="D320" s="218" t="s">
        <v>130</v>
      </c>
      <c r="E320" s="219" t="s">
        <v>807</v>
      </c>
      <c r="F320" s="220" t="s">
        <v>808</v>
      </c>
      <c r="G320" s="221" t="s">
        <v>398</v>
      </c>
      <c r="H320" s="222">
        <v>198.45400000000001</v>
      </c>
      <c r="I320" s="223"/>
      <c r="J320" s="224">
        <f>ROUND(I320*H320,2)</f>
        <v>0</v>
      </c>
      <c r="K320" s="220" t="s">
        <v>134</v>
      </c>
      <c r="L320" s="44"/>
      <c r="M320" s="225" t="s">
        <v>1</v>
      </c>
      <c r="N320" s="226" t="s">
        <v>38</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162</v>
      </c>
      <c r="AT320" s="229" t="s">
        <v>130</v>
      </c>
      <c r="AU320" s="229" t="s">
        <v>81</v>
      </c>
      <c r="AY320" s="17" t="s">
        <v>127</v>
      </c>
      <c r="BE320" s="230">
        <f>IF(N320="základní",J320,0)</f>
        <v>0</v>
      </c>
      <c r="BF320" s="230">
        <f>IF(N320="snížená",J320,0)</f>
        <v>0</v>
      </c>
      <c r="BG320" s="230">
        <f>IF(N320="zákl. přenesená",J320,0)</f>
        <v>0</v>
      </c>
      <c r="BH320" s="230">
        <f>IF(N320="sníž. přenesená",J320,0)</f>
        <v>0</v>
      </c>
      <c r="BI320" s="230">
        <f>IF(N320="nulová",J320,0)</f>
        <v>0</v>
      </c>
      <c r="BJ320" s="17" t="s">
        <v>81</v>
      </c>
      <c r="BK320" s="230">
        <f>ROUND(I320*H320,2)</f>
        <v>0</v>
      </c>
      <c r="BL320" s="17" t="s">
        <v>162</v>
      </c>
      <c r="BM320" s="229" t="s">
        <v>324</v>
      </c>
    </row>
    <row r="321" s="2" customFormat="1">
      <c r="A321" s="38"/>
      <c r="B321" s="39"/>
      <c r="C321" s="40"/>
      <c r="D321" s="231" t="s">
        <v>136</v>
      </c>
      <c r="E321" s="40"/>
      <c r="F321" s="232" t="s">
        <v>808</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136</v>
      </c>
      <c r="AU321" s="17" t="s">
        <v>81</v>
      </c>
    </row>
    <row r="322" s="13" customFormat="1">
      <c r="A322" s="13"/>
      <c r="B322" s="251"/>
      <c r="C322" s="252"/>
      <c r="D322" s="231" t="s">
        <v>670</v>
      </c>
      <c r="E322" s="253" t="s">
        <v>1</v>
      </c>
      <c r="F322" s="254" t="s">
        <v>809</v>
      </c>
      <c r="G322" s="252"/>
      <c r="H322" s="255">
        <v>198.45400000000001</v>
      </c>
      <c r="I322" s="256"/>
      <c r="J322" s="252"/>
      <c r="K322" s="252"/>
      <c r="L322" s="257"/>
      <c r="M322" s="258"/>
      <c r="N322" s="259"/>
      <c r="O322" s="259"/>
      <c r="P322" s="259"/>
      <c r="Q322" s="259"/>
      <c r="R322" s="259"/>
      <c r="S322" s="259"/>
      <c r="T322" s="260"/>
      <c r="U322" s="13"/>
      <c r="V322" s="13"/>
      <c r="W322" s="13"/>
      <c r="X322" s="13"/>
      <c r="Y322" s="13"/>
      <c r="Z322" s="13"/>
      <c r="AA322" s="13"/>
      <c r="AB322" s="13"/>
      <c r="AC322" s="13"/>
      <c r="AD322" s="13"/>
      <c r="AE322" s="13"/>
      <c r="AT322" s="261" t="s">
        <v>670</v>
      </c>
      <c r="AU322" s="261" t="s">
        <v>81</v>
      </c>
      <c r="AV322" s="13" t="s">
        <v>83</v>
      </c>
      <c r="AW322" s="13" t="s">
        <v>30</v>
      </c>
      <c r="AX322" s="13" t="s">
        <v>73</v>
      </c>
      <c r="AY322" s="261" t="s">
        <v>127</v>
      </c>
    </row>
    <row r="323" s="14" customFormat="1">
      <c r="A323" s="14"/>
      <c r="B323" s="262"/>
      <c r="C323" s="263"/>
      <c r="D323" s="231" t="s">
        <v>670</v>
      </c>
      <c r="E323" s="264" t="s">
        <v>1</v>
      </c>
      <c r="F323" s="265" t="s">
        <v>672</v>
      </c>
      <c r="G323" s="263"/>
      <c r="H323" s="266">
        <v>198.45400000000001</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670</v>
      </c>
      <c r="AU323" s="272" t="s">
        <v>81</v>
      </c>
      <c r="AV323" s="14" t="s">
        <v>140</v>
      </c>
      <c r="AW323" s="14" t="s">
        <v>30</v>
      </c>
      <c r="AX323" s="14" t="s">
        <v>81</v>
      </c>
      <c r="AY323" s="272" t="s">
        <v>127</v>
      </c>
    </row>
    <row r="324" s="2" customFormat="1" ht="24.15" customHeight="1">
      <c r="A324" s="38"/>
      <c r="B324" s="39"/>
      <c r="C324" s="218" t="s">
        <v>230</v>
      </c>
      <c r="D324" s="218" t="s">
        <v>130</v>
      </c>
      <c r="E324" s="219" t="s">
        <v>810</v>
      </c>
      <c r="F324" s="220" t="s">
        <v>811</v>
      </c>
      <c r="G324" s="221" t="s">
        <v>398</v>
      </c>
      <c r="H324" s="222">
        <v>44.066000000000002</v>
      </c>
      <c r="I324" s="223"/>
      <c r="J324" s="224">
        <f>ROUND(I324*H324,2)</f>
        <v>0</v>
      </c>
      <c r="K324" s="220" t="s">
        <v>134</v>
      </c>
      <c r="L324" s="44"/>
      <c r="M324" s="225" t="s">
        <v>1</v>
      </c>
      <c r="N324" s="226" t="s">
        <v>38</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162</v>
      </c>
      <c r="AT324" s="229" t="s">
        <v>130</v>
      </c>
      <c r="AU324" s="229" t="s">
        <v>81</v>
      </c>
      <c r="AY324" s="17" t="s">
        <v>127</v>
      </c>
      <c r="BE324" s="230">
        <f>IF(N324="základní",J324,0)</f>
        <v>0</v>
      </c>
      <c r="BF324" s="230">
        <f>IF(N324="snížená",J324,0)</f>
        <v>0</v>
      </c>
      <c r="BG324" s="230">
        <f>IF(N324="zákl. přenesená",J324,0)</f>
        <v>0</v>
      </c>
      <c r="BH324" s="230">
        <f>IF(N324="sníž. přenesená",J324,0)</f>
        <v>0</v>
      </c>
      <c r="BI324" s="230">
        <f>IF(N324="nulová",J324,0)</f>
        <v>0</v>
      </c>
      <c r="BJ324" s="17" t="s">
        <v>81</v>
      </c>
      <c r="BK324" s="230">
        <f>ROUND(I324*H324,2)</f>
        <v>0</v>
      </c>
      <c r="BL324" s="17" t="s">
        <v>162</v>
      </c>
      <c r="BM324" s="229" t="s">
        <v>327</v>
      </c>
    </row>
    <row r="325" s="2" customFormat="1">
      <c r="A325" s="38"/>
      <c r="B325" s="39"/>
      <c r="C325" s="40"/>
      <c r="D325" s="231" t="s">
        <v>136</v>
      </c>
      <c r="E325" s="40"/>
      <c r="F325" s="232" t="s">
        <v>811</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136</v>
      </c>
      <c r="AU325" s="17" t="s">
        <v>81</v>
      </c>
    </row>
    <row r="326" s="2" customFormat="1">
      <c r="A326" s="38"/>
      <c r="B326" s="39"/>
      <c r="C326" s="40"/>
      <c r="D326" s="231" t="s">
        <v>170</v>
      </c>
      <c r="E326" s="40"/>
      <c r="F326" s="246" t="s">
        <v>812</v>
      </c>
      <c r="G326" s="40"/>
      <c r="H326" s="40"/>
      <c r="I326" s="233"/>
      <c r="J326" s="40"/>
      <c r="K326" s="40"/>
      <c r="L326" s="44"/>
      <c r="M326" s="234"/>
      <c r="N326" s="235"/>
      <c r="O326" s="91"/>
      <c r="P326" s="91"/>
      <c r="Q326" s="91"/>
      <c r="R326" s="91"/>
      <c r="S326" s="91"/>
      <c r="T326" s="92"/>
      <c r="U326" s="38"/>
      <c r="V326" s="38"/>
      <c r="W326" s="38"/>
      <c r="X326" s="38"/>
      <c r="Y326" s="38"/>
      <c r="Z326" s="38"/>
      <c r="AA326" s="38"/>
      <c r="AB326" s="38"/>
      <c r="AC326" s="38"/>
      <c r="AD326" s="38"/>
      <c r="AE326" s="38"/>
      <c r="AT326" s="17" t="s">
        <v>170</v>
      </c>
      <c r="AU326" s="17" t="s">
        <v>81</v>
      </c>
    </row>
    <row r="327" s="13" customFormat="1">
      <c r="A327" s="13"/>
      <c r="B327" s="251"/>
      <c r="C327" s="252"/>
      <c r="D327" s="231" t="s">
        <v>670</v>
      </c>
      <c r="E327" s="253" t="s">
        <v>1</v>
      </c>
      <c r="F327" s="254" t="s">
        <v>813</v>
      </c>
      <c r="G327" s="252"/>
      <c r="H327" s="255">
        <v>44.066000000000002</v>
      </c>
      <c r="I327" s="256"/>
      <c r="J327" s="252"/>
      <c r="K327" s="252"/>
      <c r="L327" s="257"/>
      <c r="M327" s="258"/>
      <c r="N327" s="259"/>
      <c r="O327" s="259"/>
      <c r="P327" s="259"/>
      <c r="Q327" s="259"/>
      <c r="R327" s="259"/>
      <c r="S327" s="259"/>
      <c r="T327" s="260"/>
      <c r="U327" s="13"/>
      <c r="V327" s="13"/>
      <c r="W327" s="13"/>
      <c r="X327" s="13"/>
      <c r="Y327" s="13"/>
      <c r="Z327" s="13"/>
      <c r="AA327" s="13"/>
      <c r="AB327" s="13"/>
      <c r="AC327" s="13"/>
      <c r="AD327" s="13"/>
      <c r="AE327" s="13"/>
      <c r="AT327" s="261" t="s">
        <v>670</v>
      </c>
      <c r="AU327" s="261" t="s">
        <v>81</v>
      </c>
      <c r="AV327" s="13" t="s">
        <v>83</v>
      </c>
      <c r="AW327" s="13" t="s">
        <v>30</v>
      </c>
      <c r="AX327" s="13" t="s">
        <v>73</v>
      </c>
      <c r="AY327" s="261" t="s">
        <v>127</v>
      </c>
    </row>
    <row r="328" s="14" customFormat="1">
      <c r="A328" s="14"/>
      <c r="B328" s="262"/>
      <c r="C328" s="263"/>
      <c r="D328" s="231" t="s">
        <v>670</v>
      </c>
      <c r="E328" s="264" t="s">
        <v>1</v>
      </c>
      <c r="F328" s="265" t="s">
        <v>672</v>
      </c>
      <c r="G328" s="263"/>
      <c r="H328" s="266">
        <v>44.066000000000002</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670</v>
      </c>
      <c r="AU328" s="272" t="s">
        <v>81</v>
      </c>
      <c r="AV328" s="14" t="s">
        <v>140</v>
      </c>
      <c r="AW328" s="14" t="s">
        <v>30</v>
      </c>
      <c r="AX328" s="14" t="s">
        <v>81</v>
      </c>
      <c r="AY328" s="272" t="s">
        <v>127</v>
      </c>
    </row>
    <row r="329" s="2" customFormat="1" ht="24.15" customHeight="1">
      <c r="A329" s="38"/>
      <c r="B329" s="39"/>
      <c r="C329" s="218" t="s">
        <v>321</v>
      </c>
      <c r="D329" s="218" t="s">
        <v>130</v>
      </c>
      <c r="E329" s="219" t="s">
        <v>814</v>
      </c>
      <c r="F329" s="220" t="s">
        <v>815</v>
      </c>
      <c r="G329" s="221" t="s">
        <v>133</v>
      </c>
      <c r="H329" s="222">
        <v>48.962000000000003</v>
      </c>
      <c r="I329" s="223"/>
      <c r="J329" s="224">
        <f>ROUND(I329*H329,2)</f>
        <v>0</v>
      </c>
      <c r="K329" s="220" t="s">
        <v>134</v>
      </c>
      <c r="L329" s="44"/>
      <c r="M329" s="225" t="s">
        <v>1</v>
      </c>
      <c r="N329" s="226" t="s">
        <v>38</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162</v>
      </c>
      <c r="AT329" s="229" t="s">
        <v>130</v>
      </c>
      <c r="AU329" s="229" t="s">
        <v>81</v>
      </c>
      <c r="AY329" s="17" t="s">
        <v>127</v>
      </c>
      <c r="BE329" s="230">
        <f>IF(N329="základní",J329,0)</f>
        <v>0</v>
      </c>
      <c r="BF329" s="230">
        <f>IF(N329="snížená",J329,0)</f>
        <v>0</v>
      </c>
      <c r="BG329" s="230">
        <f>IF(N329="zákl. přenesená",J329,0)</f>
        <v>0</v>
      </c>
      <c r="BH329" s="230">
        <f>IF(N329="sníž. přenesená",J329,0)</f>
        <v>0</v>
      </c>
      <c r="BI329" s="230">
        <f>IF(N329="nulová",J329,0)</f>
        <v>0</v>
      </c>
      <c r="BJ329" s="17" t="s">
        <v>81</v>
      </c>
      <c r="BK329" s="230">
        <f>ROUND(I329*H329,2)</f>
        <v>0</v>
      </c>
      <c r="BL329" s="17" t="s">
        <v>162</v>
      </c>
      <c r="BM329" s="229" t="s">
        <v>331</v>
      </c>
    </row>
    <row r="330" s="2" customFormat="1">
      <c r="A330" s="38"/>
      <c r="B330" s="39"/>
      <c r="C330" s="40"/>
      <c r="D330" s="231" t="s">
        <v>136</v>
      </c>
      <c r="E330" s="40"/>
      <c r="F330" s="232" t="s">
        <v>815</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136</v>
      </c>
      <c r="AU330" s="17" t="s">
        <v>81</v>
      </c>
    </row>
    <row r="331" s="2" customFormat="1" ht="16.5" customHeight="1">
      <c r="A331" s="38"/>
      <c r="B331" s="39"/>
      <c r="C331" s="218" t="s">
        <v>233</v>
      </c>
      <c r="D331" s="218" t="s">
        <v>130</v>
      </c>
      <c r="E331" s="219" t="s">
        <v>816</v>
      </c>
      <c r="F331" s="220" t="s">
        <v>736</v>
      </c>
      <c r="G331" s="221" t="s">
        <v>737</v>
      </c>
      <c r="H331" s="273"/>
      <c r="I331" s="223"/>
      <c r="J331" s="224">
        <f>ROUND(I331*H331,2)</f>
        <v>0</v>
      </c>
      <c r="K331" s="220" t="s">
        <v>134</v>
      </c>
      <c r="L331" s="44"/>
      <c r="M331" s="225" t="s">
        <v>1</v>
      </c>
      <c r="N331" s="226" t="s">
        <v>38</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162</v>
      </c>
      <c r="AT331" s="229" t="s">
        <v>130</v>
      </c>
      <c r="AU331" s="229" t="s">
        <v>81</v>
      </c>
      <c r="AY331" s="17" t="s">
        <v>127</v>
      </c>
      <c r="BE331" s="230">
        <f>IF(N331="základní",J331,0)</f>
        <v>0</v>
      </c>
      <c r="BF331" s="230">
        <f>IF(N331="snížená",J331,0)</f>
        <v>0</v>
      </c>
      <c r="BG331" s="230">
        <f>IF(N331="zákl. přenesená",J331,0)</f>
        <v>0</v>
      </c>
      <c r="BH331" s="230">
        <f>IF(N331="sníž. přenesená",J331,0)</f>
        <v>0</v>
      </c>
      <c r="BI331" s="230">
        <f>IF(N331="nulová",J331,0)</f>
        <v>0</v>
      </c>
      <c r="BJ331" s="17" t="s">
        <v>81</v>
      </c>
      <c r="BK331" s="230">
        <f>ROUND(I331*H331,2)</f>
        <v>0</v>
      </c>
      <c r="BL331" s="17" t="s">
        <v>162</v>
      </c>
      <c r="BM331" s="229" t="s">
        <v>334</v>
      </c>
    </row>
    <row r="332" s="2" customFormat="1">
      <c r="A332" s="38"/>
      <c r="B332" s="39"/>
      <c r="C332" s="40"/>
      <c r="D332" s="231" t="s">
        <v>136</v>
      </c>
      <c r="E332" s="40"/>
      <c r="F332" s="232" t="s">
        <v>736</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136</v>
      </c>
      <c r="AU332" s="17" t="s">
        <v>81</v>
      </c>
    </row>
    <row r="333" s="12" customFormat="1" ht="25.92" customHeight="1">
      <c r="A333" s="12"/>
      <c r="B333" s="202"/>
      <c r="C333" s="203"/>
      <c r="D333" s="204" t="s">
        <v>72</v>
      </c>
      <c r="E333" s="205" t="s">
        <v>817</v>
      </c>
      <c r="F333" s="205" t="s">
        <v>818</v>
      </c>
      <c r="G333" s="203"/>
      <c r="H333" s="203"/>
      <c r="I333" s="206"/>
      <c r="J333" s="207">
        <f>BK333</f>
        <v>0</v>
      </c>
      <c r="K333" s="203"/>
      <c r="L333" s="208"/>
      <c r="M333" s="209"/>
      <c r="N333" s="210"/>
      <c r="O333" s="210"/>
      <c r="P333" s="211">
        <f>SUM(P334:P343)</f>
        <v>0</v>
      </c>
      <c r="Q333" s="210"/>
      <c r="R333" s="211">
        <f>SUM(R334:R343)</f>
        <v>0</v>
      </c>
      <c r="S333" s="210"/>
      <c r="T333" s="212">
        <f>SUM(T334:T343)</f>
        <v>0</v>
      </c>
      <c r="U333" s="12"/>
      <c r="V333" s="12"/>
      <c r="W333" s="12"/>
      <c r="X333" s="12"/>
      <c r="Y333" s="12"/>
      <c r="Z333" s="12"/>
      <c r="AA333" s="12"/>
      <c r="AB333" s="12"/>
      <c r="AC333" s="12"/>
      <c r="AD333" s="12"/>
      <c r="AE333" s="12"/>
      <c r="AR333" s="213" t="s">
        <v>83</v>
      </c>
      <c r="AT333" s="214" t="s">
        <v>72</v>
      </c>
      <c r="AU333" s="214" t="s">
        <v>73</v>
      </c>
      <c r="AY333" s="213" t="s">
        <v>127</v>
      </c>
      <c r="BK333" s="215">
        <f>SUM(BK334:BK343)</f>
        <v>0</v>
      </c>
    </row>
    <row r="334" s="2" customFormat="1" ht="37.8" customHeight="1">
      <c r="A334" s="38"/>
      <c r="B334" s="39"/>
      <c r="C334" s="218" t="s">
        <v>328</v>
      </c>
      <c r="D334" s="218" t="s">
        <v>130</v>
      </c>
      <c r="E334" s="219" t="s">
        <v>819</v>
      </c>
      <c r="F334" s="220" t="s">
        <v>820</v>
      </c>
      <c r="G334" s="221" t="s">
        <v>398</v>
      </c>
      <c r="H334" s="222">
        <v>106.54000000000001</v>
      </c>
      <c r="I334" s="223"/>
      <c r="J334" s="224">
        <f>ROUND(I334*H334,2)</f>
        <v>0</v>
      </c>
      <c r="K334" s="220" t="s">
        <v>134</v>
      </c>
      <c r="L334" s="44"/>
      <c r="M334" s="225" t="s">
        <v>1</v>
      </c>
      <c r="N334" s="226" t="s">
        <v>38</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162</v>
      </c>
      <c r="AT334" s="229" t="s">
        <v>130</v>
      </c>
      <c r="AU334" s="229" t="s">
        <v>81</v>
      </c>
      <c r="AY334" s="17" t="s">
        <v>127</v>
      </c>
      <c r="BE334" s="230">
        <f>IF(N334="základní",J334,0)</f>
        <v>0</v>
      </c>
      <c r="BF334" s="230">
        <f>IF(N334="snížená",J334,0)</f>
        <v>0</v>
      </c>
      <c r="BG334" s="230">
        <f>IF(N334="zákl. přenesená",J334,0)</f>
        <v>0</v>
      </c>
      <c r="BH334" s="230">
        <f>IF(N334="sníž. přenesená",J334,0)</f>
        <v>0</v>
      </c>
      <c r="BI334" s="230">
        <f>IF(N334="nulová",J334,0)</f>
        <v>0</v>
      </c>
      <c r="BJ334" s="17" t="s">
        <v>81</v>
      </c>
      <c r="BK334" s="230">
        <f>ROUND(I334*H334,2)</f>
        <v>0</v>
      </c>
      <c r="BL334" s="17" t="s">
        <v>162</v>
      </c>
      <c r="BM334" s="229" t="s">
        <v>338</v>
      </c>
    </row>
    <row r="335" s="2" customFormat="1">
      <c r="A335" s="38"/>
      <c r="B335" s="39"/>
      <c r="C335" s="40"/>
      <c r="D335" s="231" t="s">
        <v>136</v>
      </c>
      <c r="E335" s="40"/>
      <c r="F335" s="232" t="s">
        <v>820</v>
      </c>
      <c r="G335" s="40"/>
      <c r="H335" s="40"/>
      <c r="I335" s="233"/>
      <c r="J335" s="40"/>
      <c r="K335" s="40"/>
      <c r="L335" s="44"/>
      <c r="M335" s="234"/>
      <c r="N335" s="235"/>
      <c r="O335" s="91"/>
      <c r="P335" s="91"/>
      <c r="Q335" s="91"/>
      <c r="R335" s="91"/>
      <c r="S335" s="91"/>
      <c r="T335" s="92"/>
      <c r="U335" s="38"/>
      <c r="V335" s="38"/>
      <c r="W335" s="38"/>
      <c r="X335" s="38"/>
      <c r="Y335" s="38"/>
      <c r="Z335" s="38"/>
      <c r="AA335" s="38"/>
      <c r="AB335" s="38"/>
      <c r="AC335" s="38"/>
      <c r="AD335" s="38"/>
      <c r="AE335" s="38"/>
      <c r="AT335" s="17" t="s">
        <v>136</v>
      </c>
      <c r="AU335" s="17" t="s">
        <v>81</v>
      </c>
    </row>
    <row r="336" s="13" customFormat="1">
      <c r="A336" s="13"/>
      <c r="B336" s="251"/>
      <c r="C336" s="252"/>
      <c r="D336" s="231" t="s">
        <v>670</v>
      </c>
      <c r="E336" s="253" t="s">
        <v>1</v>
      </c>
      <c r="F336" s="254" t="s">
        <v>821</v>
      </c>
      <c r="G336" s="252"/>
      <c r="H336" s="255">
        <v>106.54000000000001</v>
      </c>
      <c r="I336" s="256"/>
      <c r="J336" s="252"/>
      <c r="K336" s="252"/>
      <c r="L336" s="257"/>
      <c r="M336" s="258"/>
      <c r="N336" s="259"/>
      <c r="O336" s="259"/>
      <c r="P336" s="259"/>
      <c r="Q336" s="259"/>
      <c r="R336" s="259"/>
      <c r="S336" s="259"/>
      <c r="T336" s="260"/>
      <c r="U336" s="13"/>
      <c r="V336" s="13"/>
      <c r="W336" s="13"/>
      <c r="X336" s="13"/>
      <c r="Y336" s="13"/>
      <c r="Z336" s="13"/>
      <c r="AA336" s="13"/>
      <c r="AB336" s="13"/>
      <c r="AC336" s="13"/>
      <c r="AD336" s="13"/>
      <c r="AE336" s="13"/>
      <c r="AT336" s="261" t="s">
        <v>670</v>
      </c>
      <c r="AU336" s="261" t="s">
        <v>81</v>
      </c>
      <c r="AV336" s="13" t="s">
        <v>83</v>
      </c>
      <c r="AW336" s="13" t="s">
        <v>30</v>
      </c>
      <c r="AX336" s="13" t="s">
        <v>73</v>
      </c>
      <c r="AY336" s="261" t="s">
        <v>127</v>
      </c>
    </row>
    <row r="337" s="14" customFormat="1">
      <c r="A337" s="14"/>
      <c r="B337" s="262"/>
      <c r="C337" s="263"/>
      <c r="D337" s="231" t="s">
        <v>670</v>
      </c>
      <c r="E337" s="264" t="s">
        <v>1</v>
      </c>
      <c r="F337" s="265" t="s">
        <v>672</v>
      </c>
      <c r="G337" s="263"/>
      <c r="H337" s="266">
        <v>106.54000000000001</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670</v>
      </c>
      <c r="AU337" s="272" t="s">
        <v>81</v>
      </c>
      <c r="AV337" s="14" t="s">
        <v>140</v>
      </c>
      <c r="AW337" s="14" t="s">
        <v>30</v>
      </c>
      <c r="AX337" s="14" t="s">
        <v>81</v>
      </c>
      <c r="AY337" s="272" t="s">
        <v>127</v>
      </c>
    </row>
    <row r="338" s="2" customFormat="1" ht="37.8" customHeight="1">
      <c r="A338" s="38"/>
      <c r="B338" s="39"/>
      <c r="C338" s="218" t="s">
        <v>237</v>
      </c>
      <c r="D338" s="218" t="s">
        <v>130</v>
      </c>
      <c r="E338" s="219" t="s">
        <v>822</v>
      </c>
      <c r="F338" s="220" t="s">
        <v>823</v>
      </c>
      <c r="G338" s="221" t="s">
        <v>398</v>
      </c>
      <c r="H338" s="222">
        <v>106.54000000000001</v>
      </c>
      <c r="I338" s="223"/>
      <c r="J338" s="224">
        <f>ROUND(I338*H338,2)</f>
        <v>0</v>
      </c>
      <c r="K338" s="220" t="s">
        <v>134</v>
      </c>
      <c r="L338" s="44"/>
      <c r="M338" s="225" t="s">
        <v>1</v>
      </c>
      <c r="N338" s="226" t="s">
        <v>38</v>
      </c>
      <c r="O338" s="91"/>
      <c r="P338" s="227">
        <f>O338*H338</f>
        <v>0</v>
      </c>
      <c r="Q338" s="227">
        <v>0</v>
      </c>
      <c r="R338" s="227">
        <f>Q338*H338</f>
        <v>0</v>
      </c>
      <c r="S338" s="227">
        <v>0</v>
      </c>
      <c r="T338" s="228">
        <f>S338*H338</f>
        <v>0</v>
      </c>
      <c r="U338" s="38"/>
      <c r="V338" s="38"/>
      <c r="W338" s="38"/>
      <c r="X338" s="38"/>
      <c r="Y338" s="38"/>
      <c r="Z338" s="38"/>
      <c r="AA338" s="38"/>
      <c r="AB338" s="38"/>
      <c r="AC338" s="38"/>
      <c r="AD338" s="38"/>
      <c r="AE338" s="38"/>
      <c r="AR338" s="229" t="s">
        <v>162</v>
      </c>
      <c r="AT338" s="229" t="s">
        <v>130</v>
      </c>
      <c r="AU338" s="229" t="s">
        <v>81</v>
      </c>
      <c r="AY338" s="17" t="s">
        <v>127</v>
      </c>
      <c r="BE338" s="230">
        <f>IF(N338="základní",J338,0)</f>
        <v>0</v>
      </c>
      <c r="BF338" s="230">
        <f>IF(N338="snížená",J338,0)</f>
        <v>0</v>
      </c>
      <c r="BG338" s="230">
        <f>IF(N338="zákl. přenesená",J338,0)</f>
        <v>0</v>
      </c>
      <c r="BH338" s="230">
        <f>IF(N338="sníž. přenesená",J338,0)</f>
        <v>0</v>
      </c>
      <c r="BI338" s="230">
        <f>IF(N338="nulová",J338,0)</f>
        <v>0</v>
      </c>
      <c r="BJ338" s="17" t="s">
        <v>81</v>
      </c>
      <c r="BK338" s="230">
        <f>ROUND(I338*H338,2)</f>
        <v>0</v>
      </c>
      <c r="BL338" s="17" t="s">
        <v>162</v>
      </c>
      <c r="BM338" s="229" t="s">
        <v>341</v>
      </c>
    </row>
    <row r="339" s="2" customFormat="1">
      <c r="A339" s="38"/>
      <c r="B339" s="39"/>
      <c r="C339" s="40"/>
      <c r="D339" s="231" t="s">
        <v>136</v>
      </c>
      <c r="E339" s="40"/>
      <c r="F339" s="232" t="s">
        <v>823</v>
      </c>
      <c r="G339" s="40"/>
      <c r="H339" s="40"/>
      <c r="I339" s="233"/>
      <c r="J339" s="40"/>
      <c r="K339" s="40"/>
      <c r="L339" s="44"/>
      <c r="M339" s="234"/>
      <c r="N339" s="235"/>
      <c r="O339" s="91"/>
      <c r="P339" s="91"/>
      <c r="Q339" s="91"/>
      <c r="R339" s="91"/>
      <c r="S339" s="91"/>
      <c r="T339" s="92"/>
      <c r="U339" s="38"/>
      <c r="V339" s="38"/>
      <c r="W339" s="38"/>
      <c r="X339" s="38"/>
      <c r="Y339" s="38"/>
      <c r="Z339" s="38"/>
      <c r="AA339" s="38"/>
      <c r="AB339" s="38"/>
      <c r="AC339" s="38"/>
      <c r="AD339" s="38"/>
      <c r="AE339" s="38"/>
      <c r="AT339" s="17" t="s">
        <v>136</v>
      </c>
      <c r="AU339" s="17" t="s">
        <v>81</v>
      </c>
    </row>
    <row r="340" s="13" customFormat="1">
      <c r="A340" s="13"/>
      <c r="B340" s="251"/>
      <c r="C340" s="252"/>
      <c r="D340" s="231" t="s">
        <v>670</v>
      </c>
      <c r="E340" s="253" t="s">
        <v>1</v>
      </c>
      <c r="F340" s="254" t="s">
        <v>821</v>
      </c>
      <c r="G340" s="252"/>
      <c r="H340" s="255">
        <v>106.54000000000001</v>
      </c>
      <c r="I340" s="256"/>
      <c r="J340" s="252"/>
      <c r="K340" s="252"/>
      <c r="L340" s="257"/>
      <c r="M340" s="258"/>
      <c r="N340" s="259"/>
      <c r="O340" s="259"/>
      <c r="P340" s="259"/>
      <c r="Q340" s="259"/>
      <c r="R340" s="259"/>
      <c r="S340" s="259"/>
      <c r="T340" s="260"/>
      <c r="U340" s="13"/>
      <c r="V340" s="13"/>
      <c r="W340" s="13"/>
      <c r="X340" s="13"/>
      <c r="Y340" s="13"/>
      <c r="Z340" s="13"/>
      <c r="AA340" s="13"/>
      <c r="AB340" s="13"/>
      <c r="AC340" s="13"/>
      <c r="AD340" s="13"/>
      <c r="AE340" s="13"/>
      <c r="AT340" s="261" t="s">
        <v>670</v>
      </c>
      <c r="AU340" s="261" t="s">
        <v>81</v>
      </c>
      <c r="AV340" s="13" t="s">
        <v>83</v>
      </c>
      <c r="AW340" s="13" t="s">
        <v>30</v>
      </c>
      <c r="AX340" s="13" t="s">
        <v>73</v>
      </c>
      <c r="AY340" s="261" t="s">
        <v>127</v>
      </c>
    </row>
    <row r="341" s="14" customFormat="1">
      <c r="A341" s="14"/>
      <c r="B341" s="262"/>
      <c r="C341" s="263"/>
      <c r="D341" s="231" t="s">
        <v>670</v>
      </c>
      <c r="E341" s="264" t="s">
        <v>1</v>
      </c>
      <c r="F341" s="265" t="s">
        <v>672</v>
      </c>
      <c r="G341" s="263"/>
      <c r="H341" s="266">
        <v>106.54000000000001</v>
      </c>
      <c r="I341" s="267"/>
      <c r="J341" s="263"/>
      <c r="K341" s="263"/>
      <c r="L341" s="268"/>
      <c r="M341" s="269"/>
      <c r="N341" s="270"/>
      <c r="O341" s="270"/>
      <c r="P341" s="270"/>
      <c r="Q341" s="270"/>
      <c r="R341" s="270"/>
      <c r="S341" s="270"/>
      <c r="T341" s="271"/>
      <c r="U341" s="14"/>
      <c r="V341" s="14"/>
      <c r="W341" s="14"/>
      <c r="X341" s="14"/>
      <c r="Y341" s="14"/>
      <c r="Z341" s="14"/>
      <c r="AA341" s="14"/>
      <c r="AB341" s="14"/>
      <c r="AC341" s="14"/>
      <c r="AD341" s="14"/>
      <c r="AE341" s="14"/>
      <c r="AT341" s="272" t="s">
        <v>670</v>
      </c>
      <c r="AU341" s="272" t="s">
        <v>81</v>
      </c>
      <c r="AV341" s="14" t="s">
        <v>140</v>
      </c>
      <c r="AW341" s="14" t="s">
        <v>30</v>
      </c>
      <c r="AX341" s="14" t="s">
        <v>81</v>
      </c>
      <c r="AY341" s="272" t="s">
        <v>127</v>
      </c>
    </row>
    <row r="342" s="2" customFormat="1" ht="16.5" customHeight="1">
      <c r="A342" s="38"/>
      <c r="B342" s="39"/>
      <c r="C342" s="218" t="s">
        <v>335</v>
      </c>
      <c r="D342" s="218" t="s">
        <v>130</v>
      </c>
      <c r="E342" s="219" t="s">
        <v>824</v>
      </c>
      <c r="F342" s="220" t="s">
        <v>736</v>
      </c>
      <c r="G342" s="221" t="s">
        <v>737</v>
      </c>
      <c r="H342" s="273"/>
      <c r="I342" s="223"/>
      <c r="J342" s="224">
        <f>ROUND(I342*H342,2)</f>
        <v>0</v>
      </c>
      <c r="K342" s="220" t="s">
        <v>134</v>
      </c>
      <c r="L342" s="44"/>
      <c r="M342" s="225" t="s">
        <v>1</v>
      </c>
      <c r="N342" s="226" t="s">
        <v>38</v>
      </c>
      <c r="O342" s="91"/>
      <c r="P342" s="227">
        <f>O342*H342</f>
        <v>0</v>
      </c>
      <c r="Q342" s="227">
        <v>0</v>
      </c>
      <c r="R342" s="227">
        <f>Q342*H342</f>
        <v>0</v>
      </c>
      <c r="S342" s="227">
        <v>0</v>
      </c>
      <c r="T342" s="228">
        <f>S342*H342</f>
        <v>0</v>
      </c>
      <c r="U342" s="38"/>
      <c r="V342" s="38"/>
      <c r="W342" s="38"/>
      <c r="X342" s="38"/>
      <c r="Y342" s="38"/>
      <c r="Z342" s="38"/>
      <c r="AA342" s="38"/>
      <c r="AB342" s="38"/>
      <c r="AC342" s="38"/>
      <c r="AD342" s="38"/>
      <c r="AE342" s="38"/>
      <c r="AR342" s="229" t="s">
        <v>162</v>
      </c>
      <c r="AT342" s="229" t="s">
        <v>130</v>
      </c>
      <c r="AU342" s="229" t="s">
        <v>81</v>
      </c>
      <c r="AY342" s="17" t="s">
        <v>127</v>
      </c>
      <c r="BE342" s="230">
        <f>IF(N342="základní",J342,0)</f>
        <v>0</v>
      </c>
      <c r="BF342" s="230">
        <f>IF(N342="snížená",J342,0)</f>
        <v>0</v>
      </c>
      <c r="BG342" s="230">
        <f>IF(N342="zákl. přenesená",J342,0)</f>
        <v>0</v>
      </c>
      <c r="BH342" s="230">
        <f>IF(N342="sníž. přenesená",J342,0)</f>
        <v>0</v>
      </c>
      <c r="BI342" s="230">
        <f>IF(N342="nulová",J342,0)</f>
        <v>0</v>
      </c>
      <c r="BJ342" s="17" t="s">
        <v>81</v>
      </c>
      <c r="BK342" s="230">
        <f>ROUND(I342*H342,2)</f>
        <v>0</v>
      </c>
      <c r="BL342" s="17" t="s">
        <v>162</v>
      </c>
      <c r="BM342" s="229" t="s">
        <v>345</v>
      </c>
    </row>
    <row r="343" s="2" customFormat="1">
      <c r="A343" s="38"/>
      <c r="B343" s="39"/>
      <c r="C343" s="40"/>
      <c r="D343" s="231" t="s">
        <v>136</v>
      </c>
      <c r="E343" s="40"/>
      <c r="F343" s="232" t="s">
        <v>736</v>
      </c>
      <c r="G343" s="40"/>
      <c r="H343" s="40"/>
      <c r="I343" s="233"/>
      <c r="J343" s="40"/>
      <c r="K343" s="40"/>
      <c r="L343" s="44"/>
      <c r="M343" s="234"/>
      <c r="N343" s="235"/>
      <c r="O343" s="91"/>
      <c r="P343" s="91"/>
      <c r="Q343" s="91"/>
      <c r="R343" s="91"/>
      <c r="S343" s="91"/>
      <c r="T343" s="92"/>
      <c r="U343" s="38"/>
      <c r="V343" s="38"/>
      <c r="W343" s="38"/>
      <c r="X343" s="38"/>
      <c r="Y343" s="38"/>
      <c r="Z343" s="38"/>
      <c r="AA343" s="38"/>
      <c r="AB343" s="38"/>
      <c r="AC343" s="38"/>
      <c r="AD343" s="38"/>
      <c r="AE343" s="38"/>
      <c r="AT343" s="17" t="s">
        <v>136</v>
      </c>
      <c r="AU343" s="17" t="s">
        <v>81</v>
      </c>
    </row>
    <row r="344" s="12" customFormat="1" ht="25.92" customHeight="1">
      <c r="A344" s="12"/>
      <c r="B344" s="202"/>
      <c r="C344" s="203"/>
      <c r="D344" s="204" t="s">
        <v>72</v>
      </c>
      <c r="E344" s="205" t="s">
        <v>825</v>
      </c>
      <c r="F344" s="205" t="s">
        <v>826</v>
      </c>
      <c r="G344" s="203"/>
      <c r="H344" s="203"/>
      <c r="I344" s="206"/>
      <c r="J344" s="207">
        <f>BK344</f>
        <v>0</v>
      </c>
      <c r="K344" s="203"/>
      <c r="L344" s="208"/>
      <c r="M344" s="209"/>
      <c r="N344" s="210"/>
      <c r="O344" s="210"/>
      <c r="P344" s="211">
        <f>SUM(P345:P350)</f>
        <v>0</v>
      </c>
      <c r="Q344" s="210"/>
      <c r="R344" s="211">
        <f>SUM(R345:R350)</f>
        <v>0</v>
      </c>
      <c r="S344" s="210"/>
      <c r="T344" s="212">
        <f>SUM(T345:T350)</f>
        <v>0</v>
      </c>
      <c r="U344" s="12"/>
      <c r="V344" s="12"/>
      <c r="W344" s="12"/>
      <c r="X344" s="12"/>
      <c r="Y344" s="12"/>
      <c r="Z344" s="12"/>
      <c r="AA344" s="12"/>
      <c r="AB344" s="12"/>
      <c r="AC344" s="12"/>
      <c r="AD344" s="12"/>
      <c r="AE344" s="12"/>
      <c r="AR344" s="213" t="s">
        <v>83</v>
      </c>
      <c r="AT344" s="214" t="s">
        <v>72</v>
      </c>
      <c r="AU344" s="214" t="s">
        <v>73</v>
      </c>
      <c r="AY344" s="213" t="s">
        <v>127</v>
      </c>
      <c r="BK344" s="215">
        <f>SUM(BK345:BK350)</f>
        <v>0</v>
      </c>
    </row>
    <row r="345" s="2" customFormat="1" ht="16.5" customHeight="1">
      <c r="A345" s="38"/>
      <c r="B345" s="39"/>
      <c r="C345" s="218" t="s">
        <v>240</v>
      </c>
      <c r="D345" s="218" t="s">
        <v>130</v>
      </c>
      <c r="E345" s="219" t="s">
        <v>827</v>
      </c>
      <c r="F345" s="220" t="s">
        <v>828</v>
      </c>
      <c r="G345" s="221" t="s">
        <v>398</v>
      </c>
      <c r="H345" s="222">
        <v>44.066000000000002</v>
      </c>
      <c r="I345" s="223"/>
      <c r="J345" s="224">
        <f>ROUND(I345*H345,2)</f>
        <v>0</v>
      </c>
      <c r="K345" s="220" t="s">
        <v>134</v>
      </c>
      <c r="L345" s="44"/>
      <c r="M345" s="225" t="s">
        <v>1</v>
      </c>
      <c r="N345" s="226" t="s">
        <v>38</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162</v>
      </c>
      <c r="AT345" s="229" t="s">
        <v>130</v>
      </c>
      <c r="AU345" s="229" t="s">
        <v>81</v>
      </c>
      <c r="AY345" s="17" t="s">
        <v>127</v>
      </c>
      <c r="BE345" s="230">
        <f>IF(N345="základní",J345,0)</f>
        <v>0</v>
      </c>
      <c r="BF345" s="230">
        <f>IF(N345="snížená",J345,0)</f>
        <v>0</v>
      </c>
      <c r="BG345" s="230">
        <f>IF(N345="zákl. přenesená",J345,0)</f>
        <v>0</v>
      </c>
      <c r="BH345" s="230">
        <f>IF(N345="sníž. přenesená",J345,0)</f>
        <v>0</v>
      </c>
      <c r="BI345" s="230">
        <f>IF(N345="nulová",J345,0)</f>
        <v>0</v>
      </c>
      <c r="BJ345" s="17" t="s">
        <v>81</v>
      </c>
      <c r="BK345" s="230">
        <f>ROUND(I345*H345,2)</f>
        <v>0</v>
      </c>
      <c r="BL345" s="17" t="s">
        <v>162</v>
      </c>
      <c r="BM345" s="229" t="s">
        <v>348</v>
      </c>
    </row>
    <row r="346" s="2" customFormat="1">
      <c r="A346" s="38"/>
      <c r="B346" s="39"/>
      <c r="C346" s="40"/>
      <c r="D346" s="231" t="s">
        <v>136</v>
      </c>
      <c r="E346" s="40"/>
      <c r="F346" s="232" t="s">
        <v>828</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136</v>
      </c>
      <c r="AU346" s="17" t="s">
        <v>81</v>
      </c>
    </row>
    <row r="347" s="2" customFormat="1" ht="21.75" customHeight="1">
      <c r="A347" s="38"/>
      <c r="B347" s="39"/>
      <c r="C347" s="218" t="s">
        <v>342</v>
      </c>
      <c r="D347" s="218" t="s">
        <v>130</v>
      </c>
      <c r="E347" s="219" t="s">
        <v>829</v>
      </c>
      <c r="F347" s="220" t="s">
        <v>830</v>
      </c>
      <c r="G347" s="221" t="s">
        <v>398</v>
      </c>
      <c r="H347" s="222">
        <v>48.472000000000001</v>
      </c>
      <c r="I347" s="223"/>
      <c r="J347" s="224">
        <f>ROUND(I347*H347,2)</f>
        <v>0</v>
      </c>
      <c r="K347" s="220" t="s">
        <v>134</v>
      </c>
      <c r="L347" s="44"/>
      <c r="M347" s="225" t="s">
        <v>1</v>
      </c>
      <c r="N347" s="226" t="s">
        <v>38</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162</v>
      </c>
      <c r="AT347" s="229" t="s">
        <v>130</v>
      </c>
      <c r="AU347" s="229" t="s">
        <v>81</v>
      </c>
      <c r="AY347" s="17" t="s">
        <v>127</v>
      </c>
      <c r="BE347" s="230">
        <f>IF(N347="základní",J347,0)</f>
        <v>0</v>
      </c>
      <c r="BF347" s="230">
        <f>IF(N347="snížená",J347,0)</f>
        <v>0</v>
      </c>
      <c r="BG347" s="230">
        <f>IF(N347="zákl. přenesená",J347,0)</f>
        <v>0</v>
      </c>
      <c r="BH347" s="230">
        <f>IF(N347="sníž. přenesená",J347,0)</f>
        <v>0</v>
      </c>
      <c r="BI347" s="230">
        <f>IF(N347="nulová",J347,0)</f>
        <v>0</v>
      </c>
      <c r="BJ347" s="17" t="s">
        <v>81</v>
      </c>
      <c r="BK347" s="230">
        <f>ROUND(I347*H347,2)</f>
        <v>0</v>
      </c>
      <c r="BL347" s="17" t="s">
        <v>162</v>
      </c>
      <c r="BM347" s="229" t="s">
        <v>352</v>
      </c>
    </row>
    <row r="348" s="2" customFormat="1">
      <c r="A348" s="38"/>
      <c r="B348" s="39"/>
      <c r="C348" s="40"/>
      <c r="D348" s="231" t="s">
        <v>136</v>
      </c>
      <c r="E348" s="40"/>
      <c r="F348" s="232" t="s">
        <v>830</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136</v>
      </c>
      <c r="AU348" s="17" t="s">
        <v>81</v>
      </c>
    </row>
    <row r="349" s="2" customFormat="1" ht="16.5" customHeight="1">
      <c r="A349" s="38"/>
      <c r="B349" s="39"/>
      <c r="C349" s="218" t="s">
        <v>244</v>
      </c>
      <c r="D349" s="218" t="s">
        <v>130</v>
      </c>
      <c r="E349" s="219" t="s">
        <v>831</v>
      </c>
      <c r="F349" s="220" t="s">
        <v>736</v>
      </c>
      <c r="G349" s="221" t="s">
        <v>737</v>
      </c>
      <c r="H349" s="273"/>
      <c r="I349" s="223"/>
      <c r="J349" s="224">
        <f>ROUND(I349*H349,2)</f>
        <v>0</v>
      </c>
      <c r="K349" s="220" t="s">
        <v>134</v>
      </c>
      <c r="L349" s="44"/>
      <c r="M349" s="225" t="s">
        <v>1</v>
      </c>
      <c r="N349" s="226" t="s">
        <v>38</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162</v>
      </c>
      <c r="AT349" s="229" t="s">
        <v>130</v>
      </c>
      <c r="AU349" s="229" t="s">
        <v>81</v>
      </c>
      <c r="AY349" s="17" t="s">
        <v>127</v>
      </c>
      <c r="BE349" s="230">
        <f>IF(N349="základní",J349,0)</f>
        <v>0</v>
      </c>
      <c r="BF349" s="230">
        <f>IF(N349="snížená",J349,0)</f>
        <v>0</v>
      </c>
      <c r="BG349" s="230">
        <f>IF(N349="zákl. přenesená",J349,0)</f>
        <v>0</v>
      </c>
      <c r="BH349" s="230">
        <f>IF(N349="sníž. přenesená",J349,0)</f>
        <v>0</v>
      </c>
      <c r="BI349" s="230">
        <f>IF(N349="nulová",J349,0)</f>
        <v>0</v>
      </c>
      <c r="BJ349" s="17" t="s">
        <v>81</v>
      </c>
      <c r="BK349" s="230">
        <f>ROUND(I349*H349,2)</f>
        <v>0</v>
      </c>
      <c r="BL349" s="17" t="s">
        <v>162</v>
      </c>
      <c r="BM349" s="229" t="s">
        <v>355</v>
      </c>
    </row>
    <row r="350" s="2" customFormat="1">
      <c r="A350" s="38"/>
      <c r="B350" s="39"/>
      <c r="C350" s="40"/>
      <c r="D350" s="231" t="s">
        <v>136</v>
      </c>
      <c r="E350" s="40"/>
      <c r="F350" s="232" t="s">
        <v>736</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136</v>
      </c>
      <c r="AU350" s="17" t="s">
        <v>81</v>
      </c>
    </row>
    <row r="351" s="12" customFormat="1" ht="25.92" customHeight="1">
      <c r="A351" s="12"/>
      <c r="B351" s="202"/>
      <c r="C351" s="203"/>
      <c r="D351" s="204" t="s">
        <v>72</v>
      </c>
      <c r="E351" s="205" t="s">
        <v>832</v>
      </c>
      <c r="F351" s="205" t="s">
        <v>833</v>
      </c>
      <c r="G351" s="203"/>
      <c r="H351" s="203"/>
      <c r="I351" s="206"/>
      <c r="J351" s="207">
        <f>BK351</f>
        <v>0</v>
      </c>
      <c r="K351" s="203"/>
      <c r="L351" s="208"/>
      <c r="M351" s="209"/>
      <c r="N351" s="210"/>
      <c r="O351" s="210"/>
      <c r="P351" s="211">
        <f>SUM(P352:P371)</f>
        <v>0</v>
      </c>
      <c r="Q351" s="210"/>
      <c r="R351" s="211">
        <f>SUM(R352:R371)</f>
        <v>0</v>
      </c>
      <c r="S351" s="210"/>
      <c r="T351" s="212">
        <f>SUM(T352:T371)</f>
        <v>0</v>
      </c>
      <c r="U351" s="12"/>
      <c r="V351" s="12"/>
      <c r="W351" s="12"/>
      <c r="X351" s="12"/>
      <c r="Y351" s="12"/>
      <c r="Z351" s="12"/>
      <c r="AA351" s="12"/>
      <c r="AB351" s="12"/>
      <c r="AC351" s="12"/>
      <c r="AD351" s="12"/>
      <c r="AE351" s="12"/>
      <c r="AR351" s="213" t="s">
        <v>83</v>
      </c>
      <c r="AT351" s="214" t="s">
        <v>72</v>
      </c>
      <c r="AU351" s="214" t="s">
        <v>73</v>
      </c>
      <c r="AY351" s="213" t="s">
        <v>127</v>
      </c>
      <c r="BK351" s="215">
        <f>SUM(BK352:BK371)</f>
        <v>0</v>
      </c>
    </row>
    <row r="352" s="2" customFormat="1" ht="21.75" customHeight="1">
      <c r="A352" s="38"/>
      <c r="B352" s="39"/>
      <c r="C352" s="218" t="s">
        <v>349</v>
      </c>
      <c r="D352" s="218" t="s">
        <v>130</v>
      </c>
      <c r="E352" s="219" t="s">
        <v>834</v>
      </c>
      <c r="F352" s="220" t="s">
        <v>835</v>
      </c>
      <c r="G352" s="221" t="s">
        <v>133</v>
      </c>
      <c r="H352" s="222">
        <v>38</v>
      </c>
      <c r="I352" s="223"/>
      <c r="J352" s="224">
        <f>ROUND(I352*H352,2)</f>
        <v>0</v>
      </c>
      <c r="K352" s="220" t="s">
        <v>134</v>
      </c>
      <c r="L352" s="44"/>
      <c r="M352" s="225" t="s">
        <v>1</v>
      </c>
      <c r="N352" s="226" t="s">
        <v>38</v>
      </c>
      <c r="O352" s="91"/>
      <c r="P352" s="227">
        <f>O352*H352</f>
        <v>0</v>
      </c>
      <c r="Q352" s="227">
        <v>0</v>
      </c>
      <c r="R352" s="227">
        <f>Q352*H352</f>
        <v>0</v>
      </c>
      <c r="S352" s="227">
        <v>0</v>
      </c>
      <c r="T352" s="228">
        <f>S352*H352</f>
        <v>0</v>
      </c>
      <c r="U352" s="38"/>
      <c r="V352" s="38"/>
      <c r="W352" s="38"/>
      <c r="X352" s="38"/>
      <c r="Y352" s="38"/>
      <c r="Z352" s="38"/>
      <c r="AA352" s="38"/>
      <c r="AB352" s="38"/>
      <c r="AC352" s="38"/>
      <c r="AD352" s="38"/>
      <c r="AE352" s="38"/>
      <c r="AR352" s="229" t="s">
        <v>162</v>
      </c>
      <c r="AT352" s="229" t="s">
        <v>130</v>
      </c>
      <c r="AU352" s="229" t="s">
        <v>81</v>
      </c>
      <c r="AY352" s="17" t="s">
        <v>127</v>
      </c>
      <c r="BE352" s="230">
        <f>IF(N352="základní",J352,0)</f>
        <v>0</v>
      </c>
      <c r="BF352" s="230">
        <f>IF(N352="snížená",J352,0)</f>
        <v>0</v>
      </c>
      <c r="BG352" s="230">
        <f>IF(N352="zákl. přenesená",J352,0)</f>
        <v>0</v>
      </c>
      <c r="BH352" s="230">
        <f>IF(N352="sníž. přenesená",J352,0)</f>
        <v>0</v>
      </c>
      <c r="BI352" s="230">
        <f>IF(N352="nulová",J352,0)</f>
        <v>0</v>
      </c>
      <c r="BJ352" s="17" t="s">
        <v>81</v>
      </c>
      <c r="BK352" s="230">
        <f>ROUND(I352*H352,2)</f>
        <v>0</v>
      </c>
      <c r="BL352" s="17" t="s">
        <v>162</v>
      </c>
      <c r="BM352" s="229" t="s">
        <v>359</v>
      </c>
    </row>
    <row r="353" s="2" customFormat="1">
      <c r="A353" s="38"/>
      <c r="B353" s="39"/>
      <c r="C353" s="40"/>
      <c r="D353" s="231" t="s">
        <v>136</v>
      </c>
      <c r="E353" s="40"/>
      <c r="F353" s="232" t="s">
        <v>835</v>
      </c>
      <c r="G353" s="40"/>
      <c r="H353" s="40"/>
      <c r="I353" s="233"/>
      <c r="J353" s="40"/>
      <c r="K353" s="40"/>
      <c r="L353" s="44"/>
      <c r="M353" s="234"/>
      <c r="N353" s="235"/>
      <c r="O353" s="91"/>
      <c r="P353" s="91"/>
      <c r="Q353" s="91"/>
      <c r="R353" s="91"/>
      <c r="S353" s="91"/>
      <c r="T353" s="92"/>
      <c r="U353" s="38"/>
      <c r="V353" s="38"/>
      <c r="W353" s="38"/>
      <c r="X353" s="38"/>
      <c r="Y353" s="38"/>
      <c r="Z353" s="38"/>
      <c r="AA353" s="38"/>
      <c r="AB353" s="38"/>
      <c r="AC353" s="38"/>
      <c r="AD353" s="38"/>
      <c r="AE353" s="38"/>
      <c r="AT353" s="17" t="s">
        <v>136</v>
      </c>
      <c r="AU353" s="17" t="s">
        <v>81</v>
      </c>
    </row>
    <row r="354" s="2" customFormat="1">
      <c r="A354" s="38"/>
      <c r="B354" s="39"/>
      <c r="C354" s="40"/>
      <c r="D354" s="231" t="s">
        <v>170</v>
      </c>
      <c r="E354" s="40"/>
      <c r="F354" s="246" t="s">
        <v>836</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170</v>
      </c>
      <c r="AU354" s="17" t="s">
        <v>81</v>
      </c>
    </row>
    <row r="355" s="2" customFormat="1" ht="24.15" customHeight="1">
      <c r="A355" s="38"/>
      <c r="B355" s="39"/>
      <c r="C355" s="218" t="s">
        <v>247</v>
      </c>
      <c r="D355" s="218" t="s">
        <v>130</v>
      </c>
      <c r="E355" s="219" t="s">
        <v>837</v>
      </c>
      <c r="F355" s="220" t="s">
        <v>838</v>
      </c>
      <c r="G355" s="221" t="s">
        <v>133</v>
      </c>
      <c r="H355" s="222">
        <v>24</v>
      </c>
      <c r="I355" s="223"/>
      <c r="J355" s="224">
        <f>ROUND(I355*H355,2)</f>
        <v>0</v>
      </c>
      <c r="K355" s="220" t="s">
        <v>134</v>
      </c>
      <c r="L355" s="44"/>
      <c r="M355" s="225" t="s">
        <v>1</v>
      </c>
      <c r="N355" s="226" t="s">
        <v>38</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162</v>
      </c>
      <c r="AT355" s="229" t="s">
        <v>130</v>
      </c>
      <c r="AU355" s="229" t="s">
        <v>81</v>
      </c>
      <c r="AY355" s="17" t="s">
        <v>127</v>
      </c>
      <c r="BE355" s="230">
        <f>IF(N355="základní",J355,0)</f>
        <v>0</v>
      </c>
      <c r="BF355" s="230">
        <f>IF(N355="snížená",J355,0)</f>
        <v>0</v>
      </c>
      <c r="BG355" s="230">
        <f>IF(N355="zákl. přenesená",J355,0)</f>
        <v>0</v>
      </c>
      <c r="BH355" s="230">
        <f>IF(N355="sníž. přenesená",J355,0)</f>
        <v>0</v>
      </c>
      <c r="BI355" s="230">
        <f>IF(N355="nulová",J355,0)</f>
        <v>0</v>
      </c>
      <c r="BJ355" s="17" t="s">
        <v>81</v>
      </c>
      <c r="BK355" s="230">
        <f>ROUND(I355*H355,2)</f>
        <v>0</v>
      </c>
      <c r="BL355" s="17" t="s">
        <v>162</v>
      </c>
      <c r="BM355" s="229" t="s">
        <v>362</v>
      </c>
    </row>
    <row r="356" s="2" customFormat="1">
      <c r="A356" s="38"/>
      <c r="B356" s="39"/>
      <c r="C356" s="40"/>
      <c r="D356" s="231" t="s">
        <v>136</v>
      </c>
      <c r="E356" s="40"/>
      <c r="F356" s="232" t="s">
        <v>838</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136</v>
      </c>
      <c r="AU356" s="17" t="s">
        <v>81</v>
      </c>
    </row>
    <row r="357" s="2" customFormat="1">
      <c r="A357" s="38"/>
      <c r="B357" s="39"/>
      <c r="C357" s="40"/>
      <c r="D357" s="231" t="s">
        <v>170</v>
      </c>
      <c r="E357" s="40"/>
      <c r="F357" s="246" t="s">
        <v>836</v>
      </c>
      <c r="G357" s="40"/>
      <c r="H357" s="40"/>
      <c r="I357" s="233"/>
      <c r="J357" s="40"/>
      <c r="K357" s="40"/>
      <c r="L357" s="44"/>
      <c r="M357" s="234"/>
      <c r="N357" s="235"/>
      <c r="O357" s="91"/>
      <c r="P357" s="91"/>
      <c r="Q357" s="91"/>
      <c r="R357" s="91"/>
      <c r="S357" s="91"/>
      <c r="T357" s="92"/>
      <c r="U357" s="38"/>
      <c r="V357" s="38"/>
      <c r="W357" s="38"/>
      <c r="X357" s="38"/>
      <c r="Y357" s="38"/>
      <c r="Z357" s="38"/>
      <c r="AA357" s="38"/>
      <c r="AB357" s="38"/>
      <c r="AC357" s="38"/>
      <c r="AD357" s="38"/>
      <c r="AE357" s="38"/>
      <c r="AT357" s="17" t="s">
        <v>170</v>
      </c>
      <c r="AU357" s="17" t="s">
        <v>81</v>
      </c>
    </row>
    <row r="358" s="2" customFormat="1" ht="24.15" customHeight="1">
      <c r="A358" s="38"/>
      <c r="B358" s="39"/>
      <c r="C358" s="218" t="s">
        <v>356</v>
      </c>
      <c r="D358" s="218" t="s">
        <v>130</v>
      </c>
      <c r="E358" s="219" t="s">
        <v>839</v>
      </c>
      <c r="F358" s="220" t="s">
        <v>840</v>
      </c>
      <c r="G358" s="221" t="s">
        <v>133</v>
      </c>
      <c r="H358" s="222">
        <v>20</v>
      </c>
      <c r="I358" s="223"/>
      <c r="J358" s="224">
        <f>ROUND(I358*H358,2)</f>
        <v>0</v>
      </c>
      <c r="K358" s="220" t="s">
        <v>134</v>
      </c>
      <c r="L358" s="44"/>
      <c r="M358" s="225" t="s">
        <v>1</v>
      </c>
      <c r="N358" s="226" t="s">
        <v>38</v>
      </c>
      <c r="O358" s="91"/>
      <c r="P358" s="227">
        <f>O358*H358</f>
        <v>0</v>
      </c>
      <c r="Q358" s="227">
        <v>0</v>
      </c>
      <c r="R358" s="227">
        <f>Q358*H358</f>
        <v>0</v>
      </c>
      <c r="S358" s="227">
        <v>0</v>
      </c>
      <c r="T358" s="228">
        <f>S358*H358</f>
        <v>0</v>
      </c>
      <c r="U358" s="38"/>
      <c r="V358" s="38"/>
      <c r="W358" s="38"/>
      <c r="X358" s="38"/>
      <c r="Y358" s="38"/>
      <c r="Z358" s="38"/>
      <c r="AA358" s="38"/>
      <c r="AB358" s="38"/>
      <c r="AC358" s="38"/>
      <c r="AD358" s="38"/>
      <c r="AE358" s="38"/>
      <c r="AR358" s="229" t="s">
        <v>162</v>
      </c>
      <c r="AT358" s="229" t="s">
        <v>130</v>
      </c>
      <c r="AU358" s="229" t="s">
        <v>81</v>
      </c>
      <c r="AY358" s="17" t="s">
        <v>127</v>
      </c>
      <c r="BE358" s="230">
        <f>IF(N358="základní",J358,0)</f>
        <v>0</v>
      </c>
      <c r="BF358" s="230">
        <f>IF(N358="snížená",J358,0)</f>
        <v>0</v>
      </c>
      <c r="BG358" s="230">
        <f>IF(N358="zákl. přenesená",J358,0)</f>
        <v>0</v>
      </c>
      <c r="BH358" s="230">
        <f>IF(N358="sníž. přenesená",J358,0)</f>
        <v>0</v>
      </c>
      <c r="BI358" s="230">
        <f>IF(N358="nulová",J358,0)</f>
        <v>0</v>
      </c>
      <c r="BJ358" s="17" t="s">
        <v>81</v>
      </c>
      <c r="BK358" s="230">
        <f>ROUND(I358*H358,2)</f>
        <v>0</v>
      </c>
      <c r="BL358" s="17" t="s">
        <v>162</v>
      </c>
      <c r="BM358" s="229" t="s">
        <v>366</v>
      </c>
    </row>
    <row r="359" s="2" customFormat="1">
      <c r="A359" s="38"/>
      <c r="B359" s="39"/>
      <c r="C359" s="40"/>
      <c r="D359" s="231" t="s">
        <v>136</v>
      </c>
      <c r="E359" s="40"/>
      <c r="F359" s="232" t="s">
        <v>840</v>
      </c>
      <c r="G359" s="40"/>
      <c r="H359" s="40"/>
      <c r="I359" s="233"/>
      <c r="J359" s="40"/>
      <c r="K359" s="40"/>
      <c r="L359" s="44"/>
      <c r="M359" s="234"/>
      <c r="N359" s="235"/>
      <c r="O359" s="91"/>
      <c r="P359" s="91"/>
      <c r="Q359" s="91"/>
      <c r="R359" s="91"/>
      <c r="S359" s="91"/>
      <c r="T359" s="92"/>
      <c r="U359" s="38"/>
      <c r="V359" s="38"/>
      <c r="W359" s="38"/>
      <c r="X359" s="38"/>
      <c r="Y359" s="38"/>
      <c r="Z359" s="38"/>
      <c r="AA359" s="38"/>
      <c r="AB359" s="38"/>
      <c r="AC359" s="38"/>
      <c r="AD359" s="38"/>
      <c r="AE359" s="38"/>
      <c r="AT359" s="17" t="s">
        <v>136</v>
      </c>
      <c r="AU359" s="17" t="s">
        <v>81</v>
      </c>
    </row>
    <row r="360" s="2" customFormat="1">
      <c r="A360" s="38"/>
      <c r="B360" s="39"/>
      <c r="C360" s="40"/>
      <c r="D360" s="231" t="s">
        <v>170</v>
      </c>
      <c r="E360" s="40"/>
      <c r="F360" s="246" t="s">
        <v>836</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170</v>
      </c>
      <c r="AU360" s="17" t="s">
        <v>81</v>
      </c>
    </row>
    <row r="361" s="2" customFormat="1" ht="16.5" customHeight="1">
      <c r="A361" s="38"/>
      <c r="B361" s="39"/>
      <c r="C361" s="218" t="s">
        <v>251</v>
      </c>
      <c r="D361" s="218" t="s">
        <v>130</v>
      </c>
      <c r="E361" s="219" t="s">
        <v>841</v>
      </c>
      <c r="F361" s="220" t="s">
        <v>842</v>
      </c>
      <c r="G361" s="221" t="s">
        <v>158</v>
      </c>
      <c r="H361" s="222">
        <v>2</v>
      </c>
      <c r="I361" s="223"/>
      <c r="J361" s="224">
        <f>ROUND(I361*H361,2)</f>
        <v>0</v>
      </c>
      <c r="K361" s="220" t="s">
        <v>134</v>
      </c>
      <c r="L361" s="44"/>
      <c r="M361" s="225" t="s">
        <v>1</v>
      </c>
      <c r="N361" s="226" t="s">
        <v>38</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162</v>
      </c>
      <c r="AT361" s="229" t="s">
        <v>130</v>
      </c>
      <c r="AU361" s="229" t="s">
        <v>81</v>
      </c>
      <c r="AY361" s="17" t="s">
        <v>127</v>
      </c>
      <c r="BE361" s="230">
        <f>IF(N361="základní",J361,0)</f>
        <v>0</v>
      </c>
      <c r="BF361" s="230">
        <f>IF(N361="snížená",J361,0)</f>
        <v>0</v>
      </c>
      <c r="BG361" s="230">
        <f>IF(N361="zákl. přenesená",J361,0)</f>
        <v>0</v>
      </c>
      <c r="BH361" s="230">
        <f>IF(N361="sníž. přenesená",J361,0)</f>
        <v>0</v>
      </c>
      <c r="BI361" s="230">
        <f>IF(N361="nulová",J361,0)</f>
        <v>0</v>
      </c>
      <c r="BJ361" s="17" t="s">
        <v>81</v>
      </c>
      <c r="BK361" s="230">
        <f>ROUND(I361*H361,2)</f>
        <v>0</v>
      </c>
      <c r="BL361" s="17" t="s">
        <v>162</v>
      </c>
      <c r="BM361" s="229" t="s">
        <v>369</v>
      </c>
    </row>
    <row r="362" s="2" customFormat="1">
      <c r="A362" s="38"/>
      <c r="B362" s="39"/>
      <c r="C362" s="40"/>
      <c r="D362" s="231" t="s">
        <v>136</v>
      </c>
      <c r="E362" s="40"/>
      <c r="F362" s="232" t="s">
        <v>842</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136</v>
      </c>
      <c r="AU362" s="17" t="s">
        <v>81</v>
      </c>
    </row>
    <row r="363" s="2" customFormat="1">
      <c r="A363" s="38"/>
      <c r="B363" s="39"/>
      <c r="C363" s="40"/>
      <c r="D363" s="231" t="s">
        <v>170</v>
      </c>
      <c r="E363" s="40"/>
      <c r="F363" s="246" t="s">
        <v>836</v>
      </c>
      <c r="G363" s="40"/>
      <c r="H363" s="40"/>
      <c r="I363" s="233"/>
      <c r="J363" s="40"/>
      <c r="K363" s="40"/>
      <c r="L363" s="44"/>
      <c r="M363" s="234"/>
      <c r="N363" s="235"/>
      <c r="O363" s="91"/>
      <c r="P363" s="91"/>
      <c r="Q363" s="91"/>
      <c r="R363" s="91"/>
      <c r="S363" s="91"/>
      <c r="T363" s="92"/>
      <c r="U363" s="38"/>
      <c r="V363" s="38"/>
      <c r="W363" s="38"/>
      <c r="X363" s="38"/>
      <c r="Y363" s="38"/>
      <c r="Z363" s="38"/>
      <c r="AA363" s="38"/>
      <c r="AB363" s="38"/>
      <c r="AC363" s="38"/>
      <c r="AD363" s="38"/>
      <c r="AE363" s="38"/>
      <c r="AT363" s="17" t="s">
        <v>170</v>
      </c>
      <c r="AU363" s="17" t="s">
        <v>81</v>
      </c>
    </row>
    <row r="364" s="2" customFormat="1" ht="16.5" customHeight="1">
      <c r="A364" s="38"/>
      <c r="B364" s="39"/>
      <c r="C364" s="218" t="s">
        <v>363</v>
      </c>
      <c r="D364" s="218" t="s">
        <v>130</v>
      </c>
      <c r="E364" s="219" t="s">
        <v>843</v>
      </c>
      <c r="F364" s="220" t="s">
        <v>844</v>
      </c>
      <c r="G364" s="221" t="s">
        <v>158</v>
      </c>
      <c r="H364" s="222">
        <v>12</v>
      </c>
      <c r="I364" s="223"/>
      <c r="J364" s="224">
        <f>ROUND(I364*H364,2)</f>
        <v>0</v>
      </c>
      <c r="K364" s="220" t="s">
        <v>134</v>
      </c>
      <c r="L364" s="44"/>
      <c r="M364" s="225" t="s">
        <v>1</v>
      </c>
      <c r="N364" s="226" t="s">
        <v>38</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162</v>
      </c>
      <c r="AT364" s="229" t="s">
        <v>130</v>
      </c>
      <c r="AU364" s="229" t="s">
        <v>81</v>
      </c>
      <c r="AY364" s="17" t="s">
        <v>127</v>
      </c>
      <c r="BE364" s="230">
        <f>IF(N364="základní",J364,0)</f>
        <v>0</v>
      </c>
      <c r="BF364" s="230">
        <f>IF(N364="snížená",J364,0)</f>
        <v>0</v>
      </c>
      <c r="BG364" s="230">
        <f>IF(N364="zákl. přenesená",J364,0)</f>
        <v>0</v>
      </c>
      <c r="BH364" s="230">
        <f>IF(N364="sníž. přenesená",J364,0)</f>
        <v>0</v>
      </c>
      <c r="BI364" s="230">
        <f>IF(N364="nulová",J364,0)</f>
        <v>0</v>
      </c>
      <c r="BJ364" s="17" t="s">
        <v>81</v>
      </c>
      <c r="BK364" s="230">
        <f>ROUND(I364*H364,2)</f>
        <v>0</v>
      </c>
      <c r="BL364" s="17" t="s">
        <v>162</v>
      </c>
      <c r="BM364" s="229" t="s">
        <v>373</v>
      </c>
    </row>
    <row r="365" s="2" customFormat="1">
      <c r="A365" s="38"/>
      <c r="B365" s="39"/>
      <c r="C365" s="40"/>
      <c r="D365" s="231" t="s">
        <v>136</v>
      </c>
      <c r="E365" s="40"/>
      <c r="F365" s="232" t="s">
        <v>844</v>
      </c>
      <c r="G365" s="40"/>
      <c r="H365" s="40"/>
      <c r="I365" s="233"/>
      <c r="J365" s="40"/>
      <c r="K365" s="40"/>
      <c r="L365" s="44"/>
      <c r="M365" s="234"/>
      <c r="N365" s="235"/>
      <c r="O365" s="91"/>
      <c r="P365" s="91"/>
      <c r="Q365" s="91"/>
      <c r="R365" s="91"/>
      <c r="S365" s="91"/>
      <c r="T365" s="92"/>
      <c r="U365" s="38"/>
      <c r="V365" s="38"/>
      <c r="W365" s="38"/>
      <c r="X365" s="38"/>
      <c r="Y365" s="38"/>
      <c r="Z365" s="38"/>
      <c r="AA365" s="38"/>
      <c r="AB365" s="38"/>
      <c r="AC365" s="38"/>
      <c r="AD365" s="38"/>
      <c r="AE365" s="38"/>
      <c r="AT365" s="17" t="s">
        <v>136</v>
      </c>
      <c r="AU365" s="17" t="s">
        <v>81</v>
      </c>
    </row>
    <row r="366" s="2" customFormat="1">
      <c r="A366" s="38"/>
      <c r="B366" s="39"/>
      <c r="C366" s="40"/>
      <c r="D366" s="231" t="s">
        <v>170</v>
      </c>
      <c r="E366" s="40"/>
      <c r="F366" s="246" t="s">
        <v>836</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170</v>
      </c>
      <c r="AU366" s="17" t="s">
        <v>81</v>
      </c>
    </row>
    <row r="367" s="2" customFormat="1" ht="24.15" customHeight="1">
      <c r="A367" s="38"/>
      <c r="B367" s="39"/>
      <c r="C367" s="218" t="s">
        <v>135</v>
      </c>
      <c r="D367" s="218" t="s">
        <v>130</v>
      </c>
      <c r="E367" s="219" t="s">
        <v>845</v>
      </c>
      <c r="F367" s="220" t="s">
        <v>846</v>
      </c>
      <c r="G367" s="221" t="s">
        <v>133</v>
      </c>
      <c r="H367" s="222">
        <v>6</v>
      </c>
      <c r="I367" s="223"/>
      <c r="J367" s="224">
        <f>ROUND(I367*H367,2)</f>
        <v>0</v>
      </c>
      <c r="K367" s="220" t="s">
        <v>134</v>
      </c>
      <c r="L367" s="44"/>
      <c r="M367" s="225" t="s">
        <v>1</v>
      </c>
      <c r="N367" s="226" t="s">
        <v>38</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162</v>
      </c>
      <c r="AT367" s="229" t="s">
        <v>130</v>
      </c>
      <c r="AU367" s="229" t="s">
        <v>81</v>
      </c>
      <c r="AY367" s="17" t="s">
        <v>127</v>
      </c>
      <c r="BE367" s="230">
        <f>IF(N367="základní",J367,0)</f>
        <v>0</v>
      </c>
      <c r="BF367" s="230">
        <f>IF(N367="snížená",J367,0)</f>
        <v>0</v>
      </c>
      <c r="BG367" s="230">
        <f>IF(N367="zákl. přenesená",J367,0)</f>
        <v>0</v>
      </c>
      <c r="BH367" s="230">
        <f>IF(N367="sníž. přenesená",J367,0)</f>
        <v>0</v>
      </c>
      <c r="BI367" s="230">
        <f>IF(N367="nulová",J367,0)</f>
        <v>0</v>
      </c>
      <c r="BJ367" s="17" t="s">
        <v>81</v>
      </c>
      <c r="BK367" s="230">
        <f>ROUND(I367*H367,2)</f>
        <v>0</v>
      </c>
      <c r="BL367" s="17" t="s">
        <v>162</v>
      </c>
      <c r="BM367" s="229" t="s">
        <v>376</v>
      </c>
    </row>
    <row r="368" s="2" customFormat="1">
      <c r="A368" s="38"/>
      <c r="B368" s="39"/>
      <c r="C368" s="40"/>
      <c r="D368" s="231" t="s">
        <v>136</v>
      </c>
      <c r="E368" s="40"/>
      <c r="F368" s="232" t="s">
        <v>846</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136</v>
      </c>
      <c r="AU368" s="17" t="s">
        <v>81</v>
      </c>
    </row>
    <row r="369" s="2" customFormat="1">
      <c r="A369" s="38"/>
      <c r="B369" s="39"/>
      <c r="C369" s="40"/>
      <c r="D369" s="231" t="s">
        <v>170</v>
      </c>
      <c r="E369" s="40"/>
      <c r="F369" s="246" t="s">
        <v>836</v>
      </c>
      <c r="G369" s="40"/>
      <c r="H369" s="40"/>
      <c r="I369" s="233"/>
      <c r="J369" s="40"/>
      <c r="K369" s="40"/>
      <c r="L369" s="44"/>
      <c r="M369" s="234"/>
      <c r="N369" s="235"/>
      <c r="O369" s="91"/>
      <c r="P369" s="91"/>
      <c r="Q369" s="91"/>
      <c r="R369" s="91"/>
      <c r="S369" s="91"/>
      <c r="T369" s="92"/>
      <c r="U369" s="38"/>
      <c r="V369" s="38"/>
      <c r="W369" s="38"/>
      <c r="X369" s="38"/>
      <c r="Y369" s="38"/>
      <c r="Z369" s="38"/>
      <c r="AA369" s="38"/>
      <c r="AB369" s="38"/>
      <c r="AC369" s="38"/>
      <c r="AD369" s="38"/>
      <c r="AE369" s="38"/>
      <c r="AT369" s="17" t="s">
        <v>170</v>
      </c>
      <c r="AU369" s="17" t="s">
        <v>81</v>
      </c>
    </row>
    <row r="370" s="2" customFormat="1" ht="16.5" customHeight="1">
      <c r="A370" s="38"/>
      <c r="B370" s="39"/>
      <c r="C370" s="218" t="s">
        <v>370</v>
      </c>
      <c r="D370" s="218" t="s">
        <v>130</v>
      </c>
      <c r="E370" s="219" t="s">
        <v>847</v>
      </c>
      <c r="F370" s="220" t="s">
        <v>736</v>
      </c>
      <c r="G370" s="221" t="s">
        <v>737</v>
      </c>
      <c r="H370" s="273"/>
      <c r="I370" s="223"/>
      <c r="J370" s="224">
        <f>ROUND(I370*H370,2)</f>
        <v>0</v>
      </c>
      <c r="K370" s="220" t="s">
        <v>134</v>
      </c>
      <c r="L370" s="44"/>
      <c r="M370" s="225" t="s">
        <v>1</v>
      </c>
      <c r="N370" s="226" t="s">
        <v>38</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162</v>
      </c>
      <c r="AT370" s="229" t="s">
        <v>130</v>
      </c>
      <c r="AU370" s="229" t="s">
        <v>81</v>
      </c>
      <c r="AY370" s="17" t="s">
        <v>127</v>
      </c>
      <c r="BE370" s="230">
        <f>IF(N370="základní",J370,0)</f>
        <v>0</v>
      </c>
      <c r="BF370" s="230">
        <f>IF(N370="snížená",J370,0)</f>
        <v>0</v>
      </c>
      <c r="BG370" s="230">
        <f>IF(N370="zákl. přenesená",J370,0)</f>
        <v>0</v>
      </c>
      <c r="BH370" s="230">
        <f>IF(N370="sníž. přenesená",J370,0)</f>
        <v>0</v>
      </c>
      <c r="BI370" s="230">
        <f>IF(N370="nulová",J370,0)</f>
        <v>0</v>
      </c>
      <c r="BJ370" s="17" t="s">
        <v>81</v>
      </c>
      <c r="BK370" s="230">
        <f>ROUND(I370*H370,2)</f>
        <v>0</v>
      </c>
      <c r="BL370" s="17" t="s">
        <v>162</v>
      </c>
      <c r="BM370" s="229" t="s">
        <v>380</v>
      </c>
    </row>
    <row r="371" s="2" customFormat="1">
      <c r="A371" s="38"/>
      <c r="B371" s="39"/>
      <c r="C371" s="40"/>
      <c r="D371" s="231" t="s">
        <v>136</v>
      </c>
      <c r="E371" s="40"/>
      <c r="F371" s="232" t="s">
        <v>736</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136</v>
      </c>
      <c r="AU371" s="17" t="s">
        <v>81</v>
      </c>
    </row>
    <row r="372" s="12" customFormat="1" ht="25.92" customHeight="1">
      <c r="A372" s="12"/>
      <c r="B372" s="202"/>
      <c r="C372" s="203"/>
      <c r="D372" s="204" t="s">
        <v>72</v>
      </c>
      <c r="E372" s="205" t="s">
        <v>848</v>
      </c>
      <c r="F372" s="205" t="s">
        <v>849</v>
      </c>
      <c r="G372" s="203"/>
      <c r="H372" s="203"/>
      <c r="I372" s="206"/>
      <c r="J372" s="207">
        <f>BK372</f>
        <v>0</v>
      </c>
      <c r="K372" s="203"/>
      <c r="L372" s="208"/>
      <c r="M372" s="209"/>
      <c r="N372" s="210"/>
      <c r="O372" s="210"/>
      <c r="P372" s="211">
        <f>SUM(P373:P390)</f>
        <v>0</v>
      </c>
      <c r="Q372" s="210"/>
      <c r="R372" s="211">
        <f>SUM(R373:R390)</f>
        <v>0</v>
      </c>
      <c r="S372" s="210"/>
      <c r="T372" s="212">
        <f>SUM(T373:T390)</f>
        <v>0</v>
      </c>
      <c r="U372" s="12"/>
      <c r="V372" s="12"/>
      <c r="W372" s="12"/>
      <c r="X372" s="12"/>
      <c r="Y372" s="12"/>
      <c r="Z372" s="12"/>
      <c r="AA372" s="12"/>
      <c r="AB372" s="12"/>
      <c r="AC372" s="12"/>
      <c r="AD372" s="12"/>
      <c r="AE372" s="12"/>
      <c r="AR372" s="213" t="s">
        <v>81</v>
      </c>
      <c r="AT372" s="214" t="s">
        <v>72</v>
      </c>
      <c r="AU372" s="214" t="s">
        <v>73</v>
      </c>
      <c r="AY372" s="213" t="s">
        <v>127</v>
      </c>
      <c r="BK372" s="215">
        <f>SUM(BK373:BK390)</f>
        <v>0</v>
      </c>
    </row>
    <row r="373" s="2" customFormat="1" ht="16.5" customHeight="1">
      <c r="A373" s="38"/>
      <c r="B373" s="39"/>
      <c r="C373" s="218" t="s">
        <v>257</v>
      </c>
      <c r="D373" s="218" t="s">
        <v>130</v>
      </c>
      <c r="E373" s="219" t="s">
        <v>850</v>
      </c>
      <c r="F373" s="220" t="s">
        <v>851</v>
      </c>
      <c r="G373" s="221" t="s">
        <v>178</v>
      </c>
      <c r="H373" s="222">
        <v>3.4180000000000001</v>
      </c>
      <c r="I373" s="223"/>
      <c r="J373" s="224">
        <f>ROUND(I373*H373,2)</f>
        <v>0</v>
      </c>
      <c r="K373" s="220" t="s">
        <v>134</v>
      </c>
      <c r="L373" s="44"/>
      <c r="M373" s="225" t="s">
        <v>1</v>
      </c>
      <c r="N373" s="226" t="s">
        <v>38</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140</v>
      </c>
      <c r="AT373" s="229" t="s">
        <v>130</v>
      </c>
      <c r="AU373" s="229" t="s">
        <v>81</v>
      </c>
      <c r="AY373" s="17" t="s">
        <v>127</v>
      </c>
      <c r="BE373" s="230">
        <f>IF(N373="základní",J373,0)</f>
        <v>0</v>
      </c>
      <c r="BF373" s="230">
        <f>IF(N373="snížená",J373,0)</f>
        <v>0</v>
      </c>
      <c r="BG373" s="230">
        <f>IF(N373="zákl. přenesená",J373,0)</f>
        <v>0</v>
      </c>
      <c r="BH373" s="230">
        <f>IF(N373="sníž. přenesená",J373,0)</f>
        <v>0</v>
      </c>
      <c r="BI373" s="230">
        <f>IF(N373="nulová",J373,0)</f>
        <v>0</v>
      </c>
      <c r="BJ373" s="17" t="s">
        <v>81</v>
      </c>
      <c r="BK373" s="230">
        <f>ROUND(I373*H373,2)</f>
        <v>0</v>
      </c>
      <c r="BL373" s="17" t="s">
        <v>140</v>
      </c>
      <c r="BM373" s="229" t="s">
        <v>383</v>
      </c>
    </row>
    <row r="374" s="2" customFormat="1">
      <c r="A374" s="38"/>
      <c r="B374" s="39"/>
      <c r="C374" s="40"/>
      <c r="D374" s="231" t="s">
        <v>136</v>
      </c>
      <c r="E374" s="40"/>
      <c r="F374" s="232" t="s">
        <v>851</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136</v>
      </c>
      <c r="AU374" s="17" t="s">
        <v>81</v>
      </c>
    </row>
    <row r="375" s="2" customFormat="1">
      <c r="A375" s="38"/>
      <c r="B375" s="39"/>
      <c r="C375" s="40"/>
      <c r="D375" s="231" t="s">
        <v>170</v>
      </c>
      <c r="E375" s="40"/>
      <c r="F375" s="246" t="s">
        <v>852</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170</v>
      </c>
      <c r="AU375" s="17" t="s">
        <v>81</v>
      </c>
    </row>
    <row r="376" s="2" customFormat="1" ht="21.75" customHeight="1">
      <c r="A376" s="38"/>
      <c r="B376" s="39"/>
      <c r="C376" s="218" t="s">
        <v>377</v>
      </c>
      <c r="D376" s="218" t="s">
        <v>130</v>
      </c>
      <c r="E376" s="219" t="s">
        <v>853</v>
      </c>
      <c r="F376" s="220" t="s">
        <v>854</v>
      </c>
      <c r="G376" s="221" t="s">
        <v>178</v>
      </c>
      <c r="H376" s="222">
        <v>3.4180000000000001</v>
      </c>
      <c r="I376" s="223"/>
      <c r="J376" s="224">
        <f>ROUND(I376*H376,2)</f>
        <v>0</v>
      </c>
      <c r="K376" s="220" t="s">
        <v>134</v>
      </c>
      <c r="L376" s="44"/>
      <c r="M376" s="225" t="s">
        <v>1</v>
      </c>
      <c r="N376" s="226" t="s">
        <v>38</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140</v>
      </c>
      <c r="AT376" s="229" t="s">
        <v>130</v>
      </c>
      <c r="AU376" s="229" t="s">
        <v>81</v>
      </c>
      <c r="AY376" s="17" t="s">
        <v>127</v>
      </c>
      <c r="BE376" s="230">
        <f>IF(N376="základní",J376,0)</f>
        <v>0</v>
      </c>
      <c r="BF376" s="230">
        <f>IF(N376="snížená",J376,0)</f>
        <v>0</v>
      </c>
      <c r="BG376" s="230">
        <f>IF(N376="zákl. přenesená",J376,0)</f>
        <v>0</v>
      </c>
      <c r="BH376" s="230">
        <f>IF(N376="sníž. přenesená",J376,0)</f>
        <v>0</v>
      </c>
      <c r="BI376" s="230">
        <f>IF(N376="nulová",J376,0)</f>
        <v>0</v>
      </c>
      <c r="BJ376" s="17" t="s">
        <v>81</v>
      </c>
      <c r="BK376" s="230">
        <f>ROUND(I376*H376,2)</f>
        <v>0</v>
      </c>
      <c r="BL376" s="17" t="s">
        <v>140</v>
      </c>
      <c r="BM376" s="229" t="s">
        <v>387</v>
      </c>
    </row>
    <row r="377" s="2" customFormat="1">
      <c r="A377" s="38"/>
      <c r="B377" s="39"/>
      <c r="C377" s="40"/>
      <c r="D377" s="231" t="s">
        <v>136</v>
      </c>
      <c r="E377" s="40"/>
      <c r="F377" s="232" t="s">
        <v>854</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7" t="s">
        <v>136</v>
      </c>
      <c r="AU377" s="17" t="s">
        <v>81</v>
      </c>
    </row>
    <row r="378" s="2" customFormat="1">
      <c r="A378" s="38"/>
      <c r="B378" s="39"/>
      <c r="C378" s="40"/>
      <c r="D378" s="231" t="s">
        <v>170</v>
      </c>
      <c r="E378" s="40"/>
      <c r="F378" s="246" t="s">
        <v>852</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170</v>
      </c>
      <c r="AU378" s="17" t="s">
        <v>81</v>
      </c>
    </row>
    <row r="379" s="2" customFormat="1" ht="21.75" customHeight="1">
      <c r="A379" s="38"/>
      <c r="B379" s="39"/>
      <c r="C379" s="218" t="s">
        <v>260</v>
      </c>
      <c r="D379" s="218" t="s">
        <v>130</v>
      </c>
      <c r="E379" s="219" t="s">
        <v>855</v>
      </c>
      <c r="F379" s="220" t="s">
        <v>856</v>
      </c>
      <c r="G379" s="221" t="s">
        <v>178</v>
      </c>
      <c r="H379" s="222">
        <v>3.4180000000000001</v>
      </c>
      <c r="I379" s="223"/>
      <c r="J379" s="224">
        <f>ROUND(I379*H379,2)</f>
        <v>0</v>
      </c>
      <c r="K379" s="220" t="s">
        <v>134</v>
      </c>
      <c r="L379" s="44"/>
      <c r="M379" s="225" t="s">
        <v>1</v>
      </c>
      <c r="N379" s="226" t="s">
        <v>38</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140</v>
      </c>
      <c r="AT379" s="229" t="s">
        <v>130</v>
      </c>
      <c r="AU379" s="229" t="s">
        <v>81</v>
      </c>
      <c r="AY379" s="17" t="s">
        <v>127</v>
      </c>
      <c r="BE379" s="230">
        <f>IF(N379="základní",J379,0)</f>
        <v>0</v>
      </c>
      <c r="BF379" s="230">
        <f>IF(N379="snížená",J379,0)</f>
        <v>0</v>
      </c>
      <c r="BG379" s="230">
        <f>IF(N379="zákl. přenesená",J379,0)</f>
        <v>0</v>
      </c>
      <c r="BH379" s="230">
        <f>IF(N379="sníž. přenesená",J379,0)</f>
        <v>0</v>
      </c>
      <c r="BI379" s="230">
        <f>IF(N379="nulová",J379,0)</f>
        <v>0</v>
      </c>
      <c r="BJ379" s="17" t="s">
        <v>81</v>
      </c>
      <c r="BK379" s="230">
        <f>ROUND(I379*H379,2)</f>
        <v>0</v>
      </c>
      <c r="BL379" s="17" t="s">
        <v>140</v>
      </c>
      <c r="BM379" s="229" t="s">
        <v>388</v>
      </c>
    </row>
    <row r="380" s="2" customFormat="1">
      <c r="A380" s="38"/>
      <c r="B380" s="39"/>
      <c r="C380" s="40"/>
      <c r="D380" s="231" t="s">
        <v>136</v>
      </c>
      <c r="E380" s="40"/>
      <c r="F380" s="232" t="s">
        <v>856</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136</v>
      </c>
      <c r="AU380" s="17" t="s">
        <v>81</v>
      </c>
    </row>
    <row r="381" s="2" customFormat="1">
      <c r="A381" s="38"/>
      <c r="B381" s="39"/>
      <c r="C381" s="40"/>
      <c r="D381" s="231" t="s">
        <v>170</v>
      </c>
      <c r="E381" s="40"/>
      <c r="F381" s="246" t="s">
        <v>852</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170</v>
      </c>
      <c r="AU381" s="17" t="s">
        <v>81</v>
      </c>
    </row>
    <row r="382" s="2" customFormat="1" ht="16.5" customHeight="1">
      <c r="A382" s="38"/>
      <c r="B382" s="39"/>
      <c r="C382" s="218" t="s">
        <v>384</v>
      </c>
      <c r="D382" s="218" t="s">
        <v>130</v>
      </c>
      <c r="E382" s="219" t="s">
        <v>857</v>
      </c>
      <c r="F382" s="220" t="s">
        <v>858</v>
      </c>
      <c r="G382" s="221" t="s">
        <v>178</v>
      </c>
      <c r="H382" s="222">
        <v>34.185000000000002</v>
      </c>
      <c r="I382" s="223"/>
      <c r="J382" s="224">
        <f>ROUND(I382*H382,2)</f>
        <v>0</v>
      </c>
      <c r="K382" s="220" t="s">
        <v>134</v>
      </c>
      <c r="L382" s="44"/>
      <c r="M382" s="225" t="s">
        <v>1</v>
      </c>
      <c r="N382" s="226" t="s">
        <v>38</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140</v>
      </c>
      <c r="AT382" s="229" t="s">
        <v>130</v>
      </c>
      <c r="AU382" s="229" t="s">
        <v>81</v>
      </c>
      <c r="AY382" s="17" t="s">
        <v>127</v>
      </c>
      <c r="BE382" s="230">
        <f>IF(N382="základní",J382,0)</f>
        <v>0</v>
      </c>
      <c r="BF382" s="230">
        <f>IF(N382="snížená",J382,0)</f>
        <v>0</v>
      </c>
      <c r="BG382" s="230">
        <f>IF(N382="zákl. přenesená",J382,0)</f>
        <v>0</v>
      </c>
      <c r="BH382" s="230">
        <f>IF(N382="sníž. přenesená",J382,0)</f>
        <v>0</v>
      </c>
      <c r="BI382" s="230">
        <f>IF(N382="nulová",J382,0)</f>
        <v>0</v>
      </c>
      <c r="BJ382" s="17" t="s">
        <v>81</v>
      </c>
      <c r="BK382" s="230">
        <f>ROUND(I382*H382,2)</f>
        <v>0</v>
      </c>
      <c r="BL382" s="17" t="s">
        <v>140</v>
      </c>
      <c r="BM382" s="229" t="s">
        <v>390</v>
      </c>
    </row>
    <row r="383" s="2" customFormat="1">
      <c r="A383" s="38"/>
      <c r="B383" s="39"/>
      <c r="C383" s="40"/>
      <c r="D383" s="231" t="s">
        <v>136</v>
      </c>
      <c r="E383" s="40"/>
      <c r="F383" s="232" t="s">
        <v>858</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136</v>
      </c>
      <c r="AU383" s="17" t="s">
        <v>81</v>
      </c>
    </row>
    <row r="384" s="2" customFormat="1">
      <c r="A384" s="38"/>
      <c r="B384" s="39"/>
      <c r="C384" s="40"/>
      <c r="D384" s="231" t="s">
        <v>170</v>
      </c>
      <c r="E384" s="40"/>
      <c r="F384" s="246" t="s">
        <v>859</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170</v>
      </c>
      <c r="AU384" s="17" t="s">
        <v>81</v>
      </c>
    </row>
    <row r="385" s="13" customFormat="1">
      <c r="A385" s="13"/>
      <c r="B385" s="251"/>
      <c r="C385" s="252"/>
      <c r="D385" s="231" t="s">
        <v>670</v>
      </c>
      <c r="E385" s="253" t="s">
        <v>1</v>
      </c>
      <c r="F385" s="254" t="s">
        <v>860</v>
      </c>
      <c r="G385" s="252"/>
      <c r="H385" s="255">
        <v>34.185000000000002</v>
      </c>
      <c r="I385" s="256"/>
      <c r="J385" s="252"/>
      <c r="K385" s="252"/>
      <c r="L385" s="257"/>
      <c r="M385" s="258"/>
      <c r="N385" s="259"/>
      <c r="O385" s="259"/>
      <c r="P385" s="259"/>
      <c r="Q385" s="259"/>
      <c r="R385" s="259"/>
      <c r="S385" s="259"/>
      <c r="T385" s="260"/>
      <c r="U385" s="13"/>
      <c r="V385" s="13"/>
      <c r="W385" s="13"/>
      <c r="X385" s="13"/>
      <c r="Y385" s="13"/>
      <c r="Z385" s="13"/>
      <c r="AA385" s="13"/>
      <c r="AB385" s="13"/>
      <c r="AC385" s="13"/>
      <c r="AD385" s="13"/>
      <c r="AE385" s="13"/>
      <c r="AT385" s="261" t="s">
        <v>670</v>
      </c>
      <c r="AU385" s="261" t="s">
        <v>81</v>
      </c>
      <c r="AV385" s="13" t="s">
        <v>83</v>
      </c>
      <c r="AW385" s="13" t="s">
        <v>30</v>
      </c>
      <c r="AX385" s="13" t="s">
        <v>73</v>
      </c>
      <c r="AY385" s="261" t="s">
        <v>127</v>
      </c>
    </row>
    <row r="386" s="14" customFormat="1">
      <c r="A386" s="14"/>
      <c r="B386" s="262"/>
      <c r="C386" s="263"/>
      <c r="D386" s="231" t="s">
        <v>670</v>
      </c>
      <c r="E386" s="264" t="s">
        <v>1</v>
      </c>
      <c r="F386" s="265" t="s">
        <v>672</v>
      </c>
      <c r="G386" s="263"/>
      <c r="H386" s="266">
        <v>34.185000000000002</v>
      </c>
      <c r="I386" s="267"/>
      <c r="J386" s="263"/>
      <c r="K386" s="263"/>
      <c r="L386" s="268"/>
      <c r="M386" s="269"/>
      <c r="N386" s="270"/>
      <c r="O386" s="270"/>
      <c r="P386" s="270"/>
      <c r="Q386" s="270"/>
      <c r="R386" s="270"/>
      <c r="S386" s="270"/>
      <c r="T386" s="271"/>
      <c r="U386" s="14"/>
      <c r="V386" s="14"/>
      <c r="W386" s="14"/>
      <c r="X386" s="14"/>
      <c r="Y386" s="14"/>
      <c r="Z386" s="14"/>
      <c r="AA386" s="14"/>
      <c r="AB386" s="14"/>
      <c r="AC386" s="14"/>
      <c r="AD386" s="14"/>
      <c r="AE386" s="14"/>
      <c r="AT386" s="272" t="s">
        <v>670</v>
      </c>
      <c r="AU386" s="272" t="s">
        <v>81</v>
      </c>
      <c r="AV386" s="14" t="s">
        <v>140</v>
      </c>
      <c r="AW386" s="14" t="s">
        <v>30</v>
      </c>
      <c r="AX386" s="14" t="s">
        <v>81</v>
      </c>
      <c r="AY386" s="272" t="s">
        <v>127</v>
      </c>
    </row>
    <row r="387" s="2" customFormat="1" ht="16.5" customHeight="1">
      <c r="A387" s="38"/>
      <c r="B387" s="39"/>
      <c r="C387" s="218" t="s">
        <v>265</v>
      </c>
      <c r="D387" s="218" t="s">
        <v>130</v>
      </c>
      <c r="E387" s="219" t="s">
        <v>861</v>
      </c>
      <c r="F387" s="220" t="s">
        <v>862</v>
      </c>
      <c r="G387" s="221" t="s">
        <v>178</v>
      </c>
      <c r="H387" s="222">
        <v>3.4180000000000001</v>
      </c>
      <c r="I387" s="223"/>
      <c r="J387" s="224">
        <f>ROUND(I387*H387,2)</f>
        <v>0</v>
      </c>
      <c r="K387" s="220" t="s">
        <v>134</v>
      </c>
      <c r="L387" s="44"/>
      <c r="M387" s="225" t="s">
        <v>1</v>
      </c>
      <c r="N387" s="226" t="s">
        <v>38</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140</v>
      </c>
      <c r="AT387" s="229" t="s">
        <v>130</v>
      </c>
      <c r="AU387" s="229" t="s">
        <v>81</v>
      </c>
      <c r="AY387" s="17" t="s">
        <v>127</v>
      </c>
      <c r="BE387" s="230">
        <f>IF(N387="základní",J387,0)</f>
        <v>0</v>
      </c>
      <c r="BF387" s="230">
        <f>IF(N387="snížená",J387,0)</f>
        <v>0</v>
      </c>
      <c r="BG387" s="230">
        <f>IF(N387="zákl. přenesená",J387,0)</f>
        <v>0</v>
      </c>
      <c r="BH387" s="230">
        <f>IF(N387="sníž. přenesená",J387,0)</f>
        <v>0</v>
      </c>
      <c r="BI387" s="230">
        <f>IF(N387="nulová",J387,0)</f>
        <v>0</v>
      </c>
      <c r="BJ387" s="17" t="s">
        <v>81</v>
      </c>
      <c r="BK387" s="230">
        <f>ROUND(I387*H387,2)</f>
        <v>0</v>
      </c>
      <c r="BL387" s="17" t="s">
        <v>140</v>
      </c>
      <c r="BM387" s="229" t="s">
        <v>394</v>
      </c>
    </row>
    <row r="388" s="2" customFormat="1">
      <c r="A388" s="38"/>
      <c r="B388" s="39"/>
      <c r="C388" s="40"/>
      <c r="D388" s="231" t="s">
        <v>136</v>
      </c>
      <c r="E388" s="40"/>
      <c r="F388" s="232" t="s">
        <v>862</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136</v>
      </c>
      <c r="AU388" s="17" t="s">
        <v>81</v>
      </c>
    </row>
    <row r="389" s="2" customFormat="1" ht="24.15" customHeight="1">
      <c r="A389" s="38"/>
      <c r="B389" s="39"/>
      <c r="C389" s="218" t="s">
        <v>389</v>
      </c>
      <c r="D389" s="218" t="s">
        <v>130</v>
      </c>
      <c r="E389" s="219" t="s">
        <v>863</v>
      </c>
      <c r="F389" s="220" t="s">
        <v>864</v>
      </c>
      <c r="G389" s="221" t="s">
        <v>178</v>
      </c>
      <c r="H389" s="222">
        <v>3.4180000000000001</v>
      </c>
      <c r="I389" s="223"/>
      <c r="J389" s="224">
        <f>ROUND(I389*H389,2)</f>
        <v>0</v>
      </c>
      <c r="K389" s="220" t="s">
        <v>134</v>
      </c>
      <c r="L389" s="44"/>
      <c r="M389" s="225" t="s">
        <v>1</v>
      </c>
      <c r="N389" s="226" t="s">
        <v>38</v>
      </c>
      <c r="O389" s="91"/>
      <c r="P389" s="227">
        <f>O389*H389</f>
        <v>0</v>
      </c>
      <c r="Q389" s="227">
        <v>0</v>
      </c>
      <c r="R389" s="227">
        <f>Q389*H389</f>
        <v>0</v>
      </c>
      <c r="S389" s="227">
        <v>0</v>
      </c>
      <c r="T389" s="228">
        <f>S389*H389</f>
        <v>0</v>
      </c>
      <c r="U389" s="38"/>
      <c r="V389" s="38"/>
      <c r="W389" s="38"/>
      <c r="X389" s="38"/>
      <c r="Y389" s="38"/>
      <c r="Z389" s="38"/>
      <c r="AA389" s="38"/>
      <c r="AB389" s="38"/>
      <c r="AC389" s="38"/>
      <c r="AD389" s="38"/>
      <c r="AE389" s="38"/>
      <c r="AR389" s="229" t="s">
        <v>140</v>
      </c>
      <c r="AT389" s="229" t="s">
        <v>130</v>
      </c>
      <c r="AU389" s="229" t="s">
        <v>81</v>
      </c>
      <c r="AY389" s="17" t="s">
        <v>127</v>
      </c>
      <c r="BE389" s="230">
        <f>IF(N389="základní",J389,0)</f>
        <v>0</v>
      </c>
      <c r="BF389" s="230">
        <f>IF(N389="snížená",J389,0)</f>
        <v>0</v>
      </c>
      <c r="BG389" s="230">
        <f>IF(N389="zákl. přenesená",J389,0)</f>
        <v>0</v>
      </c>
      <c r="BH389" s="230">
        <f>IF(N389="sníž. přenesená",J389,0)</f>
        <v>0</v>
      </c>
      <c r="BI389" s="230">
        <f>IF(N389="nulová",J389,0)</f>
        <v>0</v>
      </c>
      <c r="BJ389" s="17" t="s">
        <v>81</v>
      </c>
      <c r="BK389" s="230">
        <f>ROUND(I389*H389,2)</f>
        <v>0</v>
      </c>
      <c r="BL389" s="17" t="s">
        <v>140</v>
      </c>
      <c r="BM389" s="229" t="s">
        <v>399</v>
      </c>
    </row>
    <row r="390" s="2" customFormat="1">
      <c r="A390" s="38"/>
      <c r="B390" s="39"/>
      <c r="C390" s="40"/>
      <c r="D390" s="231" t="s">
        <v>136</v>
      </c>
      <c r="E390" s="40"/>
      <c r="F390" s="232" t="s">
        <v>864</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7" t="s">
        <v>136</v>
      </c>
      <c r="AU390" s="17" t="s">
        <v>81</v>
      </c>
    </row>
    <row r="391" s="12" customFormat="1" ht="25.92" customHeight="1">
      <c r="A391" s="12"/>
      <c r="B391" s="202"/>
      <c r="C391" s="203"/>
      <c r="D391" s="204" t="s">
        <v>72</v>
      </c>
      <c r="E391" s="205" t="s">
        <v>210</v>
      </c>
      <c r="F391" s="205" t="s">
        <v>865</v>
      </c>
      <c r="G391" s="203"/>
      <c r="H391" s="203"/>
      <c r="I391" s="206"/>
      <c r="J391" s="207">
        <f>BK391</f>
        <v>0</v>
      </c>
      <c r="K391" s="203"/>
      <c r="L391" s="208"/>
      <c r="M391" s="209"/>
      <c r="N391" s="210"/>
      <c r="O391" s="210"/>
      <c r="P391" s="211">
        <f>SUM(P392:P393)</f>
        <v>0</v>
      </c>
      <c r="Q391" s="210"/>
      <c r="R391" s="211">
        <f>SUM(R392:R393)</f>
        <v>0</v>
      </c>
      <c r="S391" s="210"/>
      <c r="T391" s="212">
        <f>SUM(T392:T393)</f>
        <v>0</v>
      </c>
      <c r="U391" s="12"/>
      <c r="V391" s="12"/>
      <c r="W391" s="12"/>
      <c r="X391" s="12"/>
      <c r="Y391" s="12"/>
      <c r="Z391" s="12"/>
      <c r="AA391" s="12"/>
      <c r="AB391" s="12"/>
      <c r="AC391" s="12"/>
      <c r="AD391" s="12"/>
      <c r="AE391" s="12"/>
      <c r="AR391" s="213" t="s">
        <v>83</v>
      </c>
      <c r="AT391" s="214" t="s">
        <v>72</v>
      </c>
      <c r="AU391" s="214" t="s">
        <v>73</v>
      </c>
      <c r="AY391" s="213" t="s">
        <v>127</v>
      </c>
      <c r="BK391" s="215">
        <f>SUM(BK392:BK393)</f>
        <v>0</v>
      </c>
    </row>
    <row r="392" s="2" customFormat="1" ht="21.75" customHeight="1">
      <c r="A392" s="38"/>
      <c r="B392" s="39"/>
      <c r="C392" s="218" t="s">
        <v>268</v>
      </c>
      <c r="D392" s="218" t="s">
        <v>130</v>
      </c>
      <c r="E392" s="219" t="s">
        <v>866</v>
      </c>
      <c r="F392" s="220" t="s">
        <v>867</v>
      </c>
      <c r="G392" s="221" t="s">
        <v>133</v>
      </c>
      <c r="H392" s="222">
        <v>9</v>
      </c>
      <c r="I392" s="223"/>
      <c r="J392" s="224">
        <f>ROUND(I392*H392,2)</f>
        <v>0</v>
      </c>
      <c r="K392" s="220" t="s">
        <v>134</v>
      </c>
      <c r="L392" s="44"/>
      <c r="M392" s="225" t="s">
        <v>1</v>
      </c>
      <c r="N392" s="226" t="s">
        <v>38</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162</v>
      </c>
      <c r="AT392" s="229" t="s">
        <v>130</v>
      </c>
      <c r="AU392" s="229" t="s">
        <v>81</v>
      </c>
      <c r="AY392" s="17" t="s">
        <v>127</v>
      </c>
      <c r="BE392" s="230">
        <f>IF(N392="základní",J392,0)</f>
        <v>0</v>
      </c>
      <c r="BF392" s="230">
        <f>IF(N392="snížená",J392,0)</f>
        <v>0</v>
      </c>
      <c r="BG392" s="230">
        <f>IF(N392="zákl. přenesená",J392,0)</f>
        <v>0</v>
      </c>
      <c r="BH392" s="230">
        <f>IF(N392="sníž. přenesená",J392,0)</f>
        <v>0</v>
      </c>
      <c r="BI392" s="230">
        <f>IF(N392="nulová",J392,0)</f>
        <v>0</v>
      </c>
      <c r="BJ392" s="17" t="s">
        <v>81</v>
      </c>
      <c r="BK392" s="230">
        <f>ROUND(I392*H392,2)</f>
        <v>0</v>
      </c>
      <c r="BL392" s="17" t="s">
        <v>162</v>
      </c>
      <c r="BM392" s="229" t="s">
        <v>402</v>
      </c>
    </row>
    <row r="393" s="2" customFormat="1">
      <c r="A393" s="38"/>
      <c r="B393" s="39"/>
      <c r="C393" s="40"/>
      <c r="D393" s="231" t="s">
        <v>136</v>
      </c>
      <c r="E393" s="40"/>
      <c r="F393" s="232" t="s">
        <v>867</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136</v>
      </c>
      <c r="AU393" s="17" t="s">
        <v>81</v>
      </c>
    </row>
    <row r="394" s="12" customFormat="1" ht="25.92" customHeight="1">
      <c r="A394" s="12"/>
      <c r="B394" s="202"/>
      <c r="C394" s="203"/>
      <c r="D394" s="204" t="s">
        <v>72</v>
      </c>
      <c r="E394" s="205" t="s">
        <v>868</v>
      </c>
      <c r="F394" s="205" t="s">
        <v>869</v>
      </c>
      <c r="G394" s="203"/>
      <c r="H394" s="203"/>
      <c r="I394" s="206"/>
      <c r="J394" s="207">
        <f>BK394</f>
        <v>0</v>
      </c>
      <c r="K394" s="203"/>
      <c r="L394" s="208"/>
      <c r="M394" s="209"/>
      <c r="N394" s="210"/>
      <c r="O394" s="210"/>
      <c r="P394" s="211">
        <f>SUM(P395:P413)</f>
        <v>0</v>
      </c>
      <c r="Q394" s="210"/>
      <c r="R394" s="211">
        <f>SUM(R395:R413)</f>
        <v>0</v>
      </c>
      <c r="S394" s="210"/>
      <c r="T394" s="212">
        <f>SUM(T395:T413)</f>
        <v>0</v>
      </c>
      <c r="U394" s="12"/>
      <c r="V394" s="12"/>
      <c r="W394" s="12"/>
      <c r="X394" s="12"/>
      <c r="Y394" s="12"/>
      <c r="Z394" s="12"/>
      <c r="AA394" s="12"/>
      <c r="AB394" s="12"/>
      <c r="AC394" s="12"/>
      <c r="AD394" s="12"/>
      <c r="AE394" s="12"/>
      <c r="AR394" s="213" t="s">
        <v>81</v>
      </c>
      <c r="AT394" s="214" t="s">
        <v>72</v>
      </c>
      <c r="AU394" s="214" t="s">
        <v>73</v>
      </c>
      <c r="AY394" s="213" t="s">
        <v>127</v>
      </c>
      <c r="BK394" s="215">
        <f>SUM(BK395:BK413)</f>
        <v>0</v>
      </c>
    </row>
    <row r="395" s="2" customFormat="1" ht="16.5" customHeight="1">
      <c r="A395" s="38"/>
      <c r="B395" s="39"/>
      <c r="C395" s="218" t="s">
        <v>395</v>
      </c>
      <c r="D395" s="218" t="s">
        <v>130</v>
      </c>
      <c r="E395" s="219" t="s">
        <v>870</v>
      </c>
      <c r="F395" s="220" t="s">
        <v>871</v>
      </c>
      <c r="G395" s="221" t="s">
        <v>409</v>
      </c>
      <c r="H395" s="222">
        <v>1</v>
      </c>
      <c r="I395" s="223"/>
      <c r="J395" s="224">
        <f>ROUND(I395*H395,2)</f>
        <v>0</v>
      </c>
      <c r="K395" s="220" t="s">
        <v>134</v>
      </c>
      <c r="L395" s="44"/>
      <c r="M395" s="225" t="s">
        <v>1</v>
      </c>
      <c r="N395" s="226" t="s">
        <v>38</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140</v>
      </c>
      <c r="AT395" s="229" t="s">
        <v>130</v>
      </c>
      <c r="AU395" s="229" t="s">
        <v>81</v>
      </c>
      <c r="AY395" s="17" t="s">
        <v>127</v>
      </c>
      <c r="BE395" s="230">
        <f>IF(N395="základní",J395,0)</f>
        <v>0</v>
      </c>
      <c r="BF395" s="230">
        <f>IF(N395="snížená",J395,0)</f>
        <v>0</v>
      </c>
      <c r="BG395" s="230">
        <f>IF(N395="zákl. přenesená",J395,0)</f>
        <v>0</v>
      </c>
      <c r="BH395" s="230">
        <f>IF(N395="sníž. přenesená",J395,0)</f>
        <v>0</v>
      </c>
      <c r="BI395" s="230">
        <f>IF(N395="nulová",J395,0)</f>
        <v>0</v>
      </c>
      <c r="BJ395" s="17" t="s">
        <v>81</v>
      </c>
      <c r="BK395" s="230">
        <f>ROUND(I395*H395,2)</f>
        <v>0</v>
      </c>
      <c r="BL395" s="17" t="s">
        <v>140</v>
      </c>
      <c r="BM395" s="229" t="s">
        <v>406</v>
      </c>
    </row>
    <row r="396" s="2" customFormat="1">
      <c r="A396" s="38"/>
      <c r="B396" s="39"/>
      <c r="C396" s="40"/>
      <c r="D396" s="231" t="s">
        <v>136</v>
      </c>
      <c r="E396" s="40"/>
      <c r="F396" s="232" t="s">
        <v>871</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136</v>
      </c>
      <c r="AU396" s="17" t="s">
        <v>81</v>
      </c>
    </row>
    <row r="397" s="2" customFormat="1" ht="16.5" customHeight="1">
      <c r="A397" s="38"/>
      <c r="B397" s="39"/>
      <c r="C397" s="218" t="s">
        <v>273</v>
      </c>
      <c r="D397" s="218" t="s">
        <v>130</v>
      </c>
      <c r="E397" s="219" t="s">
        <v>601</v>
      </c>
      <c r="F397" s="220" t="s">
        <v>602</v>
      </c>
      <c r="G397" s="221" t="s">
        <v>409</v>
      </c>
      <c r="H397" s="222">
        <v>1</v>
      </c>
      <c r="I397" s="223"/>
      <c r="J397" s="224">
        <f>ROUND(I397*H397,2)</f>
        <v>0</v>
      </c>
      <c r="K397" s="220" t="s">
        <v>134</v>
      </c>
      <c r="L397" s="44"/>
      <c r="M397" s="225" t="s">
        <v>1</v>
      </c>
      <c r="N397" s="226" t="s">
        <v>38</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140</v>
      </c>
      <c r="AT397" s="229" t="s">
        <v>130</v>
      </c>
      <c r="AU397" s="229" t="s">
        <v>81</v>
      </c>
      <c r="AY397" s="17" t="s">
        <v>127</v>
      </c>
      <c r="BE397" s="230">
        <f>IF(N397="základní",J397,0)</f>
        <v>0</v>
      </c>
      <c r="BF397" s="230">
        <f>IF(N397="snížená",J397,0)</f>
        <v>0</v>
      </c>
      <c r="BG397" s="230">
        <f>IF(N397="zákl. přenesená",J397,0)</f>
        <v>0</v>
      </c>
      <c r="BH397" s="230">
        <f>IF(N397="sníž. přenesená",J397,0)</f>
        <v>0</v>
      </c>
      <c r="BI397" s="230">
        <f>IF(N397="nulová",J397,0)</f>
        <v>0</v>
      </c>
      <c r="BJ397" s="17" t="s">
        <v>81</v>
      </c>
      <c r="BK397" s="230">
        <f>ROUND(I397*H397,2)</f>
        <v>0</v>
      </c>
      <c r="BL397" s="17" t="s">
        <v>140</v>
      </c>
      <c r="BM397" s="229" t="s">
        <v>410</v>
      </c>
    </row>
    <row r="398" s="2" customFormat="1">
      <c r="A398" s="38"/>
      <c r="B398" s="39"/>
      <c r="C398" s="40"/>
      <c r="D398" s="231" t="s">
        <v>136</v>
      </c>
      <c r="E398" s="40"/>
      <c r="F398" s="232" t="s">
        <v>602</v>
      </c>
      <c r="G398" s="40"/>
      <c r="H398" s="40"/>
      <c r="I398" s="233"/>
      <c r="J398" s="40"/>
      <c r="K398" s="40"/>
      <c r="L398" s="44"/>
      <c r="M398" s="234"/>
      <c r="N398" s="235"/>
      <c r="O398" s="91"/>
      <c r="P398" s="91"/>
      <c r="Q398" s="91"/>
      <c r="R398" s="91"/>
      <c r="S398" s="91"/>
      <c r="T398" s="92"/>
      <c r="U398" s="38"/>
      <c r="V398" s="38"/>
      <c r="W398" s="38"/>
      <c r="X398" s="38"/>
      <c r="Y398" s="38"/>
      <c r="Z398" s="38"/>
      <c r="AA398" s="38"/>
      <c r="AB398" s="38"/>
      <c r="AC398" s="38"/>
      <c r="AD398" s="38"/>
      <c r="AE398" s="38"/>
      <c r="AT398" s="17" t="s">
        <v>136</v>
      </c>
      <c r="AU398" s="17" t="s">
        <v>81</v>
      </c>
    </row>
    <row r="399" s="2" customFormat="1" ht="16.5" customHeight="1">
      <c r="A399" s="38"/>
      <c r="B399" s="39"/>
      <c r="C399" s="218" t="s">
        <v>403</v>
      </c>
      <c r="D399" s="218" t="s">
        <v>130</v>
      </c>
      <c r="E399" s="219" t="s">
        <v>604</v>
      </c>
      <c r="F399" s="220" t="s">
        <v>605</v>
      </c>
      <c r="G399" s="221" t="s">
        <v>409</v>
      </c>
      <c r="H399" s="222">
        <v>1</v>
      </c>
      <c r="I399" s="223"/>
      <c r="J399" s="224">
        <f>ROUND(I399*H399,2)</f>
        <v>0</v>
      </c>
      <c r="K399" s="220" t="s">
        <v>134</v>
      </c>
      <c r="L399" s="44"/>
      <c r="M399" s="225" t="s">
        <v>1</v>
      </c>
      <c r="N399" s="226" t="s">
        <v>38</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140</v>
      </c>
      <c r="AT399" s="229" t="s">
        <v>130</v>
      </c>
      <c r="AU399" s="229" t="s">
        <v>81</v>
      </c>
      <c r="AY399" s="17" t="s">
        <v>127</v>
      </c>
      <c r="BE399" s="230">
        <f>IF(N399="základní",J399,0)</f>
        <v>0</v>
      </c>
      <c r="BF399" s="230">
        <f>IF(N399="snížená",J399,0)</f>
        <v>0</v>
      </c>
      <c r="BG399" s="230">
        <f>IF(N399="zákl. přenesená",J399,0)</f>
        <v>0</v>
      </c>
      <c r="BH399" s="230">
        <f>IF(N399="sníž. přenesená",J399,0)</f>
        <v>0</v>
      </c>
      <c r="BI399" s="230">
        <f>IF(N399="nulová",J399,0)</f>
        <v>0</v>
      </c>
      <c r="BJ399" s="17" t="s">
        <v>81</v>
      </c>
      <c r="BK399" s="230">
        <f>ROUND(I399*H399,2)</f>
        <v>0</v>
      </c>
      <c r="BL399" s="17" t="s">
        <v>140</v>
      </c>
      <c r="BM399" s="229" t="s">
        <v>414</v>
      </c>
    </row>
    <row r="400" s="2" customFormat="1">
      <c r="A400" s="38"/>
      <c r="B400" s="39"/>
      <c r="C400" s="40"/>
      <c r="D400" s="231" t="s">
        <v>136</v>
      </c>
      <c r="E400" s="40"/>
      <c r="F400" s="232" t="s">
        <v>605</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136</v>
      </c>
      <c r="AU400" s="17" t="s">
        <v>81</v>
      </c>
    </row>
    <row r="401" s="2" customFormat="1" ht="16.5" customHeight="1">
      <c r="A401" s="38"/>
      <c r="B401" s="39"/>
      <c r="C401" s="218" t="s">
        <v>276</v>
      </c>
      <c r="D401" s="218" t="s">
        <v>130</v>
      </c>
      <c r="E401" s="219" t="s">
        <v>607</v>
      </c>
      <c r="F401" s="220" t="s">
        <v>608</v>
      </c>
      <c r="G401" s="221" t="s">
        <v>409</v>
      </c>
      <c r="H401" s="222">
        <v>1</v>
      </c>
      <c r="I401" s="223"/>
      <c r="J401" s="224">
        <f>ROUND(I401*H401,2)</f>
        <v>0</v>
      </c>
      <c r="K401" s="220" t="s">
        <v>134</v>
      </c>
      <c r="L401" s="44"/>
      <c r="M401" s="225" t="s">
        <v>1</v>
      </c>
      <c r="N401" s="226" t="s">
        <v>38</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140</v>
      </c>
      <c r="AT401" s="229" t="s">
        <v>130</v>
      </c>
      <c r="AU401" s="229" t="s">
        <v>81</v>
      </c>
      <c r="AY401" s="17" t="s">
        <v>127</v>
      </c>
      <c r="BE401" s="230">
        <f>IF(N401="základní",J401,0)</f>
        <v>0</v>
      </c>
      <c r="BF401" s="230">
        <f>IF(N401="snížená",J401,0)</f>
        <v>0</v>
      </c>
      <c r="BG401" s="230">
        <f>IF(N401="zákl. přenesená",J401,0)</f>
        <v>0</v>
      </c>
      <c r="BH401" s="230">
        <f>IF(N401="sníž. přenesená",J401,0)</f>
        <v>0</v>
      </c>
      <c r="BI401" s="230">
        <f>IF(N401="nulová",J401,0)</f>
        <v>0</v>
      </c>
      <c r="BJ401" s="17" t="s">
        <v>81</v>
      </c>
      <c r="BK401" s="230">
        <f>ROUND(I401*H401,2)</f>
        <v>0</v>
      </c>
      <c r="BL401" s="17" t="s">
        <v>140</v>
      </c>
      <c r="BM401" s="229" t="s">
        <v>417</v>
      </c>
    </row>
    <row r="402" s="2" customFormat="1">
      <c r="A402" s="38"/>
      <c r="B402" s="39"/>
      <c r="C402" s="40"/>
      <c r="D402" s="231" t="s">
        <v>136</v>
      </c>
      <c r="E402" s="40"/>
      <c r="F402" s="232" t="s">
        <v>608</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136</v>
      </c>
      <c r="AU402" s="17" t="s">
        <v>81</v>
      </c>
    </row>
    <row r="403" s="2" customFormat="1" ht="16.5" customHeight="1">
      <c r="A403" s="38"/>
      <c r="B403" s="39"/>
      <c r="C403" s="218" t="s">
        <v>281</v>
      </c>
      <c r="D403" s="218" t="s">
        <v>130</v>
      </c>
      <c r="E403" s="219" t="s">
        <v>872</v>
      </c>
      <c r="F403" s="220" t="s">
        <v>873</v>
      </c>
      <c r="G403" s="221" t="s">
        <v>409</v>
      </c>
      <c r="H403" s="222">
        <v>1</v>
      </c>
      <c r="I403" s="223"/>
      <c r="J403" s="224">
        <f>ROUND(I403*H403,2)</f>
        <v>0</v>
      </c>
      <c r="K403" s="220" t="s">
        <v>134</v>
      </c>
      <c r="L403" s="44"/>
      <c r="M403" s="225" t="s">
        <v>1</v>
      </c>
      <c r="N403" s="226" t="s">
        <v>38</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140</v>
      </c>
      <c r="AT403" s="229" t="s">
        <v>130</v>
      </c>
      <c r="AU403" s="229" t="s">
        <v>81</v>
      </c>
      <c r="AY403" s="17" t="s">
        <v>127</v>
      </c>
      <c r="BE403" s="230">
        <f>IF(N403="základní",J403,0)</f>
        <v>0</v>
      </c>
      <c r="BF403" s="230">
        <f>IF(N403="snížená",J403,0)</f>
        <v>0</v>
      </c>
      <c r="BG403" s="230">
        <f>IF(N403="zákl. přenesená",J403,0)</f>
        <v>0</v>
      </c>
      <c r="BH403" s="230">
        <f>IF(N403="sníž. přenesená",J403,0)</f>
        <v>0</v>
      </c>
      <c r="BI403" s="230">
        <f>IF(N403="nulová",J403,0)</f>
        <v>0</v>
      </c>
      <c r="BJ403" s="17" t="s">
        <v>81</v>
      </c>
      <c r="BK403" s="230">
        <f>ROUND(I403*H403,2)</f>
        <v>0</v>
      </c>
      <c r="BL403" s="17" t="s">
        <v>140</v>
      </c>
      <c r="BM403" s="229" t="s">
        <v>421</v>
      </c>
    </row>
    <row r="404" s="2" customFormat="1">
      <c r="A404" s="38"/>
      <c r="B404" s="39"/>
      <c r="C404" s="40"/>
      <c r="D404" s="231" t="s">
        <v>136</v>
      </c>
      <c r="E404" s="40"/>
      <c r="F404" s="232" t="s">
        <v>873</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136</v>
      </c>
      <c r="AU404" s="17" t="s">
        <v>81</v>
      </c>
    </row>
    <row r="405" s="2" customFormat="1" ht="16.5" customHeight="1">
      <c r="A405" s="38"/>
      <c r="B405" s="39"/>
      <c r="C405" s="218" t="s">
        <v>411</v>
      </c>
      <c r="D405" s="218" t="s">
        <v>130</v>
      </c>
      <c r="E405" s="219" t="s">
        <v>874</v>
      </c>
      <c r="F405" s="220" t="s">
        <v>875</v>
      </c>
      <c r="G405" s="221" t="s">
        <v>133</v>
      </c>
      <c r="H405" s="222">
        <v>120</v>
      </c>
      <c r="I405" s="223"/>
      <c r="J405" s="224">
        <f>ROUND(I405*H405,2)</f>
        <v>0</v>
      </c>
      <c r="K405" s="220" t="s">
        <v>134</v>
      </c>
      <c r="L405" s="44"/>
      <c r="M405" s="225" t="s">
        <v>1</v>
      </c>
      <c r="N405" s="226" t="s">
        <v>38</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140</v>
      </c>
      <c r="AT405" s="229" t="s">
        <v>130</v>
      </c>
      <c r="AU405" s="229" t="s">
        <v>81</v>
      </c>
      <c r="AY405" s="17" t="s">
        <v>127</v>
      </c>
      <c r="BE405" s="230">
        <f>IF(N405="základní",J405,0)</f>
        <v>0</v>
      </c>
      <c r="BF405" s="230">
        <f>IF(N405="snížená",J405,0)</f>
        <v>0</v>
      </c>
      <c r="BG405" s="230">
        <f>IF(N405="zákl. přenesená",J405,0)</f>
        <v>0</v>
      </c>
      <c r="BH405" s="230">
        <f>IF(N405="sníž. přenesená",J405,0)</f>
        <v>0</v>
      </c>
      <c r="BI405" s="230">
        <f>IF(N405="nulová",J405,0)</f>
        <v>0</v>
      </c>
      <c r="BJ405" s="17" t="s">
        <v>81</v>
      </c>
      <c r="BK405" s="230">
        <f>ROUND(I405*H405,2)</f>
        <v>0</v>
      </c>
      <c r="BL405" s="17" t="s">
        <v>140</v>
      </c>
      <c r="BM405" s="229" t="s">
        <v>424</v>
      </c>
    </row>
    <row r="406" s="2" customFormat="1">
      <c r="A406" s="38"/>
      <c r="B406" s="39"/>
      <c r="C406" s="40"/>
      <c r="D406" s="231" t="s">
        <v>136</v>
      </c>
      <c r="E406" s="40"/>
      <c r="F406" s="232" t="s">
        <v>875</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136</v>
      </c>
      <c r="AU406" s="17" t="s">
        <v>81</v>
      </c>
    </row>
    <row r="407" s="2" customFormat="1">
      <c r="A407" s="38"/>
      <c r="B407" s="39"/>
      <c r="C407" s="40"/>
      <c r="D407" s="231" t="s">
        <v>170</v>
      </c>
      <c r="E407" s="40"/>
      <c r="F407" s="246" t="s">
        <v>876</v>
      </c>
      <c r="G407" s="40"/>
      <c r="H407" s="40"/>
      <c r="I407" s="233"/>
      <c r="J407" s="40"/>
      <c r="K407" s="40"/>
      <c r="L407" s="44"/>
      <c r="M407" s="234"/>
      <c r="N407" s="235"/>
      <c r="O407" s="91"/>
      <c r="P407" s="91"/>
      <c r="Q407" s="91"/>
      <c r="R407" s="91"/>
      <c r="S407" s="91"/>
      <c r="T407" s="92"/>
      <c r="U407" s="38"/>
      <c r="V407" s="38"/>
      <c r="W407" s="38"/>
      <c r="X407" s="38"/>
      <c r="Y407" s="38"/>
      <c r="Z407" s="38"/>
      <c r="AA407" s="38"/>
      <c r="AB407" s="38"/>
      <c r="AC407" s="38"/>
      <c r="AD407" s="38"/>
      <c r="AE407" s="38"/>
      <c r="AT407" s="17" t="s">
        <v>170</v>
      </c>
      <c r="AU407" s="17" t="s">
        <v>81</v>
      </c>
    </row>
    <row r="408" s="2" customFormat="1" ht="16.5" customHeight="1">
      <c r="A408" s="38"/>
      <c r="B408" s="39"/>
      <c r="C408" s="218" t="s">
        <v>281</v>
      </c>
      <c r="D408" s="218" t="s">
        <v>130</v>
      </c>
      <c r="E408" s="219" t="s">
        <v>611</v>
      </c>
      <c r="F408" s="220" t="s">
        <v>612</v>
      </c>
      <c r="G408" s="221" t="s">
        <v>409</v>
      </c>
      <c r="H408" s="222">
        <v>1</v>
      </c>
      <c r="I408" s="223"/>
      <c r="J408" s="224">
        <f>ROUND(I408*H408,2)</f>
        <v>0</v>
      </c>
      <c r="K408" s="220" t="s">
        <v>134</v>
      </c>
      <c r="L408" s="44"/>
      <c r="M408" s="225" t="s">
        <v>1</v>
      </c>
      <c r="N408" s="226" t="s">
        <v>38</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140</v>
      </c>
      <c r="AT408" s="229" t="s">
        <v>130</v>
      </c>
      <c r="AU408" s="229" t="s">
        <v>81</v>
      </c>
      <c r="AY408" s="17" t="s">
        <v>127</v>
      </c>
      <c r="BE408" s="230">
        <f>IF(N408="základní",J408,0)</f>
        <v>0</v>
      </c>
      <c r="BF408" s="230">
        <f>IF(N408="snížená",J408,0)</f>
        <v>0</v>
      </c>
      <c r="BG408" s="230">
        <f>IF(N408="zákl. přenesená",J408,0)</f>
        <v>0</v>
      </c>
      <c r="BH408" s="230">
        <f>IF(N408="sníž. přenesená",J408,0)</f>
        <v>0</v>
      </c>
      <c r="BI408" s="230">
        <f>IF(N408="nulová",J408,0)</f>
        <v>0</v>
      </c>
      <c r="BJ408" s="17" t="s">
        <v>81</v>
      </c>
      <c r="BK408" s="230">
        <f>ROUND(I408*H408,2)</f>
        <v>0</v>
      </c>
      <c r="BL408" s="17" t="s">
        <v>140</v>
      </c>
      <c r="BM408" s="229" t="s">
        <v>428</v>
      </c>
    </row>
    <row r="409" s="2" customFormat="1">
      <c r="A409" s="38"/>
      <c r="B409" s="39"/>
      <c r="C409" s="40"/>
      <c r="D409" s="231" t="s">
        <v>136</v>
      </c>
      <c r="E409" s="40"/>
      <c r="F409" s="232" t="s">
        <v>612</v>
      </c>
      <c r="G409" s="40"/>
      <c r="H409" s="40"/>
      <c r="I409" s="233"/>
      <c r="J409" s="40"/>
      <c r="K409" s="40"/>
      <c r="L409" s="44"/>
      <c r="M409" s="234"/>
      <c r="N409" s="235"/>
      <c r="O409" s="91"/>
      <c r="P409" s="91"/>
      <c r="Q409" s="91"/>
      <c r="R409" s="91"/>
      <c r="S409" s="91"/>
      <c r="T409" s="92"/>
      <c r="U409" s="38"/>
      <c r="V409" s="38"/>
      <c r="W409" s="38"/>
      <c r="X409" s="38"/>
      <c r="Y409" s="38"/>
      <c r="Z409" s="38"/>
      <c r="AA409" s="38"/>
      <c r="AB409" s="38"/>
      <c r="AC409" s="38"/>
      <c r="AD409" s="38"/>
      <c r="AE409" s="38"/>
      <c r="AT409" s="17" t="s">
        <v>136</v>
      </c>
      <c r="AU409" s="17" t="s">
        <v>81</v>
      </c>
    </row>
    <row r="410" s="2" customFormat="1" ht="16.5" customHeight="1">
      <c r="A410" s="38"/>
      <c r="B410" s="39"/>
      <c r="C410" s="218" t="s">
        <v>418</v>
      </c>
      <c r="D410" s="218" t="s">
        <v>130</v>
      </c>
      <c r="E410" s="219" t="s">
        <v>614</v>
      </c>
      <c r="F410" s="220" t="s">
        <v>615</v>
      </c>
      <c r="G410" s="221" t="s">
        <v>409</v>
      </c>
      <c r="H410" s="222">
        <v>1</v>
      </c>
      <c r="I410" s="223"/>
      <c r="J410" s="224">
        <f>ROUND(I410*H410,2)</f>
        <v>0</v>
      </c>
      <c r="K410" s="220" t="s">
        <v>134</v>
      </c>
      <c r="L410" s="44"/>
      <c r="M410" s="225" t="s">
        <v>1</v>
      </c>
      <c r="N410" s="226" t="s">
        <v>38</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140</v>
      </c>
      <c r="AT410" s="229" t="s">
        <v>130</v>
      </c>
      <c r="AU410" s="229" t="s">
        <v>81</v>
      </c>
      <c r="AY410" s="17" t="s">
        <v>127</v>
      </c>
      <c r="BE410" s="230">
        <f>IF(N410="základní",J410,0)</f>
        <v>0</v>
      </c>
      <c r="BF410" s="230">
        <f>IF(N410="snížená",J410,0)</f>
        <v>0</v>
      </c>
      <c r="BG410" s="230">
        <f>IF(N410="zákl. přenesená",J410,0)</f>
        <v>0</v>
      </c>
      <c r="BH410" s="230">
        <f>IF(N410="sníž. přenesená",J410,0)</f>
        <v>0</v>
      </c>
      <c r="BI410" s="230">
        <f>IF(N410="nulová",J410,0)</f>
        <v>0</v>
      </c>
      <c r="BJ410" s="17" t="s">
        <v>81</v>
      </c>
      <c r="BK410" s="230">
        <f>ROUND(I410*H410,2)</f>
        <v>0</v>
      </c>
      <c r="BL410" s="17" t="s">
        <v>140</v>
      </c>
      <c r="BM410" s="229" t="s">
        <v>431</v>
      </c>
    </row>
    <row r="411" s="2" customFormat="1">
      <c r="A411" s="38"/>
      <c r="B411" s="39"/>
      <c r="C411" s="40"/>
      <c r="D411" s="231" t="s">
        <v>136</v>
      </c>
      <c r="E411" s="40"/>
      <c r="F411" s="232" t="s">
        <v>615</v>
      </c>
      <c r="G411" s="40"/>
      <c r="H411" s="40"/>
      <c r="I411" s="233"/>
      <c r="J411" s="40"/>
      <c r="K411" s="40"/>
      <c r="L411" s="44"/>
      <c r="M411" s="234"/>
      <c r="N411" s="235"/>
      <c r="O411" s="91"/>
      <c r="P411" s="91"/>
      <c r="Q411" s="91"/>
      <c r="R411" s="91"/>
      <c r="S411" s="91"/>
      <c r="T411" s="92"/>
      <c r="U411" s="38"/>
      <c r="V411" s="38"/>
      <c r="W411" s="38"/>
      <c r="X411" s="38"/>
      <c r="Y411" s="38"/>
      <c r="Z411" s="38"/>
      <c r="AA411" s="38"/>
      <c r="AB411" s="38"/>
      <c r="AC411" s="38"/>
      <c r="AD411" s="38"/>
      <c r="AE411" s="38"/>
      <c r="AT411" s="17" t="s">
        <v>136</v>
      </c>
      <c r="AU411" s="17" t="s">
        <v>81</v>
      </c>
    </row>
    <row r="412" s="2" customFormat="1" ht="24.15" customHeight="1">
      <c r="A412" s="38"/>
      <c r="B412" s="39"/>
      <c r="C412" s="218" t="s">
        <v>284</v>
      </c>
      <c r="D412" s="218" t="s">
        <v>130</v>
      </c>
      <c r="E412" s="219" t="s">
        <v>877</v>
      </c>
      <c r="F412" s="220" t="s">
        <v>878</v>
      </c>
      <c r="G412" s="221" t="s">
        <v>409</v>
      </c>
      <c r="H412" s="222">
        <v>1</v>
      </c>
      <c r="I412" s="223"/>
      <c r="J412" s="224">
        <f>ROUND(I412*H412,2)</f>
        <v>0</v>
      </c>
      <c r="K412" s="220" t="s">
        <v>134</v>
      </c>
      <c r="L412" s="44"/>
      <c r="M412" s="225" t="s">
        <v>1</v>
      </c>
      <c r="N412" s="226" t="s">
        <v>38</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140</v>
      </c>
      <c r="AT412" s="229" t="s">
        <v>130</v>
      </c>
      <c r="AU412" s="229" t="s">
        <v>81</v>
      </c>
      <c r="AY412" s="17" t="s">
        <v>127</v>
      </c>
      <c r="BE412" s="230">
        <f>IF(N412="základní",J412,0)</f>
        <v>0</v>
      </c>
      <c r="BF412" s="230">
        <f>IF(N412="snížená",J412,0)</f>
        <v>0</v>
      </c>
      <c r="BG412" s="230">
        <f>IF(N412="zákl. přenesená",J412,0)</f>
        <v>0</v>
      </c>
      <c r="BH412" s="230">
        <f>IF(N412="sníž. přenesená",J412,0)</f>
        <v>0</v>
      </c>
      <c r="BI412" s="230">
        <f>IF(N412="nulová",J412,0)</f>
        <v>0</v>
      </c>
      <c r="BJ412" s="17" t="s">
        <v>81</v>
      </c>
      <c r="BK412" s="230">
        <f>ROUND(I412*H412,2)</f>
        <v>0</v>
      </c>
      <c r="BL412" s="17" t="s">
        <v>140</v>
      </c>
      <c r="BM412" s="229" t="s">
        <v>434</v>
      </c>
    </row>
    <row r="413" s="2" customFormat="1">
      <c r="A413" s="38"/>
      <c r="B413" s="39"/>
      <c r="C413" s="40"/>
      <c r="D413" s="231" t="s">
        <v>136</v>
      </c>
      <c r="E413" s="40"/>
      <c r="F413" s="232" t="s">
        <v>878</v>
      </c>
      <c r="G413" s="40"/>
      <c r="H413" s="40"/>
      <c r="I413" s="233"/>
      <c r="J413" s="40"/>
      <c r="K413" s="40"/>
      <c r="L413" s="44"/>
      <c r="M413" s="247"/>
      <c r="N413" s="248"/>
      <c r="O413" s="249"/>
      <c r="P413" s="249"/>
      <c r="Q413" s="249"/>
      <c r="R413" s="249"/>
      <c r="S413" s="249"/>
      <c r="T413" s="250"/>
      <c r="U413" s="38"/>
      <c r="V413" s="38"/>
      <c r="W413" s="38"/>
      <c r="X413" s="38"/>
      <c r="Y413" s="38"/>
      <c r="Z413" s="38"/>
      <c r="AA413" s="38"/>
      <c r="AB413" s="38"/>
      <c r="AC413" s="38"/>
      <c r="AD413" s="38"/>
      <c r="AE413" s="38"/>
      <c r="AT413" s="17" t="s">
        <v>136</v>
      </c>
      <c r="AU413" s="17" t="s">
        <v>81</v>
      </c>
    </row>
    <row r="414" s="2" customFormat="1" ht="6.96" customHeight="1">
      <c r="A414" s="38"/>
      <c r="B414" s="66"/>
      <c r="C414" s="67"/>
      <c r="D414" s="67"/>
      <c r="E414" s="67"/>
      <c r="F414" s="67"/>
      <c r="G414" s="67"/>
      <c r="H414" s="67"/>
      <c r="I414" s="67"/>
      <c r="J414" s="67"/>
      <c r="K414" s="67"/>
      <c r="L414" s="44"/>
      <c r="M414" s="38"/>
      <c r="O414" s="38"/>
      <c r="P414" s="38"/>
      <c r="Q414" s="38"/>
      <c r="R414" s="38"/>
      <c r="S414" s="38"/>
      <c r="T414" s="38"/>
      <c r="U414" s="38"/>
      <c r="V414" s="38"/>
      <c r="W414" s="38"/>
      <c r="X414" s="38"/>
      <c r="Y414" s="38"/>
      <c r="Z414" s="38"/>
      <c r="AA414" s="38"/>
      <c r="AB414" s="38"/>
      <c r="AC414" s="38"/>
      <c r="AD414" s="38"/>
      <c r="AE414" s="38"/>
    </row>
  </sheetData>
  <sheetProtection sheet="1" autoFilter="0" formatColumns="0" formatRows="0" objects="1" scenarios="1" spinCount="100000" saltValue="Pitf5B1z40lEpaLL1gTI+xTsp3qw9YBN2tonmLrZvEUESaKByIU7Y9I/o5QtDaKxY1VLkFNSZI11ptc1PiZIhA==" hashValue="/89e5f3l+787zlIcxfiUY/7gXry6gq4Fr4wZ8dC7tHUsK7ARnHjb3Hv5WLSvrpYQVzVI1dBsEzYt6TNu4bW6NA==" algorithmName="SHA-512" password="C5C4"/>
  <autoFilter ref="C128:K413"/>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s="1" customFormat="1" ht="6.96" customHeight="1">
      <c r="B3" s="136"/>
      <c r="C3" s="137"/>
      <c r="D3" s="137"/>
      <c r="E3" s="137"/>
      <c r="F3" s="137"/>
      <c r="G3" s="137"/>
      <c r="H3" s="137"/>
      <c r="I3" s="137"/>
      <c r="J3" s="137"/>
      <c r="K3" s="137"/>
      <c r="L3" s="20"/>
      <c r="AT3" s="17" t="s">
        <v>83</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 xml:space="preserve"> FN Brno – Posílení elektrických rozvodů v areálu FN Brno v souvislosti s realizací projektu GPK_VV</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879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7. 8. 2025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 xml:space="preserve"> </v>
      </c>
      <c r="F15" s="38"/>
      <c r="G15" s="38"/>
      <c r="H15" s="38"/>
      <c r="I15" s="140" t="s">
        <v>26</v>
      </c>
      <c r="J15" s="143"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27</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29</v>
      </c>
      <c r="E20" s="38"/>
      <c r="F20" s="38"/>
      <c r="G20" s="38"/>
      <c r="H20" s="38"/>
      <c r="I20" s="140" t="s">
        <v>25</v>
      </c>
      <c r="J20" s="143"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 xml:space="preserve"> </v>
      </c>
      <c r="F21" s="38"/>
      <c r="G21" s="38"/>
      <c r="H21" s="38"/>
      <c r="I21" s="140" t="s">
        <v>26</v>
      </c>
      <c r="J21" s="143"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31</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26</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33</v>
      </c>
      <c r="E30" s="38"/>
      <c r="F30" s="38"/>
      <c r="G30" s="38"/>
      <c r="H30" s="38"/>
      <c r="I30" s="38"/>
      <c r="J30" s="151">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35</v>
      </c>
      <c r="G32" s="38"/>
      <c r="H32" s="38"/>
      <c r="I32" s="152" t="s">
        <v>34</v>
      </c>
      <c r="J32" s="152" t="s">
        <v>36</v>
      </c>
      <c r="K32" s="38"/>
      <c r="L32" s="63"/>
      <c r="S32" s="38"/>
      <c r="T32" s="38"/>
      <c r="U32" s="38"/>
      <c r="V32" s="38"/>
      <c r="W32" s="38"/>
      <c r="X32" s="38"/>
      <c r="Y32" s="38"/>
      <c r="Z32" s="38"/>
      <c r="AA32" s="38"/>
      <c r="AB32" s="38"/>
      <c r="AC32" s="38"/>
      <c r="AD32" s="38"/>
      <c r="AE32" s="38"/>
    </row>
    <row r="33" s="2" customFormat="1" ht="14.4" customHeight="1">
      <c r="A33" s="38"/>
      <c r="B33" s="44"/>
      <c r="C33" s="38"/>
      <c r="D33" s="153" t="s">
        <v>37</v>
      </c>
      <c r="E33" s="140" t="s">
        <v>38</v>
      </c>
      <c r="F33" s="154">
        <f>ROUND((SUM(BE120:BE240)),  2)</f>
        <v>0</v>
      </c>
      <c r="G33" s="38"/>
      <c r="H33" s="38"/>
      <c r="I33" s="155">
        <v>0.20999999999999999</v>
      </c>
      <c r="J33" s="154">
        <f>ROUND(((SUM(BE120:BE240))*I33),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39</v>
      </c>
      <c r="F34" s="154">
        <f>ROUND((SUM(BF120:BF240)),  2)</f>
        <v>0</v>
      </c>
      <c r="G34" s="38"/>
      <c r="H34" s="38"/>
      <c r="I34" s="155">
        <v>0.12</v>
      </c>
      <c r="J34" s="154">
        <f>ROUND(((SUM(BF120:BF240))*I34),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40</v>
      </c>
      <c r="F35" s="154">
        <f>ROUND((SUM(BG120:BG240)),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41</v>
      </c>
      <c r="F36" s="154">
        <f>ROUND((SUM(BH120:BH240)),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42</v>
      </c>
      <c r="F37" s="154">
        <f>ROUND((SUM(BI120:BI240)),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43</v>
      </c>
      <c r="E39" s="158"/>
      <c r="F39" s="158"/>
      <c r="G39" s="159" t="s">
        <v>44</v>
      </c>
      <c r="H39" s="160" t="s">
        <v>45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46</v>
      </c>
      <c r="E50" s="164"/>
      <c r="F50" s="164"/>
      <c r="G50" s="163" t="s">
        <v>47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48</v>
      </c>
      <c r="E61" s="166"/>
      <c r="F61" s="167" t="s">
        <v>49</v>
      </c>
      <c r="G61" s="165" t="s">
        <v>48</v>
      </c>
      <c r="H61" s="166"/>
      <c r="I61" s="166"/>
      <c r="J61" s="168" t="s">
        <v>49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50</v>
      </c>
      <c r="E65" s="169"/>
      <c r="F65" s="169"/>
      <c r="G65" s="163" t="s">
        <v>51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48</v>
      </c>
      <c r="E76" s="166"/>
      <c r="F76" s="167" t="s">
        <v>49</v>
      </c>
      <c r="G76" s="165" t="s">
        <v>48</v>
      </c>
      <c r="H76" s="166"/>
      <c r="I76" s="166"/>
      <c r="J76" s="168" t="s">
        <v>49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4" t="str">
        <f>E7</f>
        <v xml:space="preserve"> FN Brno – Posílení elektrických rozvodů v areálu FN Brno v souvislosti s realizací projektu GPK_VV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02.1 - Vnitro-areálové rozvody VN a NN_technologie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7. 8. 2025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104</v>
      </c>
      <c r="E97" s="182"/>
      <c r="F97" s="182"/>
      <c r="G97" s="182"/>
      <c r="H97" s="182"/>
      <c r="I97" s="182"/>
      <c r="J97" s="183">
        <f>J121</f>
        <v>0</v>
      </c>
      <c r="K97" s="180"/>
      <c r="L97" s="184"/>
      <c r="S97" s="9"/>
      <c r="T97" s="9"/>
      <c r="U97" s="9"/>
      <c r="V97" s="9"/>
      <c r="W97" s="9"/>
      <c r="X97" s="9"/>
      <c r="Y97" s="9"/>
      <c r="Z97" s="9"/>
      <c r="AA97" s="9"/>
      <c r="AB97" s="9"/>
      <c r="AC97" s="9"/>
      <c r="AD97" s="9"/>
      <c r="AE97" s="9"/>
    </row>
    <row r="98" s="10" customFormat="1" ht="19.92" customHeight="1">
      <c r="A98" s="10"/>
      <c r="B98" s="185"/>
      <c r="C98" s="186"/>
      <c r="D98" s="187" t="s">
        <v>105</v>
      </c>
      <c r="E98" s="188"/>
      <c r="F98" s="188"/>
      <c r="G98" s="188"/>
      <c r="H98" s="188"/>
      <c r="I98" s="188"/>
      <c r="J98" s="189">
        <f>J122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108</v>
      </c>
      <c r="E99" s="188"/>
      <c r="F99" s="188"/>
      <c r="G99" s="188"/>
      <c r="H99" s="188"/>
      <c r="I99" s="188"/>
      <c r="J99" s="189">
        <f>J180</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110</v>
      </c>
      <c r="E100" s="182"/>
      <c r="F100" s="182"/>
      <c r="G100" s="182"/>
      <c r="H100" s="182"/>
      <c r="I100" s="182"/>
      <c r="J100" s="183">
        <f>J226</f>
        <v>0</v>
      </c>
      <c r="K100" s="180"/>
      <c r="L100" s="184"/>
      <c r="S100" s="9"/>
      <c r="T100" s="9"/>
      <c r="U100" s="9"/>
      <c r="V100" s="9"/>
      <c r="W100" s="9"/>
      <c r="X100" s="9"/>
      <c r="Y100" s="9"/>
      <c r="Z100" s="9"/>
      <c r="AA100" s="9"/>
      <c r="AB100" s="9"/>
      <c r="AC100" s="9"/>
      <c r="AD100" s="9"/>
      <c r="AE100" s="9"/>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111</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26.25" customHeight="1">
      <c r="A110" s="38"/>
      <c r="B110" s="39"/>
      <c r="C110" s="40"/>
      <c r="D110" s="40"/>
      <c r="E110" s="174" t="str">
        <f>E7</f>
        <v xml:space="preserve"> FN Brno – Posílení elektrických rozvodů v areálu FN Brno v souvislosti s realizací projektu GPK_VV</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97</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SO 02.1 - Vnitro-areálové rozvody VN a NN_technologie</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 xml:space="preserve"> </v>
      </c>
      <c r="G114" s="40"/>
      <c r="H114" s="40"/>
      <c r="I114" s="32" t="s">
        <v>22</v>
      </c>
      <c r="J114" s="79" t="str">
        <f>IF(J12="","",J12)</f>
        <v>7. 8. 2025</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5.15" customHeight="1">
      <c r="A116" s="38"/>
      <c r="B116" s="39"/>
      <c r="C116" s="32" t="s">
        <v>24</v>
      </c>
      <c r="D116" s="40"/>
      <c r="E116" s="40"/>
      <c r="F116" s="27" t="str">
        <f>E15</f>
        <v xml:space="preserve"> </v>
      </c>
      <c r="G116" s="40"/>
      <c r="H116" s="40"/>
      <c r="I116" s="32" t="s">
        <v>29</v>
      </c>
      <c r="J116" s="36" t="str">
        <f>E21</f>
        <v xml:space="preserve"> </v>
      </c>
      <c r="K116" s="40"/>
      <c r="L116" s="63"/>
      <c r="S116" s="38"/>
      <c r="T116" s="38"/>
      <c r="U116" s="38"/>
      <c r="V116" s="38"/>
      <c r="W116" s="38"/>
      <c r="X116" s="38"/>
      <c r="Y116" s="38"/>
      <c r="Z116" s="38"/>
      <c r="AA116" s="38"/>
      <c r="AB116" s="38"/>
      <c r="AC116" s="38"/>
      <c r="AD116" s="38"/>
      <c r="AE116" s="38"/>
    </row>
    <row r="117" s="2" customFormat="1" ht="15.15" customHeight="1">
      <c r="A117" s="38"/>
      <c r="B117" s="39"/>
      <c r="C117" s="32" t="s">
        <v>27</v>
      </c>
      <c r="D117" s="40"/>
      <c r="E117" s="40"/>
      <c r="F117" s="27" t="str">
        <f>IF(E18="","",E18)</f>
        <v>Vyplň údaj</v>
      </c>
      <c r="G117" s="40"/>
      <c r="H117" s="40"/>
      <c r="I117" s="32" t="s">
        <v>31</v>
      </c>
      <c r="J117" s="36" t="str">
        <f>E24</f>
        <v xml:space="preserve"> </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191"/>
      <c r="B119" s="192"/>
      <c r="C119" s="193" t="s">
        <v>112</v>
      </c>
      <c r="D119" s="194" t="s">
        <v>58</v>
      </c>
      <c r="E119" s="194" t="s">
        <v>54</v>
      </c>
      <c r="F119" s="194" t="s">
        <v>55</v>
      </c>
      <c r="G119" s="194" t="s">
        <v>113</v>
      </c>
      <c r="H119" s="194" t="s">
        <v>114</v>
      </c>
      <c r="I119" s="194" t="s">
        <v>115</v>
      </c>
      <c r="J119" s="194" t="s">
        <v>101</v>
      </c>
      <c r="K119" s="195" t="s">
        <v>116</v>
      </c>
      <c r="L119" s="196"/>
      <c r="M119" s="100" t="s">
        <v>1</v>
      </c>
      <c r="N119" s="101" t="s">
        <v>37</v>
      </c>
      <c r="O119" s="101" t="s">
        <v>117</v>
      </c>
      <c r="P119" s="101" t="s">
        <v>118</v>
      </c>
      <c r="Q119" s="101" t="s">
        <v>119</v>
      </c>
      <c r="R119" s="101" t="s">
        <v>120</v>
      </c>
      <c r="S119" s="101" t="s">
        <v>121</v>
      </c>
      <c r="T119" s="102" t="s">
        <v>122</v>
      </c>
      <c r="U119" s="191"/>
      <c r="V119" s="191"/>
      <c r="W119" s="191"/>
      <c r="X119" s="191"/>
      <c r="Y119" s="191"/>
      <c r="Z119" s="191"/>
      <c r="AA119" s="191"/>
      <c r="AB119" s="191"/>
      <c r="AC119" s="191"/>
      <c r="AD119" s="191"/>
      <c r="AE119" s="191"/>
    </row>
    <row r="120" s="2" customFormat="1" ht="22.8" customHeight="1">
      <c r="A120" s="38"/>
      <c r="B120" s="39"/>
      <c r="C120" s="107" t="s">
        <v>123</v>
      </c>
      <c r="D120" s="40"/>
      <c r="E120" s="40"/>
      <c r="F120" s="40"/>
      <c r="G120" s="40"/>
      <c r="H120" s="40"/>
      <c r="I120" s="40"/>
      <c r="J120" s="197">
        <f>BK120</f>
        <v>0</v>
      </c>
      <c r="K120" s="40"/>
      <c r="L120" s="44"/>
      <c r="M120" s="103"/>
      <c r="N120" s="198"/>
      <c r="O120" s="104"/>
      <c r="P120" s="199">
        <f>P121+P226</f>
        <v>0</v>
      </c>
      <c r="Q120" s="104"/>
      <c r="R120" s="199">
        <f>R121+R226</f>
        <v>0</v>
      </c>
      <c r="S120" s="104"/>
      <c r="T120" s="200">
        <f>T121+T226</f>
        <v>0</v>
      </c>
      <c r="U120" s="38"/>
      <c r="V120" s="38"/>
      <c r="W120" s="38"/>
      <c r="X120" s="38"/>
      <c r="Y120" s="38"/>
      <c r="Z120" s="38"/>
      <c r="AA120" s="38"/>
      <c r="AB120" s="38"/>
      <c r="AC120" s="38"/>
      <c r="AD120" s="38"/>
      <c r="AE120" s="38"/>
      <c r="AT120" s="17" t="s">
        <v>72</v>
      </c>
      <c r="AU120" s="17" t="s">
        <v>103</v>
      </c>
      <c r="BK120" s="201">
        <f>BK121+BK226</f>
        <v>0</v>
      </c>
    </row>
    <row r="121" s="12" customFormat="1" ht="25.92" customHeight="1">
      <c r="A121" s="12"/>
      <c r="B121" s="202"/>
      <c r="C121" s="203"/>
      <c r="D121" s="204" t="s">
        <v>72</v>
      </c>
      <c r="E121" s="205" t="s">
        <v>124</v>
      </c>
      <c r="F121" s="205" t="s">
        <v>125</v>
      </c>
      <c r="G121" s="203"/>
      <c r="H121" s="203"/>
      <c r="I121" s="206"/>
      <c r="J121" s="207">
        <f>BK121</f>
        <v>0</v>
      </c>
      <c r="K121" s="203"/>
      <c r="L121" s="208"/>
      <c r="M121" s="209"/>
      <c r="N121" s="210"/>
      <c r="O121" s="210"/>
      <c r="P121" s="211">
        <f>P122+P180</f>
        <v>0</v>
      </c>
      <c r="Q121" s="210"/>
      <c r="R121" s="211">
        <f>R122+R180</f>
        <v>0</v>
      </c>
      <c r="S121" s="210"/>
      <c r="T121" s="212">
        <f>T122+T180</f>
        <v>0</v>
      </c>
      <c r="U121" s="12"/>
      <c r="V121" s="12"/>
      <c r="W121" s="12"/>
      <c r="X121" s="12"/>
      <c r="Y121" s="12"/>
      <c r="Z121" s="12"/>
      <c r="AA121" s="12"/>
      <c r="AB121" s="12"/>
      <c r="AC121" s="12"/>
      <c r="AD121" s="12"/>
      <c r="AE121" s="12"/>
      <c r="AR121" s="213" t="s">
        <v>126</v>
      </c>
      <c r="AT121" s="214" t="s">
        <v>72</v>
      </c>
      <c r="AU121" s="214" t="s">
        <v>73</v>
      </c>
      <c r="AY121" s="213" t="s">
        <v>127</v>
      </c>
      <c r="BK121" s="215">
        <f>BK122+BK180</f>
        <v>0</v>
      </c>
    </row>
    <row r="122" s="12" customFormat="1" ht="22.8" customHeight="1">
      <c r="A122" s="12"/>
      <c r="B122" s="202"/>
      <c r="C122" s="203"/>
      <c r="D122" s="204" t="s">
        <v>72</v>
      </c>
      <c r="E122" s="216" t="s">
        <v>128</v>
      </c>
      <c r="F122" s="216" t="s">
        <v>129</v>
      </c>
      <c r="G122" s="203"/>
      <c r="H122" s="203"/>
      <c r="I122" s="206"/>
      <c r="J122" s="217">
        <f>BK122</f>
        <v>0</v>
      </c>
      <c r="K122" s="203"/>
      <c r="L122" s="208"/>
      <c r="M122" s="209"/>
      <c r="N122" s="210"/>
      <c r="O122" s="210"/>
      <c r="P122" s="211">
        <f>SUM(P123:P179)</f>
        <v>0</v>
      </c>
      <c r="Q122" s="210"/>
      <c r="R122" s="211">
        <f>SUM(R123:R179)</f>
        <v>0</v>
      </c>
      <c r="S122" s="210"/>
      <c r="T122" s="212">
        <f>SUM(T123:T179)</f>
        <v>0</v>
      </c>
      <c r="U122" s="12"/>
      <c r="V122" s="12"/>
      <c r="W122" s="12"/>
      <c r="X122" s="12"/>
      <c r="Y122" s="12"/>
      <c r="Z122" s="12"/>
      <c r="AA122" s="12"/>
      <c r="AB122" s="12"/>
      <c r="AC122" s="12"/>
      <c r="AD122" s="12"/>
      <c r="AE122" s="12"/>
      <c r="AR122" s="213" t="s">
        <v>126</v>
      </c>
      <c r="AT122" s="214" t="s">
        <v>72</v>
      </c>
      <c r="AU122" s="214" t="s">
        <v>81</v>
      </c>
      <c r="AY122" s="213" t="s">
        <v>127</v>
      </c>
      <c r="BK122" s="215">
        <f>SUM(BK123:BK179)</f>
        <v>0</v>
      </c>
    </row>
    <row r="123" s="2" customFormat="1" ht="24.15" customHeight="1">
      <c r="A123" s="38"/>
      <c r="B123" s="39"/>
      <c r="C123" s="218" t="s">
        <v>81</v>
      </c>
      <c r="D123" s="218" t="s">
        <v>130</v>
      </c>
      <c r="E123" s="219" t="s">
        <v>880</v>
      </c>
      <c r="F123" s="220" t="s">
        <v>881</v>
      </c>
      <c r="G123" s="221" t="s">
        <v>143</v>
      </c>
      <c r="H123" s="222">
        <v>27</v>
      </c>
      <c r="I123" s="223"/>
      <c r="J123" s="224">
        <f>ROUND(I123*H123,2)</f>
        <v>0</v>
      </c>
      <c r="K123" s="220" t="s">
        <v>134</v>
      </c>
      <c r="L123" s="44"/>
      <c r="M123" s="225" t="s">
        <v>1</v>
      </c>
      <c r="N123" s="226" t="s">
        <v>38</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135</v>
      </c>
      <c r="AT123" s="229" t="s">
        <v>130</v>
      </c>
      <c r="AU123" s="229" t="s">
        <v>83</v>
      </c>
      <c r="AY123" s="17" t="s">
        <v>127</v>
      </c>
      <c r="BE123" s="230">
        <f>IF(N123="základní",J123,0)</f>
        <v>0</v>
      </c>
      <c r="BF123" s="230">
        <f>IF(N123="snížená",J123,0)</f>
        <v>0</v>
      </c>
      <c r="BG123" s="230">
        <f>IF(N123="zákl. přenesená",J123,0)</f>
        <v>0</v>
      </c>
      <c r="BH123" s="230">
        <f>IF(N123="sníž. přenesená",J123,0)</f>
        <v>0</v>
      </c>
      <c r="BI123" s="230">
        <f>IF(N123="nulová",J123,0)</f>
        <v>0</v>
      </c>
      <c r="BJ123" s="17" t="s">
        <v>81</v>
      </c>
      <c r="BK123" s="230">
        <f>ROUND(I123*H123,2)</f>
        <v>0</v>
      </c>
      <c r="BL123" s="17" t="s">
        <v>135</v>
      </c>
      <c r="BM123" s="229" t="s">
        <v>83</v>
      </c>
    </row>
    <row r="124" s="2" customFormat="1">
      <c r="A124" s="38"/>
      <c r="B124" s="39"/>
      <c r="C124" s="40"/>
      <c r="D124" s="231" t="s">
        <v>136</v>
      </c>
      <c r="E124" s="40"/>
      <c r="F124" s="232" t="s">
        <v>881</v>
      </c>
      <c r="G124" s="40"/>
      <c r="H124" s="40"/>
      <c r="I124" s="233"/>
      <c r="J124" s="40"/>
      <c r="K124" s="40"/>
      <c r="L124" s="44"/>
      <c r="M124" s="234"/>
      <c r="N124" s="235"/>
      <c r="O124" s="91"/>
      <c r="P124" s="91"/>
      <c r="Q124" s="91"/>
      <c r="R124" s="91"/>
      <c r="S124" s="91"/>
      <c r="T124" s="92"/>
      <c r="U124" s="38"/>
      <c r="V124" s="38"/>
      <c r="W124" s="38"/>
      <c r="X124" s="38"/>
      <c r="Y124" s="38"/>
      <c r="Z124" s="38"/>
      <c r="AA124" s="38"/>
      <c r="AB124" s="38"/>
      <c r="AC124" s="38"/>
      <c r="AD124" s="38"/>
      <c r="AE124" s="38"/>
      <c r="AT124" s="17" t="s">
        <v>136</v>
      </c>
      <c r="AU124" s="17" t="s">
        <v>83</v>
      </c>
    </row>
    <row r="125" s="2" customFormat="1" ht="24.15" customHeight="1">
      <c r="A125" s="38"/>
      <c r="B125" s="39"/>
      <c r="C125" s="218" t="s">
        <v>83</v>
      </c>
      <c r="D125" s="218" t="s">
        <v>130</v>
      </c>
      <c r="E125" s="219" t="s">
        <v>882</v>
      </c>
      <c r="F125" s="220" t="s">
        <v>883</v>
      </c>
      <c r="G125" s="221" t="s">
        <v>143</v>
      </c>
      <c r="H125" s="222">
        <v>27</v>
      </c>
      <c r="I125" s="223"/>
      <c r="J125" s="224">
        <f>ROUND(I125*H125,2)</f>
        <v>0</v>
      </c>
      <c r="K125" s="220" t="s">
        <v>134</v>
      </c>
      <c r="L125" s="44"/>
      <c r="M125" s="225" t="s">
        <v>1</v>
      </c>
      <c r="N125" s="226" t="s">
        <v>38</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135</v>
      </c>
      <c r="AT125" s="229" t="s">
        <v>130</v>
      </c>
      <c r="AU125" s="229" t="s">
        <v>83</v>
      </c>
      <c r="AY125" s="17" t="s">
        <v>127</v>
      </c>
      <c r="BE125" s="230">
        <f>IF(N125="základní",J125,0)</f>
        <v>0</v>
      </c>
      <c r="BF125" s="230">
        <f>IF(N125="snížená",J125,0)</f>
        <v>0</v>
      </c>
      <c r="BG125" s="230">
        <f>IF(N125="zákl. přenesená",J125,0)</f>
        <v>0</v>
      </c>
      <c r="BH125" s="230">
        <f>IF(N125="sníž. přenesená",J125,0)</f>
        <v>0</v>
      </c>
      <c r="BI125" s="230">
        <f>IF(N125="nulová",J125,0)</f>
        <v>0</v>
      </c>
      <c r="BJ125" s="17" t="s">
        <v>81</v>
      </c>
      <c r="BK125" s="230">
        <f>ROUND(I125*H125,2)</f>
        <v>0</v>
      </c>
      <c r="BL125" s="17" t="s">
        <v>135</v>
      </c>
      <c r="BM125" s="229" t="s">
        <v>140</v>
      </c>
    </row>
    <row r="126" s="2" customFormat="1">
      <c r="A126" s="38"/>
      <c r="B126" s="39"/>
      <c r="C126" s="40"/>
      <c r="D126" s="231" t="s">
        <v>136</v>
      </c>
      <c r="E126" s="40"/>
      <c r="F126" s="232" t="s">
        <v>883</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7" t="s">
        <v>136</v>
      </c>
      <c r="AU126" s="17" t="s">
        <v>83</v>
      </c>
    </row>
    <row r="127" s="2" customFormat="1" ht="16.5" customHeight="1">
      <c r="A127" s="38"/>
      <c r="B127" s="39"/>
      <c r="C127" s="236" t="s">
        <v>126</v>
      </c>
      <c r="D127" s="236" t="s">
        <v>124</v>
      </c>
      <c r="E127" s="237" t="s">
        <v>884</v>
      </c>
      <c r="F127" s="238" t="s">
        <v>885</v>
      </c>
      <c r="G127" s="239" t="s">
        <v>151</v>
      </c>
      <c r="H127" s="240">
        <v>9</v>
      </c>
      <c r="I127" s="241"/>
      <c r="J127" s="242">
        <f>ROUND(I127*H127,2)</f>
        <v>0</v>
      </c>
      <c r="K127" s="238" t="s">
        <v>134</v>
      </c>
      <c r="L127" s="243"/>
      <c r="M127" s="244" t="s">
        <v>1</v>
      </c>
      <c r="N127" s="245" t="s">
        <v>38</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139</v>
      </c>
      <c r="AT127" s="229" t="s">
        <v>124</v>
      </c>
      <c r="AU127" s="229" t="s">
        <v>83</v>
      </c>
      <c r="AY127" s="17" t="s">
        <v>127</v>
      </c>
      <c r="BE127" s="230">
        <f>IF(N127="základní",J127,0)</f>
        <v>0</v>
      </c>
      <c r="BF127" s="230">
        <f>IF(N127="snížená",J127,0)</f>
        <v>0</v>
      </c>
      <c r="BG127" s="230">
        <f>IF(N127="zákl. přenesená",J127,0)</f>
        <v>0</v>
      </c>
      <c r="BH127" s="230">
        <f>IF(N127="sníž. přenesená",J127,0)</f>
        <v>0</v>
      </c>
      <c r="BI127" s="230">
        <f>IF(N127="nulová",J127,0)</f>
        <v>0</v>
      </c>
      <c r="BJ127" s="17" t="s">
        <v>81</v>
      </c>
      <c r="BK127" s="230">
        <f>ROUND(I127*H127,2)</f>
        <v>0</v>
      </c>
      <c r="BL127" s="17" t="s">
        <v>135</v>
      </c>
      <c r="BM127" s="229" t="s">
        <v>144</v>
      </c>
    </row>
    <row r="128" s="2" customFormat="1">
      <c r="A128" s="38"/>
      <c r="B128" s="39"/>
      <c r="C128" s="40"/>
      <c r="D128" s="231" t="s">
        <v>136</v>
      </c>
      <c r="E128" s="40"/>
      <c r="F128" s="232" t="s">
        <v>885</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136</v>
      </c>
      <c r="AU128" s="17" t="s">
        <v>83</v>
      </c>
    </row>
    <row r="129" s="2" customFormat="1" ht="21.75" customHeight="1">
      <c r="A129" s="38"/>
      <c r="B129" s="39"/>
      <c r="C129" s="218" t="s">
        <v>140</v>
      </c>
      <c r="D129" s="218" t="s">
        <v>130</v>
      </c>
      <c r="E129" s="219" t="s">
        <v>886</v>
      </c>
      <c r="F129" s="220" t="s">
        <v>887</v>
      </c>
      <c r="G129" s="221" t="s">
        <v>143</v>
      </c>
      <c r="H129" s="222">
        <v>27</v>
      </c>
      <c r="I129" s="223"/>
      <c r="J129" s="224">
        <f>ROUND(I129*H129,2)</f>
        <v>0</v>
      </c>
      <c r="K129" s="220" t="s">
        <v>134</v>
      </c>
      <c r="L129" s="44"/>
      <c r="M129" s="225" t="s">
        <v>1</v>
      </c>
      <c r="N129" s="226" t="s">
        <v>38</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135</v>
      </c>
      <c r="AT129" s="229" t="s">
        <v>130</v>
      </c>
      <c r="AU129" s="229" t="s">
        <v>83</v>
      </c>
      <c r="AY129" s="17" t="s">
        <v>127</v>
      </c>
      <c r="BE129" s="230">
        <f>IF(N129="základní",J129,0)</f>
        <v>0</v>
      </c>
      <c r="BF129" s="230">
        <f>IF(N129="snížená",J129,0)</f>
        <v>0</v>
      </c>
      <c r="BG129" s="230">
        <f>IF(N129="zákl. přenesená",J129,0)</f>
        <v>0</v>
      </c>
      <c r="BH129" s="230">
        <f>IF(N129="sníž. přenesená",J129,0)</f>
        <v>0</v>
      </c>
      <c r="BI129" s="230">
        <f>IF(N129="nulová",J129,0)</f>
        <v>0</v>
      </c>
      <c r="BJ129" s="17" t="s">
        <v>81</v>
      </c>
      <c r="BK129" s="230">
        <f>ROUND(I129*H129,2)</f>
        <v>0</v>
      </c>
      <c r="BL129" s="17" t="s">
        <v>135</v>
      </c>
      <c r="BM129" s="229" t="s">
        <v>147</v>
      </c>
    </row>
    <row r="130" s="2" customFormat="1">
      <c r="A130" s="38"/>
      <c r="B130" s="39"/>
      <c r="C130" s="40"/>
      <c r="D130" s="231" t="s">
        <v>136</v>
      </c>
      <c r="E130" s="40"/>
      <c r="F130" s="232" t="s">
        <v>887</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136</v>
      </c>
      <c r="AU130" s="17" t="s">
        <v>83</v>
      </c>
    </row>
    <row r="131" s="2" customFormat="1" ht="16.5" customHeight="1">
      <c r="A131" s="38"/>
      <c r="B131" s="39"/>
      <c r="C131" s="218" t="s">
        <v>148</v>
      </c>
      <c r="D131" s="218" t="s">
        <v>130</v>
      </c>
      <c r="E131" s="219" t="s">
        <v>888</v>
      </c>
      <c r="F131" s="220" t="s">
        <v>889</v>
      </c>
      <c r="G131" s="221" t="s">
        <v>143</v>
      </c>
      <c r="H131" s="222">
        <v>6</v>
      </c>
      <c r="I131" s="223"/>
      <c r="J131" s="224">
        <f>ROUND(I131*H131,2)</f>
        <v>0</v>
      </c>
      <c r="K131" s="220" t="s">
        <v>134</v>
      </c>
      <c r="L131" s="44"/>
      <c r="M131" s="225" t="s">
        <v>1</v>
      </c>
      <c r="N131" s="226" t="s">
        <v>38</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135</v>
      </c>
      <c r="AT131" s="229" t="s">
        <v>130</v>
      </c>
      <c r="AU131" s="229" t="s">
        <v>83</v>
      </c>
      <c r="AY131" s="17" t="s">
        <v>127</v>
      </c>
      <c r="BE131" s="230">
        <f>IF(N131="základní",J131,0)</f>
        <v>0</v>
      </c>
      <c r="BF131" s="230">
        <f>IF(N131="snížená",J131,0)</f>
        <v>0</v>
      </c>
      <c r="BG131" s="230">
        <f>IF(N131="zákl. přenesená",J131,0)</f>
        <v>0</v>
      </c>
      <c r="BH131" s="230">
        <f>IF(N131="sníž. přenesená",J131,0)</f>
        <v>0</v>
      </c>
      <c r="BI131" s="230">
        <f>IF(N131="nulová",J131,0)</f>
        <v>0</v>
      </c>
      <c r="BJ131" s="17" t="s">
        <v>81</v>
      </c>
      <c r="BK131" s="230">
        <f>ROUND(I131*H131,2)</f>
        <v>0</v>
      </c>
      <c r="BL131" s="17" t="s">
        <v>135</v>
      </c>
      <c r="BM131" s="229" t="s">
        <v>152</v>
      </c>
    </row>
    <row r="132" s="2" customFormat="1">
      <c r="A132" s="38"/>
      <c r="B132" s="39"/>
      <c r="C132" s="40"/>
      <c r="D132" s="231" t="s">
        <v>136</v>
      </c>
      <c r="E132" s="40"/>
      <c r="F132" s="232" t="s">
        <v>889</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136</v>
      </c>
      <c r="AU132" s="17" t="s">
        <v>83</v>
      </c>
    </row>
    <row r="133" s="2" customFormat="1" ht="37.8" customHeight="1">
      <c r="A133" s="38"/>
      <c r="B133" s="39"/>
      <c r="C133" s="218" t="s">
        <v>144</v>
      </c>
      <c r="D133" s="218" t="s">
        <v>130</v>
      </c>
      <c r="E133" s="219" t="s">
        <v>890</v>
      </c>
      <c r="F133" s="220" t="s">
        <v>891</v>
      </c>
      <c r="G133" s="221" t="s">
        <v>133</v>
      </c>
      <c r="H133" s="222">
        <v>836</v>
      </c>
      <c r="I133" s="223"/>
      <c r="J133" s="224">
        <f>ROUND(I133*H133,2)</f>
        <v>0</v>
      </c>
      <c r="K133" s="220" t="s">
        <v>134</v>
      </c>
      <c r="L133" s="44"/>
      <c r="M133" s="225" t="s">
        <v>1</v>
      </c>
      <c r="N133" s="226" t="s">
        <v>38</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135</v>
      </c>
      <c r="AT133" s="229" t="s">
        <v>130</v>
      </c>
      <c r="AU133" s="229" t="s">
        <v>83</v>
      </c>
      <c r="AY133" s="17" t="s">
        <v>127</v>
      </c>
      <c r="BE133" s="230">
        <f>IF(N133="základní",J133,0)</f>
        <v>0</v>
      </c>
      <c r="BF133" s="230">
        <f>IF(N133="snížená",J133,0)</f>
        <v>0</v>
      </c>
      <c r="BG133" s="230">
        <f>IF(N133="zákl. přenesená",J133,0)</f>
        <v>0</v>
      </c>
      <c r="BH133" s="230">
        <f>IF(N133="sníž. přenesená",J133,0)</f>
        <v>0</v>
      </c>
      <c r="BI133" s="230">
        <f>IF(N133="nulová",J133,0)</f>
        <v>0</v>
      </c>
      <c r="BJ133" s="17" t="s">
        <v>81</v>
      </c>
      <c r="BK133" s="230">
        <f>ROUND(I133*H133,2)</f>
        <v>0</v>
      </c>
      <c r="BL133" s="17" t="s">
        <v>135</v>
      </c>
      <c r="BM133" s="229" t="s">
        <v>8</v>
      </c>
    </row>
    <row r="134" s="2" customFormat="1">
      <c r="A134" s="38"/>
      <c r="B134" s="39"/>
      <c r="C134" s="40"/>
      <c r="D134" s="231" t="s">
        <v>136</v>
      </c>
      <c r="E134" s="40"/>
      <c r="F134" s="232" t="s">
        <v>891</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136</v>
      </c>
      <c r="AU134" s="17" t="s">
        <v>83</v>
      </c>
    </row>
    <row r="135" s="2" customFormat="1" ht="24.15" customHeight="1">
      <c r="A135" s="38"/>
      <c r="B135" s="39"/>
      <c r="C135" s="218" t="s">
        <v>155</v>
      </c>
      <c r="D135" s="218" t="s">
        <v>130</v>
      </c>
      <c r="E135" s="219" t="s">
        <v>892</v>
      </c>
      <c r="F135" s="220" t="s">
        <v>893</v>
      </c>
      <c r="G135" s="221" t="s">
        <v>133</v>
      </c>
      <c r="H135" s="222">
        <v>836</v>
      </c>
      <c r="I135" s="223"/>
      <c r="J135" s="224">
        <f>ROUND(I135*H135,2)</f>
        <v>0</v>
      </c>
      <c r="K135" s="220" t="s">
        <v>134</v>
      </c>
      <c r="L135" s="44"/>
      <c r="M135" s="225" t="s">
        <v>1</v>
      </c>
      <c r="N135" s="226" t="s">
        <v>38</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135</v>
      </c>
      <c r="AT135" s="229" t="s">
        <v>130</v>
      </c>
      <c r="AU135" s="229" t="s">
        <v>83</v>
      </c>
      <c r="AY135" s="17" t="s">
        <v>127</v>
      </c>
      <c r="BE135" s="230">
        <f>IF(N135="základní",J135,0)</f>
        <v>0</v>
      </c>
      <c r="BF135" s="230">
        <f>IF(N135="snížená",J135,0)</f>
        <v>0</v>
      </c>
      <c r="BG135" s="230">
        <f>IF(N135="zákl. přenesená",J135,0)</f>
        <v>0</v>
      </c>
      <c r="BH135" s="230">
        <f>IF(N135="sníž. přenesená",J135,0)</f>
        <v>0</v>
      </c>
      <c r="BI135" s="230">
        <f>IF(N135="nulová",J135,0)</f>
        <v>0</v>
      </c>
      <c r="BJ135" s="17" t="s">
        <v>81</v>
      </c>
      <c r="BK135" s="230">
        <f>ROUND(I135*H135,2)</f>
        <v>0</v>
      </c>
      <c r="BL135" s="17" t="s">
        <v>135</v>
      </c>
      <c r="BM135" s="229" t="s">
        <v>159</v>
      </c>
    </row>
    <row r="136" s="2" customFormat="1">
      <c r="A136" s="38"/>
      <c r="B136" s="39"/>
      <c r="C136" s="40"/>
      <c r="D136" s="231" t="s">
        <v>136</v>
      </c>
      <c r="E136" s="40"/>
      <c r="F136" s="232" t="s">
        <v>893</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136</v>
      </c>
      <c r="AU136" s="17" t="s">
        <v>83</v>
      </c>
    </row>
    <row r="137" s="2" customFormat="1" ht="49.05" customHeight="1">
      <c r="A137" s="38"/>
      <c r="B137" s="39"/>
      <c r="C137" s="218" t="s">
        <v>147</v>
      </c>
      <c r="D137" s="218" t="s">
        <v>130</v>
      </c>
      <c r="E137" s="219" t="s">
        <v>894</v>
      </c>
      <c r="F137" s="220" t="s">
        <v>895</v>
      </c>
      <c r="G137" s="221" t="s">
        <v>133</v>
      </c>
      <c r="H137" s="222">
        <v>258</v>
      </c>
      <c r="I137" s="223"/>
      <c r="J137" s="224">
        <f>ROUND(I137*H137,2)</f>
        <v>0</v>
      </c>
      <c r="K137" s="220" t="s">
        <v>134</v>
      </c>
      <c r="L137" s="44"/>
      <c r="M137" s="225" t="s">
        <v>1</v>
      </c>
      <c r="N137" s="226" t="s">
        <v>38</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135</v>
      </c>
      <c r="AT137" s="229" t="s">
        <v>130</v>
      </c>
      <c r="AU137" s="229" t="s">
        <v>83</v>
      </c>
      <c r="AY137" s="17" t="s">
        <v>127</v>
      </c>
      <c r="BE137" s="230">
        <f>IF(N137="základní",J137,0)</f>
        <v>0</v>
      </c>
      <c r="BF137" s="230">
        <f>IF(N137="snížená",J137,0)</f>
        <v>0</v>
      </c>
      <c r="BG137" s="230">
        <f>IF(N137="zákl. přenesená",J137,0)</f>
        <v>0</v>
      </c>
      <c r="BH137" s="230">
        <f>IF(N137="sníž. přenesená",J137,0)</f>
        <v>0</v>
      </c>
      <c r="BI137" s="230">
        <f>IF(N137="nulová",J137,0)</f>
        <v>0</v>
      </c>
      <c r="BJ137" s="17" t="s">
        <v>81</v>
      </c>
      <c r="BK137" s="230">
        <f>ROUND(I137*H137,2)</f>
        <v>0</v>
      </c>
      <c r="BL137" s="17" t="s">
        <v>135</v>
      </c>
      <c r="BM137" s="229" t="s">
        <v>162</v>
      </c>
    </row>
    <row r="138" s="2" customFormat="1">
      <c r="A138" s="38"/>
      <c r="B138" s="39"/>
      <c r="C138" s="40"/>
      <c r="D138" s="231" t="s">
        <v>136</v>
      </c>
      <c r="E138" s="40"/>
      <c r="F138" s="232" t="s">
        <v>895</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136</v>
      </c>
      <c r="AU138" s="17" t="s">
        <v>83</v>
      </c>
    </row>
    <row r="139" s="2" customFormat="1" ht="24.15" customHeight="1">
      <c r="A139" s="38"/>
      <c r="B139" s="39"/>
      <c r="C139" s="236" t="s">
        <v>163</v>
      </c>
      <c r="D139" s="236" t="s">
        <v>124</v>
      </c>
      <c r="E139" s="237" t="s">
        <v>896</v>
      </c>
      <c r="F139" s="238" t="s">
        <v>897</v>
      </c>
      <c r="G139" s="239" t="s">
        <v>133</v>
      </c>
      <c r="H139" s="240">
        <v>836</v>
      </c>
      <c r="I139" s="241"/>
      <c r="J139" s="242">
        <f>ROUND(I139*H139,2)</f>
        <v>0</v>
      </c>
      <c r="K139" s="238" t="s">
        <v>134</v>
      </c>
      <c r="L139" s="243"/>
      <c r="M139" s="244" t="s">
        <v>1</v>
      </c>
      <c r="N139" s="245" t="s">
        <v>38</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139</v>
      </c>
      <c r="AT139" s="229" t="s">
        <v>124</v>
      </c>
      <c r="AU139" s="229" t="s">
        <v>83</v>
      </c>
      <c r="AY139" s="17" t="s">
        <v>127</v>
      </c>
      <c r="BE139" s="230">
        <f>IF(N139="základní",J139,0)</f>
        <v>0</v>
      </c>
      <c r="BF139" s="230">
        <f>IF(N139="snížená",J139,0)</f>
        <v>0</v>
      </c>
      <c r="BG139" s="230">
        <f>IF(N139="zákl. přenesená",J139,0)</f>
        <v>0</v>
      </c>
      <c r="BH139" s="230">
        <f>IF(N139="sníž. přenesená",J139,0)</f>
        <v>0</v>
      </c>
      <c r="BI139" s="230">
        <f>IF(N139="nulová",J139,0)</f>
        <v>0</v>
      </c>
      <c r="BJ139" s="17" t="s">
        <v>81</v>
      </c>
      <c r="BK139" s="230">
        <f>ROUND(I139*H139,2)</f>
        <v>0</v>
      </c>
      <c r="BL139" s="17" t="s">
        <v>135</v>
      </c>
      <c r="BM139" s="229" t="s">
        <v>166</v>
      </c>
    </row>
    <row r="140" s="2" customFormat="1">
      <c r="A140" s="38"/>
      <c r="B140" s="39"/>
      <c r="C140" s="40"/>
      <c r="D140" s="231" t="s">
        <v>136</v>
      </c>
      <c r="E140" s="40"/>
      <c r="F140" s="232" t="s">
        <v>897</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136</v>
      </c>
      <c r="AU140" s="17" t="s">
        <v>83</v>
      </c>
    </row>
    <row r="141" s="2" customFormat="1" ht="24.15" customHeight="1">
      <c r="A141" s="38"/>
      <c r="B141" s="39"/>
      <c r="C141" s="218" t="s">
        <v>152</v>
      </c>
      <c r="D141" s="218" t="s">
        <v>130</v>
      </c>
      <c r="E141" s="219" t="s">
        <v>898</v>
      </c>
      <c r="F141" s="220" t="s">
        <v>899</v>
      </c>
      <c r="G141" s="221" t="s">
        <v>143</v>
      </c>
      <c r="H141" s="222">
        <v>24</v>
      </c>
      <c r="I141" s="223"/>
      <c r="J141" s="224">
        <f>ROUND(I141*H141,2)</f>
        <v>0</v>
      </c>
      <c r="K141" s="220" t="s">
        <v>134</v>
      </c>
      <c r="L141" s="44"/>
      <c r="M141" s="225" t="s">
        <v>1</v>
      </c>
      <c r="N141" s="226" t="s">
        <v>38</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135</v>
      </c>
      <c r="AT141" s="229" t="s">
        <v>130</v>
      </c>
      <c r="AU141" s="229" t="s">
        <v>83</v>
      </c>
      <c r="AY141" s="17" t="s">
        <v>127</v>
      </c>
      <c r="BE141" s="230">
        <f>IF(N141="základní",J141,0)</f>
        <v>0</v>
      </c>
      <c r="BF141" s="230">
        <f>IF(N141="snížená",J141,0)</f>
        <v>0</v>
      </c>
      <c r="BG141" s="230">
        <f>IF(N141="zákl. přenesená",J141,0)</f>
        <v>0</v>
      </c>
      <c r="BH141" s="230">
        <f>IF(N141="sníž. přenesená",J141,0)</f>
        <v>0</v>
      </c>
      <c r="BI141" s="230">
        <f>IF(N141="nulová",J141,0)</f>
        <v>0</v>
      </c>
      <c r="BJ141" s="17" t="s">
        <v>81</v>
      </c>
      <c r="BK141" s="230">
        <f>ROUND(I141*H141,2)</f>
        <v>0</v>
      </c>
      <c r="BL141" s="17" t="s">
        <v>135</v>
      </c>
      <c r="BM141" s="229" t="s">
        <v>169</v>
      </c>
    </row>
    <row r="142" s="2" customFormat="1">
      <c r="A142" s="38"/>
      <c r="B142" s="39"/>
      <c r="C142" s="40"/>
      <c r="D142" s="231" t="s">
        <v>136</v>
      </c>
      <c r="E142" s="40"/>
      <c r="F142" s="232" t="s">
        <v>899</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136</v>
      </c>
      <c r="AU142" s="17" t="s">
        <v>83</v>
      </c>
    </row>
    <row r="143" s="2" customFormat="1" ht="24.15" customHeight="1">
      <c r="A143" s="38"/>
      <c r="B143" s="39"/>
      <c r="C143" s="218" t="s">
        <v>172</v>
      </c>
      <c r="D143" s="218" t="s">
        <v>130</v>
      </c>
      <c r="E143" s="219" t="s">
        <v>900</v>
      </c>
      <c r="F143" s="220" t="s">
        <v>901</v>
      </c>
      <c r="G143" s="221" t="s">
        <v>143</v>
      </c>
      <c r="H143" s="222">
        <v>24</v>
      </c>
      <c r="I143" s="223"/>
      <c r="J143" s="224">
        <f>ROUND(I143*H143,2)</f>
        <v>0</v>
      </c>
      <c r="K143" s="220" t="s">
        <v>134</v>
      </c>
      <c r="L143" s="44"/>
      <c r="M143" s="225" t="s">
        <v>1</v>
      </c>
      <c r="N143" s="226" t="s">
        <v>38</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135</v>
      </c>
      <c r="AT143" s="229" t="s">
        <v>130</v>
      </c>
      <c r="AU143" s="229" t="s">
        <v>83</v>
      </c>
      <c r="AY143" s="17" t="s">
        <v>127</v>
      </c>
      <c r="BE143" s="230">
        <f>IF(N143="základní",J143,0)</f>
        <v>0</v>
      </c>
      <c r="BF143" s="230">
        <f>IF(N143="snížená",J143,0)</f>
        <v>0</v>
      </c>
      <c r="BG143" s="230">
        <f>IF(N143="zákl. přenesená",J143,0)</f>
        <v>0</v>
      </c>
      <c r="BH143" s="230">
        <f>IF(N143="sníž. přenesená",J143,0)</f>
        <v>0</v>
      </c>
      <c r="BI143" s="230">
        <f>IF(N143="nulová",J143,0)</f>
        <v>0</v>
      </c>
      <c r="BJ143" s="17" t="s">
        <v>81</v>
      </c>
      <c r="BK143" s="230">
        <f>ROUND(I143*H143,2)</f>
        <v>0</v>
      </c>
      <c r="BL143" s="17" t="s">
        <v>135</v>
      </c>
      <c r="BM143" s="229" t="s">
        <v>175</v>
      </c>
    </row>
    <row r="144" s="2" customFormat="1">
      <c r="A144" s="38"/>
      <c r="B144" s="39"/>
      <c r="C144" s="40"/>
      <c r="D144" s="231" t="s">
        <v>136</v>
      </c>
      <c r="E144" s="40"/>
      <c r="F144" s="232" t="s">
        <v>901</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136</v>
      </c>
      <c r="AU144" s="17" t="s">
        <v>83</v>
      </c>
    </row>
    <row r="145" s="2" customFormat="1" ht="44.25" customHeight="1">
      <c r="A145" s="38"/>
      <c r="B145" s="39"/>
      <c r="C145" s="218" t="s">
        <v>8</v>
      </c>
      <c r="D145" s="218" t="s">
        <v>130</v>
      </c>
      <c r="E145" s="219" t="s">
        <v>902</v>
      </c>
      <c r="F145" s="220" t="s">
        <v>903</v>
      </c>
      <c r="G145" s="221" t="s">
        <v>133</v>
      </c>
      <c r="H145" s="222">
        <v>1530</v>
      </c>
      <c r="I145" s="223"/>
      <c r="J145" s="224">
        <f>ROUND(I145*H145,2)</f>
        <v>0</v>
      </c>
      <c r="K145" s="220" t="s">
        <v>134</v>
      </c>
      <c r="L145" s="44"/>
      <c r="M145" s="225" t="s">
        <v>1</v>
      </c>
      <c r="N145" s="226" t="s">
        <v>38</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135</v>
      </c>
      <c r="AT145" s="229" t="s">
        <v>130</v>
      </c>
      <c r="AU145" s="229" t="s">
        <v>83</v>
      </c>
      <c r="AY145" s="17" t="s">
        <v>127</v>
      </c>
      <c r="BE145" s="230">
        <f>IF(N145="základní",J145,0)</f>
        <v>0</v>
      </c>
      <c r="BF145" s="230">
        <f>IF(N145="snížená",J145,0)</f>
        <v>0</v>
      </c>
      <c r="BG145" s="230">
        <f>IF(N145="zákl. přenesená",J145,0)</f>
        <v>0</v>
      </c>
      <c r="BH145" s="230">
        <f>IF(N145="sníž. přenesená",J145,0)</f>
        <v>0</v>
      </c>
      <c r="BI145" s="230">
        <f>IF(N145="nulová",J145,0)</f>
        <v>0</v>
      </c>
      <c r="BJ145" s="17" t="s">
        <v>81</v>
      </c>
      <c r="BK145" s="230">
        <f>ROUND(I145*H145,2)</f>
        <v>0</v>
      </c>
      <c r="BL145" s="17" t="s">
        <v>135</v>
      </c>
      <c r="BM145" s="229" t="s">
        <v>179</v>
      </c>
    </row>
    <row r="146" s="2" customFormat="1">
      <c r="A146" s="38"/>
      <c r="B146" s="39"/>
      <c r="C146" s="40"/>
      <c r="D146" s="231" t="s">
        <v>136</v>
      </c>
      <c r="E146" s="40"/>
      <c r="F146" s="232" t="s">
        <v>903</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136</v>
      </c>
      <c r="AU146" s="17" t="s">
        <v>83</v>
      </c>
    </row>
    <row r="147" s="2" customFormat="1" ht="24.15" customHeight="1">
      <c r="A147" s="38"/>
      <c r="B147" s="39"/>
      <c r="C147" s="218" t="s">
        <v>180</v>
      </c>
      <c r="D147" s="218" t="s">
        <v>130</v>
      </c>
      <c r="E147" s="219" t="s">
        <v>892</v>
      </c>
      <c r="F147" s="220" t="s">
        <v>893</v>
      </c>
      <c r="G147" s="221" t="s">
        <v>133</v>
      </c>
      <c r="H147" s="222">
        <v>1530</v>
      </c>
      <c r="I147" s="223"/>
      <c r="J147" s="224">
        <f>ROUND(I147*H147,2)</f>
        <v>0</v>
      </c>
      <c r="K147" s="220" t="s">
        <v>134</v>
      </c>
      <c r="L147" s="44"/>
      <c r="M147" s="225" t="s">
        <v>1</v>
      </c>
      <c r="N147" s="226" t="s">
        <v>38</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135</v>
      </c>
      <c r="AT147" s="229" t="s">
        <v>130</v>
      </c>
      <c r="AU147" s="229" t="s">
        <v>83</v>
      </c>
      <c r="AY147" s="17" t="s">
        <v>127</v>
      </c>
      <c r="BE147" s="230">
        <f>IF(N147="základní",J147,0)</f>
        <v>0</v>
      </c>
      <c r="BF147" s="230">
        <f>IF(N147="snížená",J147,0)</f>
        <v>0</v>
      </c>
      <c r="BG147" s="230">
        <f>IF(N147="zákl. přenesená",J147,0)</f>
        <v>0</v>
      </c>
      <c r="BH147" s="230">
        <f>IF(N147="sníž. přenesená",J147,0)</f>
        <v>0</v>
      </c>
      <c r="BI147" s="230">
        <f>IF(N147="nulová",J147,0)</f>
        <v>0</v>
      </c>
      <c r="BJ147" s="17" t="s">
        <v>81</v>
      </c>
      <c r="BK147" s="230">
        <f>ROUND(I147*H147,2)</f>
        <v>0</v>
      </c>
      <c r="BL147" s="17" t="s">
        <v>135</v>
      </c>
      <c r="BM147" s="229" t="s">
        <v>183</v>
      </c>
    </row>
    <row r="148" s="2" customFormat="1">
      <c r="A148" s="38"/>
      <c r="B148" s="39"/>
      <c r="C148" s="40"/>
      <c r="D148" s="231" t="s">
        <v>136</v>
      </c>
      <c r="E148" s="40"/>
      <c r="F148" s="232" t="s">
        <v>893</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136</v>
      </c>
      <c r="AU148" s="17" t="s">
        <v>83</v>
      </c>
    </row>
    <row r="149" s="2" customFormat="1" ht="44.25" customHeight="1">
      <c r="A149" s="38"/>
      <c r="B149" s="39"/>
      <c r="C149" s="236" t="s">
        <v>159</v>
      </c>
      <c r="D149" s="236" t="s">
        <v>124</v>
      </c>
      <c r="E149" s="237" t="s">
        <v>904</v>
      </c>
      <c r="F149" s="238" t="s">
        <v>905</v>
      </c>
      <c r="G149" s="239" t="s">
        <v>133</v>
      </c>
      <c r="H149" s="240">
        <v>1530</v>
      </c>
      <c r="I149" s="241"/>
      <c r="J149" s="242">
        <f>ROUND(I149*H149,2)</f>
        <v>0</v>
      </c>
      <c r="K149" s="238" t="s">
        <v>134</v>
      </c>
      <c r="L149" s="243"/>
      <c r="M149" s="244" t="s">
        <v>1</v>
      </c>
      <c r="N149" s="245" t="s">
        <v>38</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139</v>
      </c>
      <c r="AT149" s="229" t="s">
        <v>124</v>
      </c>
      <c r="AU149" s="229" t="s">
        <v>83</v>
      </c>
      <c r="AY149" s="17" t="s">
        <v>127</v>
      </c>
      <c r="BE149" s="230">
        <f>IF(N149="základní",J149,0)</f>
        <v>0</v>
      </c>
      <c r="BF149" s="230">
        <f>IF(N149="snížená",J149,0)</f>
        <v>0</v>
      </c>
      <c r="BG149" s="230">
        <f>IF(N149="zákl. přenesená",J149,0)</f>
        <v>0</v>
      </c>
      <c r="BH149" s="230">
        <f>IF(N149="sníž. přenesená",J149,0)</f>
        <v>0</v>
      </c>
      <c r="BI149" s="230">
        <f>IF(N149="nulová",J149,0)</f>
        <v>0</v>
      </c>
      <c r="BJ149" s="17" t="s">
        <v>81</v>
      </c>
      <c r="BK149" s="230">
        <f>ROUND(I149*H149,2)</f>
        <v>0</v>
      </c>
      <c r="BL149" s="17" t="s">
        <v>135</v>
      </c>
      <c r="BM149" s="229" t="s">
        <v>186</v>
      </c>
    </row>
    <row r="150" s="2" customFormat="1">
      <c r="A150" s="38"/>
      <c r="B150" s="39"/>
      <c r="C150" s="40"/>
      <c r="D150" s="231" t="s">
        <v>136</v>
      </c>
      <c r="E150" s="40"/>
      <c r="F150" s="232" t="s">
        <v>905</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136</v>
      </c>
      <c r="AU150" s="17" t="s">
        <v>83</v>
      </c>
    </row>
    <row r="151" s="2" customFormat="1" ht="49.05" customHeight="1">
      <c r="A151" s="38"/>
      <c r="B151" s="39"/>
      <c r="C151" s="218" t="s">
        <v>187</v>
      </c>
      <c r="D151" s="218" t="s">
        <v>130</v>
      </c>
      <c r="E151" s="219" t="s">
        <v>906</v>
      </c>
      <c r="F151" s="220" t="s">
        <v>907</v>
      </c>
      <c r="G151" s="221" t="s">
        <v>143</v>
      </c>
      <c r="H151" s="222">
        <v>36</v>
      </c>
      <c r="I151" s="223"/>
      <c r="J151" s="224">
        <f>ROUND(I151*H151,2)</f>
        <v>0</v>
      </c>
      <c r="K151" s="220" t="s">
        <v>134</v>
      </c>
      <c r="L151" s="44"/>
      <c r="M151" s="225" t="s">
        <v>1</v>
      </c>
      <c r="N151" s="226" t="s">
        <v>38</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135</v>
      </c>
      <c r="AT151" s="229" t="s">
        <v>130</v>
      </c>
      <c r="AU151" s="229" t="s">
        <v>83</v>
      </c>
      <c r="AY151" s="17" t="s">
        <v>127</v>
      </c>
      <c r="BE151" s="230">
        <f>IF(N151="základní",J151,0)</f>
        <v>0</v>
      </c>
      <c r="BF151" s="230">
        <f>IF(N151="snížená",J151,0)</f>
        <v>0</v>
      </c>
      <c r="BG151" s="230">
        <f>IF(N151="zákl. přenesená",J151,0)</f>
        <v>0</v>
      </c>
      <c r="BH151" s="230">
        <f>IF(N151="sníž. přenesená",J151,0)</f>
        <v>0</v>
      </c>
      <c r="BI151" s="230">
        <f>IF(N151="nulová",J151,0)</f>
        <v>0</v>
      </c>
      <c r="BJ151" s="17" t="s">
        <v>81</v>
      </c>
      <c r="BK151" s="230">
        <f>ROUND(I151*H151,2)</f>
        <v>0</v>
      </c>
      <c r="BL151" s="17" t="s">
        <v>135</v>
      </c>
      <c r="BM151" s="229" t="s">
        <v>191</v>
      </c>
    </row>
    <row r="152" s="2" customFormat="1">
      <c r="A152" s="38"/>
      <c r="B152" s="39"/>
      <c r="C152" s="40"/>
      <c r="D152" s="231" t="s">
        <v>136</v>
      </c>
      <c r="E152" s="40"/>
      <c r="F152" s="232" t="s">
        <v>907</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136</v>
      </c>
      <c r="AU152" s="17" t="s">
        <v>83</v>
      </c>
    </row>
    <row r="153" s="2" customFormat="1" ht="16.5" customHeight="1">
      <c r="A153" s="38"/>
      <c r="B153" s="39"/>
      <c r="C153" s="236" t="s">
        <v>162</v>
      </c>
      <c r="D153" s="236" t="s">
        <v>124</v>
      </c>
      <c r="E153" s="237" t="s">
        <v>149</v>
      </c>
      <c r="F153" s="238" t="s">
        <v>150</v>
      </c>
      <c r="G153" s="239" t="s">
        <v>151</v>
      </c>
      <c r="H153" s="240">
        <v>12</v>
      </c>
      <c r="I153" s="241"/>
      <c r="J153" s="242">
        <f>ROUND(I153*H153,2)</f>
        <v>0</v>
      </c>
      <c r="K153" s="238" t="s">
        <v>134</v>
      </c>
      <c r="L153" s="243"/>
      <c r="M153" s="244" t="s">
        <v>1</v>
      </c>
      <c r="N153" s="245" t="s">
        <v>38</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139</v>
      </c>
      <c r="AT153" s="229" t="s">
        <v>124</v>
      </c>
      <c r="AU153" s="229" t="s">
        <v>83</v>
      </c>
      <c r="AY153" s="17" t="s">
        <v>127</v>
      </c>
      <c r="BE153" s="230">
        <f>IF(N153="základní",J153,0)</f>
        <v>0</v>
      </c>
      <c r="BF153" s="230">
        <f>IF(N153="snížená",J153,0)</f>
        <v>0</v>
      </c>
      <c r="BG153" s="230">
        <f>IF(N153="zákl. přenesená",J153,0)</f>
        <v>0</v>
      </c>
      <c r="BH153" s="230">
        <f>IF(N153="sníž. přenesená",J153,0)</f>
        <v>0</v>
      </c>
      <c r="BI153" s="230">
        <f>IF(N153="nulová",J153,0)</f>
        <v>0</v>
      </c>
      <c r="BJ153" s="17" t="s">
        <v>81</v>
      </c>
      <c r="BK153" s="230">
        <f>ROUND(I153*H153,2)</f>
        <v>0</v>
      </c>
      <c r="BL153" s="17" t="s">
        <v>135</v>
      </c>
      <c r="BM153" s="229" t="s">
        <v>194</v>
      </c>
    </row>
    <row r="154" s="2" customFormat="1">
      <c r="A154" s="38"/>
      <c r="B154" s="39"/>
      <c r="C154" s="40"/>
      <c r="D154" s="231" t="s">
        <v>136</v>
      </c>
      <c r="E154" s="40"/>
      <c r="F154" s="232" t="s">
        <v>150</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136</v>
      </c>
      <c r="AU154" s="17" t="s">
        <v>83</v>
      </c>
    </row>
    <row r="155" s="2" customFormat="1" ht="24.15" customHeight="1">
      <c r="A155" s="38"/>
      <c r="B155" s="39"/>
      <c r="C155" s="218" t="s">
        <v>195</v>
      </c>
      <c r="D155" s="218" t="s">
        <v>130</v>
      </c>
      <c r="E155" s="219" t="s">
        <v>908</v>
      </c>
      <c r="F155" s="220" t="s">
        <v>909</v>
      </c>
      <c r="G155" s="221" t="s">
        <v>133</v>
      </c>
      <c r="H155" s="222">
        <v>426</v>
      </c>
      <c r="I155" s="223"/>
      <c r="J155" s="224">
        <f>ROUND(I155*H155,2)</f>
        <v>0</v>
      </c>
      <c r="K155" s="220" t="s">
        <v>134</v>
      </c>
      <c r="L155" s="44"/>
      <c r="M155" s="225" t="s">
        <v>1</v>
      </c>
      <c r="N155" s="226" t="s">
        <v>38</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135</v>
      </c>
      <c r="AT155" s="229" t="s">
        <v>130</v>
      </c>
      <c r="AU155" s="229" t="s">
        <v>83</v>
      </c>
      <c r="AY155" s="17" t="s">
        <v>127</v>
      </c>
      <c r="BE155" s="230">
        <f>IF(N155="základní",J155,0)</f>
        <v>0</v>
      </c>
      <c r="BF155" s="230">
        <f>IF(N155="snížená",J155,0)</f>
        <v>0</v>
      </c>
      <c r="BG155" s="230">
        <f>IF(N155="zákl. přenesená",J155,0)</f>
        <v>0</v>
      </c>
      <c r="BH155" s="230">
        <f>IF(N155="sníž. přenesená",J155,0)</f>
        <v>0</v>
      </c>
      <c r="BI155" s="230">
        <f>IF(N155="nulová",J155,0)</f>
        <v>0</v>
      </c>
      <c r="BJ155" s="17" t="s">
        <v>81</v>
      </c>
      <c r="BK155" s="230">
        <f>ROUND(I155*H155,2)</f>
        <v>0</v>
      </c>
      <c r="BL155" s="17" t="s">
        <v>135</v>
      </c>
      <c r="BM155" s="229" t="s">
        <v>198</v>
      </c>
    </row>
    <row r="156" s="2" customFormat="1">
      <c r="A156" s="38"/>
      <c r="B156" s="39"/>
      <c r="C156" s="40"/>
      <c r="D156" s="231" t="s">
        <v>136</v>
      </c>
      <c r="E156" s="40"/>
      <c r="F156" s="232" t="s">
        <v>909</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136</v>
      </c>
      <c r="AU156" s="17" t="s">
        <v>83</v>
      </c>
    </row>
    <row r="157" s="2" customFormat="1" ht="16.5" customHeight="1">
      <c r="A157" s="38"/>
      <c r="B157" s="39"/>
      <c r="C157" s="218" t="s">
        <v>166</v>
      </c>
      <c r="D157" s="218" t="s">
        <v>130</v>
      </c>
      <c r="E157" s="219" t="s">
        <v>910</v>
      </c>
      <c r="F157" s="220" t="s">
        <v>911</v>
      </c>
      <c r="G157" s="221" t="s">
        <v>133</v>
      </c>
      <c r="H157" s="222">
        <v>426</v>
      </c>
      <c r="I157" s="223"/>
      <c r="J157" s="224">
        <f>ROUND(I157*H157,2)</f>
        <v>0</v>
      </c>
      <c r="K157" s="220" t="s">
        <v>134</v>
      </c>
      <c r="L157" s="44"/>
      <c r="M157" s="225" t="s">
        <v>1</v>
      </c>
      <c r="N157" s="226" t="s">
        <v>38</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135</v>
      </c>
      <c r="AT157" s="229" t="s">
        <v>130</v>
      </c>
      <c r="AU157" s="229" t="s">
        <v>83</v>
      </c>
      <c r="AY157" s="17" t="s">
        <v>127</v>
      </c>
      <c r="BE157" s="230">
        <f>IF(N157="základní",J157,0)</f>
        <v>0</v>
      </c>
      <c r="BF157" s="230">
        <f>IF(N157="snížená",J157,0)</f>
        <v>0</v>
      </c>
      <c r="BG157" s="230">
        <f>IF(N157="zákl. přenesená",J157,0)</f>
        <v>0</v>
      </c>
      <c r="BH157" s="230">
        <f>IF(N157="sníž. přenesená",J157,0)</f>
        <v>0</v>
      </c>
      <c r="BI157" s="230">
        <f>IF(N157="nulová",J157,0)</f>
        <v>0</v>
      </c>
      <c r="BJ157" s="17" t="s">
        <v>81</v>
      </c>
      <c r="BK157" s="230">
        <f>ROUND(I157*H157,2)</f>
        <v>0</v>
      </c>
      <c r="BL157" s="17" t="s">
        <v>135</v>
      </c>
      <c r="BM157" s="229" t="s">
        <v>201</v>
      </c>
    </row>
    <row r="158" s="2" customFormat="1">
      <c r="A158" s="38"/>
      <c r="B158" s="39"/>
      <c r="C158" s="40"/>
      <c r="D158" s="231" t="s">
        <v>136</v>
      </c>
      <c r="E158" s="40"/>
      <c r="F158" s="232" t="s">
        <v>911</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136</v>
      </c>
      <c r="AU158" s="17" t="s">
        <v>83</v>
      </c>
    </row>
    <row r="159" s="2" customFormat="1">
      <c r="A159" s="38"/>
      <c r="B159" s="39"/>
      <c r="C159" s="40"/>
      <c r="D159" s="231" t="s">
        <v>170</v>
      </c>
      <c r="E159" s="40"/>
      <c r="F159" s="246" t="s">
        <v>912</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170</v>
      </c>
      <c r="AU159" s="17" t="s">
        <v>83</v>
      </c>
    </row>
    <row r="160" s="13" customFormat="1">
      <c r="A160" s="13"/>
      <c r="B160" s="251"/>
      <c r="C160" s="252"/>
      <c r="D160" s="231" t="s">
        <v>670</v>
      </c>
      <c r="E160" s="253" t="s">
        <v>1</v>
      </c>
      <c r="F160" s="254" t="s">
        <v>913</v>
      </c>
      <c r="G160" s="252"/>
      <c r="H160" s="255">
        <v>426</v>
      </c>
      <c r="I160" s="256"/>
      <c r="J160" s="252"/>
      <c r="K160" s="252"/>
      <c r="L160" s="257"/>
      <c r="M160" s="258"/>
      <c r="N160" s="259"/>
      <c r="O160" s="259"/>
      <c r="P160" s="259"/>
      <c r="Q160" s="259"/>
      <c r="R160" s="259"/>
      <c r="S160" s="259"/>
      <c r="T160" s="260"/>
      <c r="U160" s="13"/>
      <c r="V160" s="13"/>
      <c r="W160" s="13"/>
      <c r="X160" s="13"/>
      <c r="Y160" s="13"/>
      <c r="Z160" s="13"/>
      <c r="AA160" s="13"/>
      <c r="AB160" s="13"/>
      <c r="AC160" s="13"/>
      <c r="AD160" s="13"/>
      <c r="AE160" s="13"/>
      <c r="AT160" s="261" t="s">
        <v>670</v>
      </c>
      <c r="AU160" s="261" t="s">
        <v>83</v>
      </c>
      <c r="AV160" s="13" t="s">
        <v>83</v>
      </c>
      <c r="AW160" s="13" t="s">
        <v>30</v>
      </c>
      <c r="AX160" s="13" t="s">
        <v>73</v>
      </c>
      <c r="AY160" s="261" t="s">
        <v>127</v>
      </c>
    </row>
    <row r="161" s="14" customFormat="1">
      <c r="A161" s="14"/>
      <c r="B161" s="262"/>
      <c r="C161" s="263"/>
      <c r="D161" s="231" t="s">
        <v>670</v>
      </c>
      <c r="E161" s="264" t="s">
        <v>1</v>
      </c>
      <c r="F161" s="265" t="s">
        <v>672</v>
      </c>
      <c r="G161" s="263"/>
      <c r="H161" s="266">
        <v>426</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670</v>
      </c>
      <c r="AU161" s="272" t="s">
        <v>83</v>
      </c>
      <c r="AV161" s="14" t="s">
        <v>140</v>
      </c>
      <c r="AW161" s="14" t="s">
        <v>30</v>
      </c>
      <c r="AX161" s="14" t="s">
        <v>81</v>
      </c>
      <c r="AY161" s="272" t="s">
        <v>127</v>
      </c>
    </row>
    <row r="162" s="2" customFormat="1" ht="33" customHeight="1">
      <c r="A162" s="38"/>
      <c r="B162" s="39"/>
      <c r="C162" s="218" t="s">
        <v>202</v>
      </c>
      <c r="D162" s="218" t="s">
        <v>130</v>
      </c>
      <c r="E162" s="219" t="s">
        <v>914</v>
      </c>
      <c r="F162" s="220" t="s">
        <v>915</v>
      </c>
      <c r="G162" s="221" t="s">
        <v>143</v>
      </c>
      <c r="H162" s="222">
        <v>13</v>
      </c>
      <c r="I162" s="223"/>
      <c r="J162" s="224">
        <f>ROUND(I162*H162,2)</f>
        <v>0</v>
      </c>
      <c r="K162" s="220" t="s">
        <v>134</v>
      </c>
      <c r="L162" s="44"/>
      <c r="M162" s="225" t="s">
        <v>1</v>
      </c>
      <c r="N162" s="226" t="s">
        <v>38</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135</v>
      </c>
      <c r="AT162" s="229" t="s">
        <v>130</v>
      </c>
      <c r="AU162" s="229" t="s">
        <v>83</v>
      </c>
      <c r="AY162" s="17" t="s">
        <v>127</v>
      </c>
      <c r="BE162" s="230">
        <f>IF(N162="základní",J162,0)</f>
        <v>0</v>
      </c>
      <c r="BF162" s="230">
        <f>IF(N162="snížená",J162,0)</f>
        <v>0</v>
      </c>
      <c r="BG162" s="230">
        <f>IF(N162="zákl. přenesená",J162,0)</f>
        <v>0</v>
      </c>
      <c r="BH162" s="230">
        <f>IF(N162="sníž. přenesená",J162,0)</f>
        <v>0</v>
      </c>
      <c r="BI162" s="230">
        <f>IF(N162="nulová",J162,0)</f>
        <v>0</v>
      </c>
      <c r="BJ162" s="17" t="s">
        <v>81</v>
      </c>
      <c r="BK162" s="230">
        <f>ROUND(I162*H162,2)</f>
        <v>0</v>
      </c>
      <c r="BL162" s="17" t="s">
        <v>135</v>
      </c>
      <c r="BM162" s="229" t="s">
        <v>205</v>
      </c>
    </row>
    <row r="163" s="2" customFormat="1">
      <c r="A163" s="38"/>
      <c r="B163" s="39"/>
      <c r="C163" s="40"/>
      <c r="D163" s="231" t="s">
        <v>136</v>
      </c>
      <c r="E163" s="40"/>
      <c r="F163" s="232" t="s">
        <v>915</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136</v>
      </c>
      <c r="AU163" s="17" t="s">
        <v>83</v>
      </c>
    </row>
    <row r="164" s="2" customFormat="1" ht="16.5" customHeight="1">
      <c r="A164" s="38"/>
      <c r="B164" s="39"/>
      <c r="C164" s="236" t="s">
        <v>169</v>
      </c>
      <c r="D164" s="236" t="s">
        <v>124</v>
      </c>
      <c r="E164" s="237" t="s">
        <v>916</v>
      </c>
      <c r="F164" s="238" t="s">
        <v>917</v>
      </c>
      <c r="G164" s="239" t="s">
        <v>409</v>
      </c>
      <c r="H164" s="240">
        <v>13</v>
      </c>
      <c r="I164" s="241"/>
      <c r="J164" s="242">
        <f>ROUND(I164*H164,2)</f>
        <v>0</v>
      </c>
      <c r="K164" s="238" t="s">
        <v>134</v>
      </c>
      <c r="L164" s="243"/>
      <c r="M164" s="244" t="s">
        <v>1</v>
      </c>
      <c r="N164" s="245" t="s">
        <v>38</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139</v>
      </c>
      <c r="AT164" s="229" t="s">
        <v>124</v>
      </c>
      <c r="AU164" s="229" t="s">
        <v>83</v>
      </c>
      <c r="AY164" s="17" t="s">
        <v>127</v>
      </c>
      <c r="BE164" s="230">
        <f>IF(N164="základní",J164,0)</f>
        <v>0</v>
      </c>
      <c r="BF164" s="230">
        <f>IF(N164="snížená",J164,0)</f>
        <v>0</v>
      </c>
      <c r="BG164" s="230">
        <f>IF(N164="zákl. přenesená",J164,0)</f>
        <v>0</v>
      </c>
      <c r="BH164" s="230">
        <f>IF(N164="sníž. přenesená",J164,0)</f>
        <v>0</v>
      </c>
      <c r="BI164" s="230">
        <f>IF(N164="nulová",J164,0)</f>
        <v>0</v>
      </c>
      <c r="BJ164" s="17" t="s">
        <v>81</v>
      </c>
      <c r="BK164" s="230">
        <f>ROUND(I164*H164,2)</f>
        <v>0</v>
      </c>
      <c r="BL164" s="17" t="s">
        <v>135</v>
      </c>
      <c r="BM164" s="229" t="s">
        <v>209</v>
      </c>
    </row>
    <row r="165" s="2" customFormat="1">
      <c r="A165" s="38"/>
      <c r="B165" s="39"/>
      <c r="C165" s="40"/>
      <c r="D165" s="231" t="s">
        <v>136</v>
      </c>
      <c r="E165" s="40"/>
      <c r="F165" s="232" t="s">
        <v>917</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136</v>
      </c>
      <c r="AU165" s="17" t="s">
        <v>83</v>
      </c>
    </row>
    <row r="166" s="2" customFormat="1" ht="16.5" customHeight="1">
      <c r="A166" s="38"/>
      <c r="B166" s="39"/>
      <c r="C166" s="236" t="s">
        <v>7</v>
      </c>
      <c r="D166" s="236" t="s">
        <v>124</v>
      </c>
      <c r="E166" s="237" t="s">
        <v>918</v>
      </c>
      <c r="F166" s="238" t="s">
        <v>919</v>
      </c>
      <c r="G166" s="239" t="s">
        <v>409</v>
      </c>
      <c r="H166" s="240">
        <v>1</v>
      </c>
      <c r="I166" s="241"/>
      <c r="J166" s="242">
        <f>ROUND(I166*H166,2)</f>
        <v>0</v>
      </c>
      <c r="K166" s="238" t="s">
        <v>134</v>
      </c>
      <c r="L166" s="243"/>
      <c r="M166" s="244" t="s">
        <v>1</v>
      </c>
      <c r="N166" s="245" t="s">
        <v>38</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139</v>
      </c>
      <c r="AT166" s="229" t="s">
        <v>124</v>
      </c>
      <c r="AU166" s="229" t="s">
        <v>83</v>
      </c>
      <c r="AY166" s="17" t="s">
        <v>127</v>
      </c>
      <c r="BE166" s="230">
        <f>IF(N166="základní",J166,0)</f>
        <v>0</v>
      </c>
      <c r="BF166" s="230">
        <f>IF(N166="snížená",J166,0)</f>
        <v>0</v>
      </c>
      <c r="BG166" s="230">
        <f>IF(N166="zákl. přenesená",J166,0)</f>
        <v>0</v>
      </c>
      <c r="BH166" s="230">
        <f>IF(N166="sníž. přenesená",J166,0)</f>
        <v>0</v>
      </c>
      <c r="BI166" s="230">
        <f>IF(N166="nulová",J166,0)</f>
        <v>0</v>
      </c>
      <c r="BJ166" s="17" t="s">
        <v>81</v>
      </c>
      <c r="BK166" s="230">
        <f>ROUND(I166*H166,2)</f>
        <v>0</v>
      </c>
      <c r="BL166" s="17" t="s">
        <v>135</v>
      </c>
      <c r="BM166" s="229" t="s">
        <v>216</v>
      </c>
    </row>
    <row r="167" s="2" customFormat="1">
      <c r="A167" s="38"/>
      <c r="B167" s="39"/>
      <c r="C167" s="40"/>
      <c r="D167" s="231" t="s">
        <v>136</v>
      </c>
      <c r="E167" s="40"/>
      <c r="F167" s="232" t="s">
        <v>919</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136</v>
      </c>
      <c r="AU167" s="17" t="s">
        <v>83</v>
      </c>
    </row>
    <row r="168" s="2" customFormat="1" ht="33" customHeight="1">
      <c r="A168" s="38"/>
      <c r="B168" s="39"/>
      <c r="C168" s="218" t="s">
        <v>175</v>
      </c>
      <c r="D168" s="218" t="s">
        <v>130</v>
      </c>
      <c r="E168" s="219" t="s">
        <v>920</v>
      </c>
      <c r="F168" s="220" t="s">
        <v>921</v>
      </c>
      <c r="G168" s="221" t="s">
        <v>143</v>
      </c>
      <c r="H168" s="222">
        <v>13</v>
      </c>
      <c r="I168" s="223"/>
      <c r="J168" s="224">
        <f>ROUND(I168*H168,2)</f>
        <v>0</v>
      </c>
      <c r="K168" s="220" t="s">
        <v>134</v>
      </c>
      <c r="L168" s="44"/>
      <c r="M168" s="225" t="s">
        <v>1</v>
      </c>
      <c r="N168" s="226" t="s">
        <v>38</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135</v>
      </c>
      <c r="AT168" s="229" t="s">
        <v>130</v>
      </c>
      <c r="AU168" s="229" t="s">
        <v>83</v>
      </c>
      <c r="AY168" s="17" t="s">
        <v>127</v>
      </c>
      <c r="BE168" s="230">
        <f>IF(N168="základní",J168,0)</f>
        <v>0</v>
      </c>
      <c r="BF168" s="230">
        <f>IF(N168="snížená",J168,0)</f>
        <v>0</v>
      </c>
      <c r="BG168" s="230">
        <f>IF(N168="zákl. přenesená",J168,0)</f>
        <v>0</v>
      </c>
      <c r="BH168" s="230">
        <f>IF(N168="sníž. přenesená",J168,0)</f>
        <v>0</v>
      </c>
      <c r="BI168" s="230">
        <f>IF(N168="nulová",J168,0)</f>
        <v>0</v>
      </c>
      <c r="BJ168" s="17" t="s">
        <v>81</v>
      </c>
      <c r="BK168" s="230">
        <f>ROUND(I168*H168,2)</f>
        <v>0</v>
      </c>
      <c r="BL168" s="17" t="s">
        <v>135</v>
      </c>
      <c r="BM168" s="229" t="s">
        <v>219</v>
      </c>
    </row>
    <row r="169" s="2" customFormat="1">
      <c r="A169" s="38"/>
      <c r="B169" s="39"/>
      <c r="C169" s="40"/>
      <c r="D169" s="231" t="s">
        <v>136</v>
      </c>
      <c r="E169" s="40"/>
      <c r="F169" s="232" t="s">
        <v>921</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136</v>
      </c>
      <c r="AU169" s="17" t="s">
        <v>83</v>
      </c>
    </row>
    <row r="170" s="2" customFormat="1" ht="21.75" customHeight="1">
      <c r="A170" s="38"/>
      <c r="B170" s="39"/>
      <c r="C170" s="236" t="s">
        <v>220</v>
      </c>
      <c r="D170" s="236" t="s">
        <v>124</v>
      </c>
      <c r="E170" s="237" t="s">
        <v>922</v>
      </c>
      <c r="F170" s="238" t="s">
        <v>923</v>
      </c>
      <c r="G170" s="239" t="s">
        <v>143</v>
      </c>
      <c r="H170" s="240">
        <v>13</v>
      </c>
      <c r="I170" s="241"/>
      <c r="J170" s="242">
        <f>ROUND(I170*H170,2)</f>
        <v>0</v>
      </c>
      <c r="K170" s="238" t="s">
        <v>134</v>
      </c>
      <c r="L170" s="243"/>
      <c r="M170" s="244" t="s">
        <v>1</v>
      </c>
      <c r="N170" s="245" t="s">
        <v>38</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139</v>
      </c>
      <c r="AT170" s="229" t="s">
        <v>124</v>
      </c>
      <c r="AU170" s="229" t="s">
        <v>83</v>
      </c>
      <c r="AY170" s="17" t="s">
        <v>127</v>
      </c>
      <c r="BE170" s="230">
        <f>IF(N170="základní",J170,0)</f>
        <v>0</v>
      </c>
      <c r="BF170" s="230">
        <f>IF(N170="snížená",J170,0)</f>
        <v>0</v>
      </c>
      <c r="BG170" s="230">
        <f>IF(N170="zákl. přenesená",J170,0)</f>
        <v>0</v>
      </c>
      <c r="BH170" s="230">
        <f>IF(N170="sníž. přenesená",J170,0)</f>
        <v>0</v>
      </c>
      <c r="BI170" s="230">
        <f>IF(N170="nulová",J170,0)</f>
        <v>0</v>
      </c>
      <c r="BJ170" s="17" t="s">
        <v>81</v>
      </c>
      <c r="BK170" s="230">
        <f>ROUND(I170*H170,2)</f>
        <v>0</v>
      </c>
      <c r="BL170" s="17" t="s">
        <v>135</v>
      </c>
      <c r="BM170" s="229" t="s">
        <v>223</v>
      </c>
    </row>
    <row r="171" s="2" customFormat="1">
      <c r="A171" s="38"/>
      <c r="B171" s="39"/>
      <c r="C171" s="40"/>
      <c r="D171" s="231" t="s">
        <v>136</v>
      </c>
      <c r="E171" s="40"/>
      <c r="F171" s="232" t="s">
        <v>923</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136</v>
      </c>
      <c r="AU171" s="17" t="s">
        <v>83</v>
      </c>
    </row>
    <row r="172" s="2" customFormat="1" ht="24.15" customHeight="1">
      <c r="A172" s="38"/>
      <c r="B172" s="39"/>
      <c r="C172" s="218" t="s">
        <v>179</v>
      </c>
      <c r="D172" s="218" t="s">
        <v>130</v>
      </c>
      <c r="E172" s="219" t="s">
        <v>924</v>
      </c>
      <c r="F172" s="220" t="s">
        <v>925</v>
      </c>
      <c r="G172" s="221" t="s">
        <v>143</v>
      </c>
      <c r="H172" s="222">
        <v>14</v>
      </c>
      <c r="I172" s="223"/>
      <c r="J172" s="224">
        <f>ROUND(I172*H172,2)</f>
        <v>0</v>
      </c>
      <c r="K172" s="220" t="s">
        <v>134</v>
      </c>
      <c r="L172" s="44"/>
      <c r="M172" s="225" t="s">
        <v>1</v>
      </c>
      <c r="N172" s="226" t="s">
        <v>38</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135</v>
      </c>
      <c r="AT172" s="229" t="s">
        <v>130</v>
      </c>
      <c r="AU172" s="229" t="s">
        <v>83</v>
      </c>
      <c r="AY172" s="17" t="s">
        <v>127</v>
      </c>
      <c r="BE172" s="230">
        <f>IF(N172="základní",J172,0)</f>
        <v>0</v>
      </c>
      <c r="BF172" s="230">
        <f>IF(N172="snížená",J172,0)</f>
        <v>0</v>
      </c>
      <c r="BG172" s="230">
        <f>IF(N172="zákl. přenesená",J172,0)</f>
        <v>0</v>
      </c>
      <c r="BH172" s="230">
        <f>IF(N172="sníž. přenesená",J172,0)</f>
        <v>0</v>
      </c>
      <c r="BI172" s="230">
        <f>IF(N172="nulová",J172,0)</f>
        <v>0</v>
      </c>
      <c r="BJ172" s="17" t="s">
        <v>81</v>
      </c>
      <c r="BK172" s="230">
        <f>ROUND(I172*H172,2)</f>
        <v>0</v>
      </c>
      <c r="BL172" s="17" t="s">
        <v>135</v>
      </c>
      <c r="BM172" s="229" t="s">
        <v>226</v>
      </c>
    </row>
    <row r="173" s="2" customFormat="1">
      <c r="A173" s="38"/>
      <c r="B173" s="39"/>
      <c r="C173" s="40"/>
      <c r="D173" s="231" t="s">
        <v>136</v>
      </c>
      <c r="E173" s="40"/>
      <c r="F173" s="232" t="s">
        <v>925</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136</v>
      </c>
      <c r="AU173" s="17" t="s">
        <v>83</v>
      </c>
    </row>
    <row r="174" s="2" customFormat="1" ht="24.15" customHeight="1">
      <c r="A174" s="38"/>
      <c r="B174" s="39"/>
      <c r="C174" s="218" t="s">
        <v>227</v>
      </c>
      <c r="D174" s="218" t="s">
        <v>130</v>
      </c>
      <c r="E174" s="219" t="s">
        <v>926</v>
      </c>
      <c r="F174" s="220" t="s">
        <v>927</v>
      </c>
      <c r="G174" s="221" t="s">
        <v>143</v>
      </c>
      <c r="H174" s="222">
        <v>1</v>
      </c>
      <c r="I174" s="223"/>
      <c r="J174" s="224">
        <f>ROUND(I174*H174,2)</f>
        <v>0</v>
      </c>
      <c r="K174" s="220" t="s">
        <v>134</v>
      </c>
      <c r="L174" s="44"/>
      <c r="M174" s="225" t="s">
        <v>1</v>
      </c>
      <c r="N174" s="226" t="s">
        <v>38</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135</v>
      </c>
      <c r="AT174" s="229" t="s">
        <v>130</v>
      </c>
      <c r="AU174" s="229" t="s">
        <v>83</v>
      </c>
      <c r="AY174" s="17" t="s">
        <v>127</v>
      </c>
      <c r="BE174" s="230">
        <f>IF(N174="základní",J174,0)</f>
        <v>0</v>
      </c>
      <c r="BF174" s="230">
        <f>IF(N174="snížená",J174,0)</f>
        <v>0</v>
      </c>
      <c r="BG174" s="230">
        <f>IF(N174="zákl. přenesená",J174,0)</f>
        <v>0</v>
      </c>
      <c r="BH174" s="230">
        <f>IF(N174="sníž. přenesená",J174,0)</f>
        <v>0</v>
      </c>
      <c r="BI174" s="230">
        <f>IF(N174="nulová",J174,0)</f>
        <v>0</v>
      </c>
      <c r="BJ174" s="17" t="s">
        <v>81</v>
      </c>
      <c r="BK174" s="230">
        <f>ROUND(I174*H174,2)</f>
        <v>0</v>
      </c>
      <c r="BL174" s="17" t="s">
        <v>135</v>
      </c>
      <c r="BM174" s="229" t="s">
        <v>230</v>
      </c>
    </row>
    <row r="175" s="2" customFormat="1">
      <c r="A175" s="38"/>
      <c r="B175" s="39"/>
      <c r="C175" s="40"/>
      <c r="D175" s="231" t="s">
        <v>136</v>
      </c>
      <c r="E175" s="40"/>
      <c r="F175" s="232" t="s">
        <v>927</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136</v>
      </c>
      <c r="AU175" s="17" t="s">
        <v>83</v>
      </c>
    </row>
    <row r="176" s="2" customFormat="1" ht="16.5" customHeight="1">
      <c r="A176" s="38"/>
      <c r="B176" s="39"/>
      <c r="C176" s="236" t="s">
        <v>183</v>
      </c>
      <c r="D176" s="236" t="s">
        <v>124</v>
      </c>
      <c r="E176" s="237" t="s">
        <v>266</v>
      </c>
      <c r="F176" s="238" t="s">
        <v>928</v>
      </c>
      <c r="G176" s="239" t="s">
        <v>143</v>
      </c>
      <c r="H176" s="240">
        <v>1</v>
      </c>
      <c r="I176" s="241"/>
      <c r="J176" s="242">
        <f>ROUND(I176*H176,2)</f>
        <v>0</v>
      </c>
      <c r="K176" s="238" t="s">
        <v>134</v>
      </c>
      <c r="L176" s="243"/>
      <c r="M176" s="244" t="s">
        <v>1</v>
      </c>
      <c r="N176" s="245" t="s">
        <v>38</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139</v>
      </c>
      <c r="AT176" s="229" t="s">
        <v>124</v>
      </c>
      <c r="AU176" s="229" t="s">
        <v>83</v>
      </c>
      <c r="AY176" s="17" t="s">
        <v>127</v>
      </c>
      <c r="BE176" s="230">
        <f>IF(N176="základní",J176,0)</f>
        <v>0</v>
      </c>
      <c r="BF176" s="230">
        <f>IF(N176="snížená",J176,0)</f>
        <v>0</v>
      </c>
      <c r="BG176" s="230">
        <f>IF(N176="zákl. přenesená",J176,0)</f>
        <v>0</v>
      </c>
      <c r="BH176" s="230">
        <f>IF(N176="sníž. přenesená",J176,0)</f>
        <v>0</v>
      </c>
      <c r="BI176" s="230">
        <f>IF(N176="nulová",J176,0)</f>
        <v>0</v>
      </c>
      <c r="BJ176" s="17" t="s">
        <v>81</v>
      </c>
      <c r="BK176" s="230">
        <f>ROUND(I176*H176,2)</f>
        <v>0</v>
      </c>
      <c r="BL176" s="17" t="s">
        <v>135</v>
      </c>
      <c r="BM176" s="229" t="s">
        <v>233</v>
      </c>
    </row>
    <row r="177" s="2" customFormat="1">
      <c r="A177" s="38"/>
      <c r="B177" s="39"/>
      <c r="C177" s="40"/>
      <c r="D177" s="231" t="s">
        <v>136</v>
      </c>
      <c r="E177" s="40"/>
      <c r="F177" s="232" t="s">
        <v>928</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136</v>
      </c>
      <c r="AU177" s="17" t="s">
        <v>83</v>
      </c>
    </row>
    <row r="178" s="2" customFormat="1" ht="24.15" customHeight="1">
      <c r="A178" s="38"/>
      <c r="B178" s="39"/>
      <c r="C178" s="236" t="s">
        <v>234</v>
      </c>
      <c r="D178" s="236" t="s">
        <v>124</v>
      </c>
      <c r="E178" s="237" t="s">
        <v>442</v>
      </c>
      <c r="F178" s="238" t="s">
        <v>443</v>
      </c>
      <c r="G178" s="239" t="s">
        <v>151</v>
      </c>
      <c r="H178" s="240">
        <v>1</v>
      </c>
      <c r="I178" s="241"/>
      <c r="J178" s="242">
        <f>ROUND(I178*H178,2)</f>
        <v>0</v>
      </c>
      <c r="K178" s="238" t="s">
        <v>134</v>
      </c>
      <c r="L178" s="243"/>
      <c r="M178" s="244" t="s">
        <v>1</v>
      </c>
      <c r="N178" s="245" t="s">
        <v>38</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139</v>
      </c>
      <c r="AT178" s="229" t="s">
        <v>124</v>
      </c>
      <c r="AU178" s="229" t="s">
        <v>83</v>
      </c>
      <c r="AY178" s="17" t="s">
        <v>127</v>
      </c>
      <c r="BE178" s="230">
        <f>IF(N178="základní",J178,0)</f>
        <v>0</v>
      </c>
      <c r="BF178" s="230">
        <f>IF(N178="snížená",J178,0)</f>
        <v>0</v>
      </c>
      <c r="BG178" s="230">
        <f>IF(N178="zákl. přenesená",J178,0)</f>
        <v>0</v>
      </c>
      <c r="BH178" s="230">
        <f>IF(N178="sníž. přenesená",J178,0)</f>
        <v>0</v>
      </c>
      <c r="BI178" s="230">
        <f>IF(N178="nulová",J178,0)</f>
        <v>0</v>
      </c>
      <c r="BJ178" s="17" t="s">
        <v>81</v>
      </c>
      <c r="BK178" s="230">
        <f>ROUND(I178*H178,2)</f>
        <v>0</v>
      </c>
      <c r="BL178" s="17" t="s">
        <v>135</v>
      </c>
      <c r="BM178" s="229" t="s">
        <v>237</v>
      </c>
    </row>
    <row r="179" s="2" customFormat="1">
      <c r="A179" s="38"/>
      <c r="B179" s="39"/>
      <c r="C179" s="40"/>
      <c r="D179" s="231" t="s">
        <v>136</v>
      </c>
      <c r="E179" s="40"/>
      <c r="F179" s="232" t="s">
        <v>443</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136</v>
      </c>
      <c r="AU179" s="17" t="s">
        <v>83</v>
      </c>
    </row>
    <row r="180" s="12" customFormat="1" ht="22.8" customHeight="1">
      <c r="A180" s="12"/>
      <c r="B180" s="202"/>
      <c r="C180" s="203"/>
      <c r="D180" s="204" t="s">
        <v>72</v>
      </c>
      <c r="E180" s="216" t="s">
        <v>445</v>
      </c>
      <c r="F180" s="216" t="s">
        <v>446</v>
      </c>
      <c r="G180" s="203"/>
      <c r="H180" s="203"/>
      <c r="I180" s="206"/>
      <c r="J180" s="217">
        <f>BK180</f>
        <v>0</v>
      </c>
      <c r="K180" s="203"/>
      <c r="L180" s="208"/>
      <c r="M180" s="209"/>
      <c r="N180" s="210"/>
      <c r="O180" s="210"/>
      <c r="P180" s="211">
        <f>SUM(P181:P225)</f>
        <v>0</v>
      </c>
      <c r="Q180" s="210"/>
      <c r="R180" s="211">
        <f>SUM(R181:R225)</f>
        <v>0</v>
      </c>
      <c r="S180" s="210"/>
      <c r="T180" s="212">
        <f>SUM(T181:T225)</f>
        <v>0</v>
      </c>
      <c r="U180" s="12"/>
      <c r="V180" s="12"/>
      <c r="W180" s="12"/>
      <c r="X180" s="12"/>
      <c r="Y180" s="12"/>
      <c r="Z180" s="12"/>
      <c r="AA180" s="12"/>
      <c r="AB180" s="12"/>
      <c r="AC180" s="12"/>
      <c r="AD180" s="12"/>
      <c r="AE180" s="12"/>
      <c r="AR180" s="213" t="s">
        <v>83</v>
      </c>
      <c r="AT180" s="214" t="s">
        <v>72</v>
      </c>
      <c r="AU180" s="214" t="s">
        <v>81</v>
      </c>
      <c r="AY180" s="213" t="s">
        <v>127</v>
      </c>
      <c r="BK180" s="215">
        <f>SUM(BK181:BK225)</f>
        <v>0</v>
      </c>
    </row>
    <row r="181" s="2" customFormat="1" ht="24.15" customHeight="1">
      <c r="A181" s="38"/>
      <c r="B181" s="39"/>
      <c r="C181" s="218" t="s">
        <v>186</v>
      </c>
      <c r="D181" s="218" t="s">
        <v>130</v>
      </c>
      <c r="E181" s="219" t="s">
        <v>929</v>
      </c>
      <c r="F181" s="220" t="s">
        <v>930</v>
      </c>
      <c r="G181" s="221" t="s">
        <v>143</v>
      </c>
      <c r="H181" s="222">
        <v>6</v>
      </c>
      <c r="I181" s="223"/>
      <c r="J181" s="224">
        <f>ROUND(I181*H181,2)</f>
        <v>0</v>
      </c>
      <c r="K181" s="220" t="s">
        <v>134</v>
      </c>
      <c r="L181" s="44"/>
      <c r="M181" s="225" t="s">
        <v>1</v>
      </c>
      <c r="N181" s="226" t="s">
        <v>38</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162</v>
      </c>
      <c r="AT181" s="229" t="s">
        <v>130</v>
      </c>
      <c r="AU181" s="229" t="s">
        <v>83</v>
      </c>
      <c r="AY181" s="17" t="s">
        <v>127</v>
      </c>
      <c r="BE181" s="230">
        <f>IF(N181="základní",J181,0)</f>
        <v>0</v>
      </c>
      <c r="BF181" s="230">
        <f>IF(N181="snížená",J181,0)</f>
        <v>0</v>
      </c>
      <c r="BG181" s="230">
        <f>IF(N181="zákl. přenesená",J181,0)</f>
        <v>0</v>
      </c>
      <c r="BH181" s="230">
        <f>IF(N181="sníž. přenesená",J181,0)</f>
        <v>0</v>
      </c>
      <c r="BI181" s="230">
        <f>IF(N181="nulová",J181,0)</f>
        <v>0</v>
      </c>
      <c r="BJ181" s="17" t="s">
        <v>81</v>
      </c>
      <c r="BK181" s="230">
        <f>ROUND(I181*H181,2)</f>
        <v>0</v>
      </c>
      <c r="BL181" s="17" t="s">
        <v>162</v>
      </c>
      <c r="BM181" s="229" t="s">
        <v>240</v>
      </c>
    </row>
    <row r="182" s="2" customFormat="1">
      <c r="A182" s="38"/>
      <c r="B182" s="39"/>
      <c r="C182" s="40"/>
      <c r="D182" s="231" t="s">
        <v>136</v>
      </c>
      <c r="E182" s="40"/>
      <c r="F182" s="232" t="s">
        <v>930</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136</v>
      </c>
      <c r="AU182" s="17" t="s">
        <v>83</v>
      </c>
    </row>
    <row r="183" s="2" customFormat="1" ht="37.8" customHeight="1">
      <c r="A183" s="38"/>
      <c r="B183" s="39"/>
      <c r="C183" s="218" t="s">
        <v>241</v>
      </c>
      <c r="D183" s="218" t="s">
        <v>130</v>
      </c>
      <c r="E183" s="219" t="s">
        <v>931</v>
      </c>
      <c r="F183" s="220" t="s">
        <v>932</v>
      </c>
      <c r="G183" s="221" t="s">
        <v>133</v>
      </c>
      <c r="H183" s="222">
        <v>68</v>
      </c>
      <c r="I183" s="223"/>
      <c r="J183" s="224">
        <f>ROUND(I183*H183,2)</f>
        <v>0</v>
      </c>
      <c r="K183" s="220" t="s">
        <v>134</v>
      </c>
      <c r="L183" s="44"/>
      <c r="M183" s="225" t="s">
        <v>1</v>
      </c>
      <c r="N183" s="226" t="s">
        <v>38</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162</v>
      </c>
      <c r="AT183" s="229" t="s">
        <v>130</v>
      </c>
      <c r="AU183" s="229" t="s">
        <v>83</v>
      </c>
      <c r="AY183" s="17" t="s">
        <v>127</v>
      </c>
      <c r="BE183" s="230">
        <f>IF(N183="základní",J183,0)</f>
        <v>0</v>
      </c>
      <c r="BF183" s="230">
        <f>IF(N183="snížená",J183,0)</f>
        <v>0</v>
      </c>
      <c r="BG183" s="230">
        <f>IF(N183="zákl. přenesená",J183,0)</f>
        <v>0</v>
      </c>
      <c r="BH183" s="230">
        <f>IF(N183="sníž. přenesená",J183,0)</f>
        <v>0</v>
      </c>
      <c r="BI183" s="230">
        <f>IF(N183="nulová",J183,0)</f>
        <v>0</v>
      </c>
      <c r="BJ183" s="17" t="s">
        <v>81</v>
      </c>
      <c r="BK183" s="230">
        <f>ROUND(I183*H183,2)</f>
        <v>0</v>
      </c>
      <c r="BL183" s="17" t="s">
        <v>162</v>
      </c>
      <c r="BM183" s="229" t="s">
        <v>244</v>
      </c>
    </row>
    <row r="184" s="2" customFormat="1">
      <c r="A184" s="38"/>
      <c r="B184" s="39"/>
      <c r="C184" s="40"/>
      <c r="D184" s="231" t="s">
        <v>136</v>
      </c>
      <c r="E184" s="40"/>
      <c r="F184" s="232" t="s">
        <v>932</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136</v>
      </c>
      <c r="AU184" s="17" t="s">
        <v>83</v>
      </c>
    </row>
    <row r="185" s="2" customFormat="1" ht="16.5" customHeight="1">
      <c r="A185" s="38"/>
      <c r="B185" s="39"/>
      <c r="C185" s="236" t="s">
        <v>191</v>
      </c>
      <c r="D185" s="236" t="s">
        <v>124</v>
      </c>
      <c r="E185" s="237" t="s">
        <v>933</v>
      </c>
      <c r="F185" s="238" t="s">
        <v>934</v>
      </c>
      <c r="G185" s="239" t="s">
        <v>133</v>
      </c>
      <c r="H185" s="240">
        <v>68</v>
      </c>
      <c r="I185" s="241"/>
      <c r="J185" s="242">
        <f>ROUND(I185*H185,2)</f>
        <v>0</v>
      </c>
      <c r="K185" s="238" t="s">
        <v>134</v>
      </c>
      <c r="L185" s="243"/>
      <c r="M185" s="244" t="s">
        <v>1</v>
      </c>
      <c r="N185" s="245" t="s">
        <v>38</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194</v>
      </c>
      <c r="AT185" s="229" t="s">
        <v>124</v>
      </c>
      <c r="AU185" s="229" t="s">
        <v>83</v>
      </c>
      <c r="AY185" s="17" t="s">
        <v>127</v>
      </c>
      <c r="BE185" s="230">
        <f>IF(N185="základní",J185,0)</f>
        <v>0</v>
      </c>
      <c r="BF185" s="230">
        <f>IF(N185="snížená",J185,0)</f>
        <v>0</v>
      </c>
      <c r="BG185" s="230">
        <f>IF(N185="zákl. přenesená",J185,0)</f>
        <v>0</v>
      </c>
      <c r="BH185" s="230">
        <f>IF(N185="sníž. přenesená",J185,0)</f>
        <v>0</v>
      </c>
      <c r="BI185" s="230">
        <f>IF(N185="nulová",J185,0)</f>
        <v>0</v>
      </c>
      <c r="BJ185" s="17" t="s">
        <v>81</v>
      </c>
      <c r="BK185" s="230">
        <f>ROUND(I185*H185,2)</f>
        <v>0</v>
      </c>
      <c r="BL185" s="17" t="s">
        <v>162</v>
      </c>
      <c r="BM185" s="229" t="s">
        <v>247</v>
      </c>
    </row>
    <row r="186" s="2" customFormat="1">
      <c r="A186" s="38"/>
      <c r="B186" s="39"/>
      <c r="C186" s="40"/>
      <c r="D186" s="231" t="s">
        <v>136</v>
      </c>
      <c r="E186" s="40"/>
      <c r="F186" s="232" t="s">
        <v>934</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136</v>
      </c>
      <c r="AU186" s="17" t="s">
        <v>83</v>
      </c>
    </row>
    <row r="187" s="2" customFormat="1">
      <c r="A187" s="38"/>
      <c r="B187" s="39"/>
      <c r="C187" s="40"/>
      <c r="D187" s="231" t="s">
        <v>170</v>
      </c>
      <c r="E187" s="40"/>
      <c r="F187" s="246" t="s">
        <v>935</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170</v>
      </c>
      <c r="AU187" s="17" t="s">
        <v>83</v>
      </c>
    </row>
    <row r="188" s="2" customFormat="1" ht="24.15" customHeight="1">
      <c r="A188" s="38"/>
      <c r="B188" s="39"/>
      <c r="C188" s="236" t="s">
        <v>248</v>
      </c>
      <c r="D188" s="236" t="s">
        <v>124</v>
      </c>
      <c r="E188" s="237" t="s">
        <v>936</v>
      </c>
      <c r="F188" s="238" t="s">
        <v>937</v>
      </c>
      <c r="G188" s="239" t="s">
        <v>143</v>
      </c>
      <c r="H188" s="240">
        <v>1</v>
      </c>
      <c r="I188" s="241"/>
      <c r="J188" s="242">
        <f>ROUND(I188*H188,2)</f>
        <v>0</v>
      </c>
      <c r="K188" s="238" t="s">
        <v>134</v>
      </c>
      <c r="L188" s="243"/>
      <c r="M188" s="244" t="s">
        <v>1</v>
      </c>
      <c r="N188" s="245" t="s">
        <v>38</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194</v>
      </c>
      <c r="AT188" s="229" t="s">
        <v>124</v>
      </c>
      <c r="AU188" s="229" t="s">
        <v>83</v>
      </c>
      <c r="AY188" s="17" t="s">
        <v>127</v>
      </c>
      <c r="BE188" s="230">
        <f>IF(N188="základní",J188,0)</f>
        <v>0</v>
      </c>
      <c r="BF188" s="230">
        <f>IF(N188="snížená",J188,0)</f>
        <v>0</v>
      </c>
      <c r="BG188" s="230">
        <f>IF(N188="zákl. přenesená",J188,0)</f>
        <v>0</v>
      </c>
      <c r="BH188" s="230">
        <f>IF(N188="sníž. přenesená",J188,0)</f>
        <v>0</v>
      </c>
      <c r="BI188" s="230">
        <f>IF(N188="nulová",J188,0)</f>
        <v>0</v>
      </c>
      <c r="BJ188" s="17" t="s">
        <v>81</v>
      </c>
      <c r="BK188" s="230">
        <f>ROUND(I188*H188,2)</f>
        <v>0</v>
      </c>
      <c r="BL188" s="17" t="s">
        <v>162</v>
      </c>
      <c r="BM188" s="229" t="s">
        <v>251</v>
      </c>
    </row>
    <row r="189" s="2" customFormat="1">
      <c r="A189" s="38"/>
      <c r="B189" s="39"/>
      <c r="C189" s="40"/>
      <c r="D189" s="231" t="s">
        <v>136</v>
      </c>
      <c r="E189" s="40"/>
      <c r="F189" s="232" t="s">
        <v>937</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136</v>
      </c>
      <c r="AU189" s="17" t="s">
        <v>83</v>
      </c>
    </row>
    <row r="190" s="2" customFormat="1">
      <c r="A190" s="38"/>
      <c r="B190" s="39"/>
      <c r="C190" s="40"/>
      <c r="D190" s="231" t="s">
        <v>170</v>
      </c>
      <c r="E190" s="40"/>
      <c r="F190" s="246" t="s">
        <v>938</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170</v>
      </c>
      <c r="AU190" s="17" t="s">
        <v>83</v>
      </c>
    </row>
    <row r="191" s="2" customFormat="1" ht="16.5" customHeight="1">
      <c r="A191" s="38"/>
      <c r="B191" s="39"/>
      <c r="C191" s="236" t="s">
        <v>194</v>
      </c>
      <c r="D191" s="236" t="s">
        <v>124</v>
      </c>
      <c r="E191" s="237" t="s">
        <v>939</v>
      </c>
      <c r="F191" s="238" t="s">
        <v>940</v>
      </c>
      <c r="G191" s="239" t="s">
        <v>143</v>
      </c>
      <c r="H191" s="240">
        <v>1</v>
      </c>
      <c r="I191" s="241"/>
      <c r="J191" s="242">
        <f>ROUND(I191*H191,2)</f>
        <v>0</v>
      </c>
      <c r="K191" s="238" t="s">
        <v>134</v>
      </c>
      <c r="L191" s="243"/>
      <c r="M191" s="244" t="s">
        <v>1</v>
      </c>
      <c r="N191" s="245" t="s">
        <v>38</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194</v>
      </c>
      <c r="AT191" s="229" t="s">
        <v>124</v>
      </c>
      <c r="AU191" s="229" t="s">
        <v>83</v>
      </c>
      <c r="AY191" s="17" t="s">
        <v>127</v>
      </c>
      <c r="BE191" s="230">
        <f>IF(N191="základní",J191,0)</f>
        <v>0</v>
      </c>
      <c r="BF191" s="230">
        <f>IF(N191="snížená",J191,0)</f>
        <v>0</v>
      </c>
      <c r="BG191" s="230">
        <f>IF(N191="zákl. přenesená",J191,0)</f>
        <v>0</v>
      </c>
      <c r="BH191" s="230">
        <f>IF(N191="sníž. přenesená",J191,0)</f>
        <v>0</v>
      </c>
      <c r="BI191" s="230">
        <f>IF(N191="nulová",J191,0)</f>
        <v>0</v>
      </c>
      <c r="BJ191" s="17" t="s">
        <v>81</v>
      </c>
      <c r="BK191" s="230">
        <f>ROUND(I191*H191,2)</f>
        <v>0</v>
      </c>
      <c r="BL191" s="17" t="s">
        <v>162</v>
      </c>
      <c r="BM191" s="229" t="s">
        <v>135</v>
      </c>
    </row>
    <row r="192" s="2" customFormat="1">
      <c r="A192" s="38"/>
      <c r="B192" s="39"/>
      <c r="C192" s="40"/>
      <c r="D192" s="231" t="s">
        <v>136</v>
      </c>
      <c r="E192" s="40"/>
      <c r="F192" s="232" t="s">
        <v>940</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136</v>
      </c>
      <c r="AU192" s="17" t="s">
        <v>83</v>
      </c>
    </row>
    <row r="193" s="2" customFormat="1">
      <c r="A193" s="38"/>
      <c r="B193" s="39"/>
      <c r="C193" s="40"/>
      <c r="D193" s="231" t="s">
        <v>170</v>
      </c>
      <c r="E193" s="40"/>
      <c r="F193" s="246" t="s">
        <v>941</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170</v>
      </c>
      <c r="AU193" s="17" t="s">
        <v>83</v>
      </c>
    </row>
    <row r="194" s="2" customFormat="1" ht="16.5" customHeight="1">
      <c r="A194" s="38"/>
      <c r="B194" s="39"/>
      <c r="C194" s="218" t="s">
        <v>254</v>
      </c>
      <c r="D194" s="218" t="s">
        <v>130</v>
      </c>
      <c r="E194" s="219" t="s">
        <v>942</v>
      </c>
      <c r="F194" s="220" t="s">
        <v>943</v>
      </c>
      <c r="G194" s="221" t="s">
        <v>143</v>
      </c>
      <c r="H194" s="222">
        <v>2</v>
      </c>
      <c r="I194" s="223"/>
      <c r="J194" s="224">
        <f>ROUND(I194*H194,2)</f>
        <v>0</v>
      </c>
      <c r="K194" s="220" t="s">
        <v>134</v>
      </c>
      <c r="L194" s="44"/>
      <c r="M194" s="225" t="s">
        <v>1</v>
      </c>
      <c r="N194" s="226" t="s">
        <v>38</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162</v>
      </c>
      <c r="AT194" s="229" t="s">
        <v>130</v>
      </c>
      <c r="AU194" s="229" t="s">
        <v>83</v>
      </c>
      <c r="AY194" s="17" t="s">
        <v>127</v>
      </c>
      <c r="BE194" s="230">
        <f>IF(N194="základní",J194,0)</f>
        <v>0</v>
      </c>
      <c r="BF194" s="230">
        <f>IF(N194="snížená",J194,0)</f>
        <v>0</v>
      </c>
      <c r="BG194" s="230">
        <f>IF(N194="zákl. přenesená",J194,0)</f>
        <v>0</v>
      </c>
      <c r="BH194" s="230">
        <f>IF(N194="sníž. přenesená",J194,0)</f>
        <v>0</v>
      </c>
      <c r="BI194" s="230">
        <f>IF(N194="nulová",J194,0)</f>
        <v>0</v>
      </c>
      <c r="BJ194" s="17" t="s">
        <v>81</v>
      </c>
      <c r="BK194" s="230">
        <f>ROUND(I194*H194,2)</f>
        <v>0</v>
      </c>
      <c r="BL194" s="17" t="s">
        <v>162</v>
      </c>
      <c r="BM194" s="229" t="s">
        <v>257</v>
      </c>
    </row>
    <row r="195" s="2" customFormat="1">
      <c r="A195" s="38"/>
      <c r="B195" s="39"/>
      <c r="C195" s="40"/>
      <c r="D195" s="231" t="s">
        <v>136</v>
      </c>
      <c r="E195" s="40"/>
      <c r="F195" s="232" t="s">
        <v>943</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136</v>
      </c>
      <c r="AU195" s="17" t="s">
        <v>83</v>
      </c>
    </row>
    <row r="196" s="2" customFormat="1" ht="16.5" customHeight="1">
      <c r="A196" s="38"/>
      <c r="B196" s="39"/>
      <c r="C196" s="218" t="s">
        <v>198</v>
      </c>
      <c r="D196" s="218" t="s">
        <v>130</v>
      </c>
      <c r="E196" s="219" t="s">
        <v>944</v>
      </c>
      <c r="F196" s="220" t="s">
        <v>945</v>
      </c>
      <c r="G196" s="221" t="s">
        <v>143</v>
      </c>
      <c r="H196" s="222">
        <v>1</v>
      </c>
      <c r="I196" s="223"/>
      <c r="J196" s="224">
        <f>ROUND(I196*H196,2)</f>
        <v>0</v>
      </c>
      <c r="K196" s="220" t="s">
        <v>134</v>
      </c>
      <c r="L196" s="44"/>
      <c r="M196" s="225" t="s">
        <v>1</v>
      </c>
      <c r="N196" s="226" t="s">
        <v>38</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162</v>
      </c>
      <c r="AT196" s="229" t="s">
        <v>130</v>
      </c>
      <c r="AU196" s="229" t="s">
        <v>83</v>
      </c>
      <c r="AY196" s="17" t="s">
        <v>127</v>
      </c>
      <c r="BE196" s="230">
        <f>IF(N196="základní",J196,0)</f>
        <v>0</v>
      </c>
      <c r="BF196" s="230">
        <f>IF(N196="snížená",J196,0)</f>
        <v>0</v>
      </c>
      <c r="BG196" s="230">
        <f>IF(N196="zákl. přenesená",J196,0)</f>
        <v>0</v>
      </c>
      <c r="BH196" s="230">
        <f>IF(N196="sníž. přenesená",J196,0)</f>
        <v>0</v>
      </c>
      <c r="BI196" s="230">
        <f>IF(N196="nulová",J196,0)</f>
        <v>0</v>
      </c>
      <c r="BJ196" s="17" t="s">
        <v>81</v>
      </c>
      <c r="BK196" s="230">
        <f>ROUND(I196*H196,2)</f>
        <v>0</v>
      </c>
      <c r="BL196" s="17" t="s">
        <v>162</v>
      </c>
      <c r="BM196" s="229" t="s">
        <v>260</v>
      </c>
    </row>
    <row r="197" s="2" customFormat="1">
      <c r="A197" s="38"/>
      <c r="B197" s="39"/>
      <c r="C197" s="40"/>
      <c r="D197" s="231" t="s">
        <v>136</v>
      </c>
      <c r="E197" s="40"/>
      <c r="F197" s="232" t="s">
        <v>945</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136</v>
      </c>
      <c r="AU197" s="17" t="s">
        <v>83</v>
      </c>
    </row>
    <row r="198" s="2" customFormat="1" ht="44.25" customHeight="1">
      <c r="A198" s="38"/>
      <c r="B198" s="39"/>
      <c r="C198" s="236" t="s">
        <v>262</v>
      </c>
      <c r="D198" s="236" t="s">
        <v>124</v>
      </c>
      <c r="E198" s="237" t="s">
        <v>946</v>
      </c>
      <c r="F198" s="238" t="s">
        <v>947</v>
      </c>
      <c r="G198" s="239" t="s">
        <v>143</v>
      </c>
      <c r="H198" s="240">
        <v>1</v>
      </c>
      <c r="I198" s="241"/>
      <c r="J198" s="242">
        <f>ROUND(I198*H198,2)</f>
        <v>0</v>
      </c>
      <c r="K198" s="238" t="s">
        <v>134</v>
      </c>
      <c r="L198" s="243"/>
      <c r="M198" s="244" t="s">
        <v>1</v>
      </c>
      <c r="N198" s="245" t="s">
        <v>38</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194</v>
      </c>
      <c r="AT198" s="229" t="s">
        <v>124</v>
      </c>
      <c r="AU198" s="229" t="s">
        <v>83</v>
      </c>
      <c r="AY198" s="17" t="s">
        <v>127</v>
      </c>
      <c r="BE198" s="230">
        <f>IF(N198="základní",J198,0)</f>
        <v>0</v>
      </c>
      <c r="BF198" s="230">
        <f>IF(N198="snížená",J198,0)</f>
        <v>0</v>
      </c>
      <c r="BG198" s="230">
        <f>IF(N198="zákl. přenesená",J198,0)</f>
        <v>0</v>
      </c>
      <c r="BH198" s="230">
        <f>IF(N198="sníž. přenesená",J198,0)</f>
        <v>0</v>
      </c>
      <c r="BI198" s="230">
        <f>IF(N198="nulová",J198,0)</f>
        <v>0</v>
      </c>
      <c r="BJ198" s="17" t="s">
        <v>81</v>
      </c>
      <c r="BK198" s="230">
        <f>ROUND(I198*H198,2)</f>
        <v>0</v>
      </c>
      <c r="BL198" s="17" t="s">
        <v>162</v>
      </c>
      <c r="BM198" s="229" t="s">
        <v>265</v>
      </c>
    </row>
    <row r="199" s="2" customFormat="1">
      <c r="A199" s="38"/>
      <c r="B199" s="39"/>
      <c r="C199" s="40"/>
      <c r="D199" s="231" t="s">
        <v>136</v>
      </c>
      <c r="E199" s="40"/>
      <c r="F199" s="232" t="s">
        <v>947</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136</v>
      </c>
      <c r="AU199" s="17" t="s">
        <v>83</v>
      </c>
    </row>
    <row r="200" s="2" customFormat="1" ht="24.15" customHeight="1">
      <c r="A200" s="38"/>
      <c r="B200" s="39"/>
      <c r="C200" s="218" t="s">
        <v>201</v>
      </c>
      <c r="D200" s="218" t="s">
        <v>130</v>
      </c>
      <c r="E200" s="219" t="s">
        <v>948</v>
      </c>
      <c r="F200" s="220" t="s">
        <v>949</v>
      </c>
      <c r="G200" s="221" t="s">
        <v>143</v>
      </c>
      <c r="H200" s="222">
        <v>1</v>
      </c>
      <c r="I200" s="223"/>
      <c r="J200" s="224">
        <f>ROUND(I200*H200,2)</f>
        <v>0</v>
      </c>
      <c r="K200" s="220" t="s">
        <v>134</v>
      </c>
      <c r="L200" s="44"/>
      <c r="M200" s="225" t="s">
        <v>1</v>
      </c>
      <c r="N200" s="226" t="s">
        <v>38</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162</v>
      </c>
      <c r="AT200" s="229" t="s">
        <v>130</v>
      </c>
      <c r="AU200" s="229" t="s">
        <v>83</v>
      </c>
      <c r="AY200" s="17" t="s">
        <v>127</v>
      </c>
      <c r="BE200" s="230">
        <f>IF(N200="základní",J200,0)</f>
        <v>0</v>
      </c>
      <c r="BF200" s="230">
        <f>IF(N200="snížená",J200,0)</f>
        <v>0</v>
      </c>
      <c r="BG200" s="230">
        <f>IF(N200="zákl. přenesená",J200,0)</f>
        <v>0</v>
      </c>
      <c r="BH200" s="230">
        <f>IF(N200="sníž. přenesená",J200,0)</f>
        <v>0</v>
      </c>
      <c r="BI200" s="230">
        <f>IF(N200="nulová",J200,0)</f>
        <v>0</v>
      </c>
      <c r="BJ200" s="17" t="s">
        <v>81</v>
      </c>
      <c r="BK200" s="230">
        <f>ROUND(I200*H200,2)</f>
        <v>0</v>
      </c>
      <c r="BL200" s="17" t="s">
        <v>162</v>
      </c>
      <c r="BM200" s="229" t="s">
        <v>268</v>
      </c>
    </row>
    <row r="201" s="2" customFormat="1">
      <c r="A201" s="38"/>
      <c r="B201" s="39"/>
      <c r="C201" s="40"/>
      <c r="D201" s="231" t="s">
        <v>136</v>
      </c>
      <c r="E201" s="40"/>
      <c r="F201" s="232" t="s">
        <v>949</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136</v>
      </c>
      <c r="AU201" s="17" t="s">
        <v>83</v>
      </c>
    </row>
    <row r="202" s="2" customFormat="1" ht="37.8" customHeight="1">
      <c r="A202" s="38"/>
      <c r="B202" s="39"/>
      <c r="C202" s="218" t="s">
        <v>270</v>
      </c>
      <c r="D202" s="218" t="s">
        <v>130</v>
      </c>
      <c r="E202" s="219" t="s">
        <v>950</v>
      </c>
      <c r="F202" s="220" t="s">
        <v>951</v>
      </c>
      <c r="G202" s="221" t="s">
        <v>133</v>
      </c>
      <c r="H202" s="222">
        <v>120</v>
      </c>
      <c r="I202" s="223"/>
      <c r="J202" s="224">
        <f>ROUND(I202*H202,2)</f>
        <v>0</v>
      </c>
      <c r="K202" s="220" t="s">
        <v>134</v>
      </c>
      <c r="L202" s="44"/>
      <c r="M202" s="225" t="s">
        <v>1</v>
      </c>
      <c r="N202" s="226" t="s">
        <v>38</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162</v>
      </c>
      <c r="AT202" s="229" t="s">
        <v>130</v>
      </c>
      <c r="AU202" s="229" t="s">
        <v>83</v>
      </c>
      <c r="AY202" s="17" t="s">
        <v>127</v>
      </c>
      <c r="BE202" s="230">
        <f>IF(N202="základní",J202,0)</f>
        <v>0</v>
      </c>
      <c r="BF202" s="230">
        <f>IF(N202="snížená",J202,0)</f>
        <v>0</v>
      </c>
      <c r="BG202" s="230">
        <f>IF(N202="zákl. přenesená",J202,0)</f>
        <v>0</v>
      </c>
      <c r="BH202" s="230">
        <f>IF(N202="sníž. přenesená",J202,0)</f>
        <v>0</v>
      </c>
      <c r="BI202" s="230">
        <f>IF(N202="nulová",J202,0)</f>
        <v>0</v>
      </c>
      <c r="BJ202" s="17" t="s">
        <v>81</v>
      </c>
      <c r="BK202" s="230">
        <f>ROUND(I202*H202,2)</f>
        <v>0</v>
      </c>
      <c r="BL202" s="17" t="s">
        <v>162</v>
      </c>
      <c r="BM202" s="229" t="s">
        <v>273</v>
      </c>
    </row>
    <row r="203" s="2" customFormat="1">
      <c r="A203" s="38"/>
      <c r="B203" s="39"/>
      <c r="C203" s="40"/>
      <c r="D203" s="231" t="s">
        <v>136</v>
      </c>
      <c r="E203" s="40"/>
      <c r="F203" s="232" t="s">
        <v>951</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136</v>
      </c>
      <c r="AU203" s="17" t="s">
        <v>83</v>
      </c>
    </row>
    <row r="204" s="2" customFormat="1" ht="16.5" customHeight="1">
      <c r="A204" s="38"/>
      <c r="B204" s="39"/>
      <c r="C204" s="236" t="s">
        <v>205</v>
      </c>
      <c r="D204" s="236" t="s">
        <v>124</v>
      </c>
      <c r="E204" s="237" t="s">
        <v>952</v>
      </c>
      <c r="F204" s="238" t="s">
        <v>953</v>
      </c>
      <c r="G204" s="239" t="s">
        <v>143</v>
      </c>
      <c r="H204" s="240">
        <v>120</v>
      </c>
      <c r="I204" s="241"/>
      <c r="J204" s="242">
        <f>ROUND(I204*H204,2)</f>
        <v>0</v>
      </c>
      <c r="K204" s="238" t="s">
        <v>134</v>
      </c>
      <c r="L204" s="243"/>
      <c r="M204" s="244" t="s">
        <v>1</v>
      </c>
      <c r="N204" s="245" t="s">
        <v>38</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194</v>
      </c>
      <c r="AT204" s="229" t="s">
        <v>124</v>
      </c>
      <c r="AU204" s="229" t="s">
        <v>83</v>
      </c>
      <c r="AY204" s="17" t="s">
        <v>127</v>
      </c>
      <c r="BE204" s="230">
        <f>IF(N204="základní",J204,0)</f>
        <v>0</v>
      </c>
      <c r="BF204" s="230">
        <f>IF(N204="snížená",J204,0)</f>
        <v>0</v>
      </c>
      <c r="BG204" s="230">
        <f>IF(N204="zákl. přenesená",J204,0)</f>
        <v>0</v>
      </c>
      <c r="BH204" s="230">
        <f>IF(N204="sníž. přenesená",J204,0)</f>
        <v>0</v>
      </c>
      <c r="BI204" s="230">
        <f>IF(N204="nulová",J204,0)</f>
        <v>0</v>
      </c>
      <c r="BJ204" s="17" t="s">
        <v>81</v>
      </c>
      <c r="BK204" s="230">
        <f>ROUND(I204*H204,2)</f>
        <v>0</v>
      </c>
      <c r="BL204" s="17" t="s">
        <v>162</v>
      </c>
      <c r="BM204" s="229" t="s">
        <v>276</v>
      </c>
    </row>
    <row r="205" s="2" customFormat="1">
      <c r="A205" s="38"/>
      <c r="B205" s="39"/>
      <c r="C205" s="40"/>
      <c r="D205" s="231" t="s">
        <v>136</v>
      </c>
      <c r="E205" s="40"/>
      <c r="F205" s="232" t="s">
        <v>953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136</v>
      </c>
      <c r="AU205" s="17" t="s">
        <v>83</v>
      </c>
    </row>
    <row r="206" s="2" customFormat="1" ht="16.5" customHeight="1">
      <c r="A206" s="38"/>
      <c r="B206" s="39"/>
      <c r="C206" s="218" t="s">
        <v>278</v>
      </c>
      <c r="D206" s="218" t="s">
        <v>130</v>
      </c>
      <c r="E206" s="219" t="s">
        <v>954</v>
      </c>
      <c r="F206" s="220" t="s">
        <v>955</v>
      </c>
      <c r="G206" s="221" t="s">
        <v>143</v>
      </c>
      <c r="H206" s="222">
        <v>120</v>
      </c>
      <c r="I206" s="223"/>
      <c r="J206" s="224">
        <f>ROUND(I206*H206,2)</f>
        <v>0</v>
      </c>
      <c r="K206" s="220" t="s">
        <v>134</v>
      </c>
      <c r="L206" s="44"/>
      <c r="M206" s="225" t="s">
        <v>1</v>
      </c>
      <c r="N206" s="226" t="s">
        <v>38</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162</v>
      </c>
      <c r="AT206" s="229" t="s">
        <v>130</v>
      </c>
      <c r="AU206" s="229" t="s">
        <v>83</v>
      </c>
      <c r="AY206" s="17" t="s">
        <v>127</v>
      </c>
      <c r="BE206" s="230">
        <f>IF(N206="základní",J206,0)</f>
        <v>0</v>
      </c>
      <c r="BF206" s="230">
        <f>IF(N206="snížená",J206,0)</f>
        <v>0</v>
      </c>
      <c r="BG206" s="230">
        <f>IF(N206="zákl. přenesená",J206,0)</f>
        <v>0</v>
      </c>
      <c r="BH206" s="230">
        <f>IF(N206="sníž. přenesená",J206,0)</f>
        <v>0</v>
      </c>
      <c r="BI206" s="230">
        <f>IF(N206="nulová",J206,0)</f>
        <v>0</v>
      </c>
      <c r="BJ206" s="17" t="s">
        <v>81</v>
      </c>
      <c r="BK206" s="230">
        <f>ROUND(I206*H206,2)</f>
        <v>0</v>
      </c>
      <c r="BL206" s="17" t="s">
        <v>162</v>
      </c>
      <c r="BM206" s="229" t="s">
        <v>281</v>
      </c>
    </row>
    <row r="207" s="2" customFormat="1">
      <c r="A207" s="38"/>
      <c r="B207" s="39"/>
      <c r="C207" s="40"/>
      <c r="D207" s="231" t="s">
        <v>136</v>
      </c>
      <c r="E207" s="40"/>
      <c r="F207" s="232" t="s">
        <v>955</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136</v>
      </c>
      <c r="AU207" s="17" t="s">
        <v>83</v>
      </c>
    </row>
    <row r="208" s="2" customFormat="1" ht="24.15" customHeight="1">
      <c r="A208" s="38"/>
      <c r="B208" s="39"/>
      <c r="C208" s="218" t="s">
        <v>209</v>
      </c>
      <c r="D208" s="218" t="s">
        <v>130</v>
      </c>
      <c r="E208" s="219" t="s">
        <v>956</v>
      </c>
      <c r="F208" s="220" t="s">
        <v>957</v>
      </c>
      <c r="G208" s="221" t="s">
        <v>133</v>
      </c>
      <c r="H208" s="222">
        <v>876</v>
      </c>
      <c r="I208" s="223"/>
      <c r="J208" s="224">
        <f>ROUND(I208*H208,2)</f>
        <v>0</v>
      </c>
      <c r="K208" s="220" t="s">
        <v>134</v>
      </c>
      <c r="L208" s="44"/>
      <c r="M208" s="225" t="s">
        <v>1</v>
      </c>
      <c r="N208" s="226" t="s">
        <v>38</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162</v>
      </c>
      <c r="AT208" s="229" t="s">
        <v>130</v>
      </c>
      <c r="AU208" s="229" t="s">
        <v>83</v>
      </c>
      <c r="AY208" s="17" t="s">
        <v>127</v>
      </c>
      <c r="BE208" s="230">
        <f>IF(N208="základní",J208,0)</f>
        <v>0</v>
      </c>
      <c r="BF208" s="230">
        <f>IF(N208="snížená",J208,0)</f>
        <v>0</v>
      </c>
      <c r="BG208" s="230">
        <f>IF(N208="zákl. přenesená",J208,0)</f>
        <v>0</v>
      </c>
      <c r="BH208" s="230">
        <f>IF(N208="sníž. přenesená",J208,0)</f>
        <v>0</v>
      </c>
      <c r="BI208" s="230">
        <f>IF(N208="nulová",J208,0)</f>
        <v>0</v>
      </c>
      <c r="BJ208" s="17" t="s">
        <v>81</v>
      </c>
      <c r="BK208" s="230">
        <f>ROUND(I208*H208,2)</f>
        <v>0</v>
      </c>
      <c r="BL208" s="17" t="s">
        <v>162</v>
      </c>
      <c r="BM208" s="229" t="s">
        <v>284</v>
      </c>
    </row>
    <row r="209" s="2" customFormat="1">
      <c r="A209" s="38"/>
      <c r="B209" s="39"/>
      <c r="C209" s="40"/>
      <c r="D209" s="231" t="s">
        <v>136</v>
      </c>
      <c r="E209" s="40"/>
      <c r="F209" s="232" t="s">
        <v>957</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136</v>
      </c>
      <c r="AU209" s="17" t="s">
        <v>83</v>
      </c>
    </row>
    <row r="210" s="2" customFormat="1" ht="24.15" customHeight="1">
      <c r="A210" s="38"/>
      <c r="B210" s="39"/>
      <c r="C210" s="236" t="s">
        <v>286</v>
      </c>
      <c r="D210" s="236" t="s">
        <v>124</v>
      </c>
      <c r="E210" s="237" t="s">
        <v>958</v>
      </c>
      <c r="F210" s="238" t="s">
        <v>959</v>
      </c>
      <c r="G210" s="239" t="s">
        <v>133</v>
      </c>
      <c r="H210" s="240">
        <v>876</v>
      </c>
      <c r="I210" s="241"/>
      <c r="J210" s="242">
        <f>ROUND(I210*H210,2)</f>
        <v>0</v>
      </c>
      <c r="K210" s="238" t="s">
        <v>134</v>
      </c>
      <c r="L210" s="243"/>
      <c r="M210" s="244" t="s">
        <v>1</v>
      </c>
      <c r="N210" s="245" t="s">
        <v>38</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194</v>
      </c>
      <c r="AT210" s="229" t="s">
        <v>124</v>
      </c>
      <c r="AU210" s="229" t="s">
        <v>83</v>
      </c>
      <c r="AY210" s="17" t="s">
        <v>127</v>
      </c>
      <c r="BE210" s="230">
        <f>IF(N210="základní",J210,0)</f>
        <v>0</v>
      </c>
      <c r="BF210" s="230">
        <f>IF(N210="snížená",J210,0)</f>
        <v>0</v>
      </c>
      <c r="BG210" s="230">
        <f>IF(N210="zákl. přenesená",J210,0)</f>
        <v>0</v>
      </c>
      <c r="BH210" s="230">
        <f>IF(N210="sníž. přenesená",J210,0)</f>
        <v>0</v>
      </c>
      <c r="BI210" s="230">
        <f>IF(N210="nulová",J210,0)</f>
        <v>0</v>
      </c>
      <c r="BJ210" s="17" t="s">
        <v>81</v>
      </c>
      <c r="BK210" s="230">
        <f>ROUND(I210*H210,2)</f>
        <v>0</v>
      </c>
      <c r="BL210" s="17" t="s">
        <v>162</v>
      </c>
      <c r="BM210" s="229" t="s">
        <v>289</v>
      </c>
    </row>
    <row r="211" s="2" customFormat="1">
      <c r="A211" s="38"/>
      <c r="B211" s="39"/>
      <c r="C211" s="40"/>
      <c r="D211" s="231" t="s">
        <v>136</v>
      </c>
      <c r="E211" s="40"/>
      <c r="F211" s="232" t="s">
        <v>959</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136</v>
      </c>
      <c r="AU211" s="17" t="s">
        <v>83</v>
      </c>
    </row>
    <row r="212" s="2" customFormat="1" ht="16.5" customHeight="1">
      <c r="A212" s="38"/>
      <c r="B212" s="39"/>
      <c r="C212" s="218" t="s">
        <v>216</v>
      </c>
      <c r="D212" s="218" t="s">
        <v>130</v>
      </c>
      <c r="E212" s="219" t="s">
        <v>960</v>
      </c>
      <c r="F212" s="220" t="s">
        <v>961</v>
      </c>
      <c r="G212" s="221" t="s">
        <v>133</v>
      </c>
      <c r="H212" s="222">
        <v>845</v>
      </c>
      <c r="I212" s="223"/>
      <c r="J212" s="224">
        <f>ROUND(I212*H212,2)</f>
        <v>0</v>
      </c>
      <c r="K212" s="220" t="s">
        <v>134</v>
      </c>
      <c r="L212" s="44"/>
      <c r="M212" s="225" t="s">
        <v>1</v>
      </c>
      <c r="N212" s="226" t="s">
        <v>38</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162</v>
      </c>
      <c r="AT212" s="229" t="s">
        <v>130</v>
      </c>
      <c r="AU212" s="229" t="s">
        <v>83</v>
      </c>
      <c r="AY212" s="17" t="s">
        <v>127</v>
      </c>
      <c r="BE212" s="230">
        <f>IF(N212="základní",J212,0)</f>
        <v>0</v>
      </c>
      <c r="BF212" s="230">
        <f>IF(N212="snížená",J212,0)</f>
        <v>0</v>
      </c>
      <c r="BG212" s="230">
        <f>IF(N212="zákl. přenesená",J212,0)</f>
        <v>0</v>
      </c>
      <c r="BH212" s="230">
        <f>IF(N212="sníž. přenesená",J212,0)</f>
        <v>0</v>
      </c>
      <c r="BI212" s="230">
        <f>IF(N212="nulová",J212,0)</f>
        <v>0</v>
      </c>
      <c r="BJ212" s="17" t="s">
        <v>81</v>
      </c>
      <c r="BK212" s="230">
        <f>ROUND(I212*H212,2)</f>
        <v>0</v>
      </c>
      <c r="BL212" s="17" t="s">
        <v>162</v>
      </c>
      <c r="BM212" s="229" t="s">
        <v>292</v>
      </c>
    </row>
    <row r="213" s="2" customFormat="1">
      <c r="A213" s="38"/>
      <c r="B213" s="39"/>
      <c r="C213" s="40"/>
      <c r="D213" s="231" t="s">
        <v>136</v>
      </c>
      <c r="E213" s="40"/>
      <c r="F213" s="232" t="s">
        <v>961</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136</v>
      </c>
      <c r="AU213" s="17" t="s">
        <v>83</v>
      </c>
    </row>
    <row r="214" s="2" customFormat="1" ht="16.5" customHeight="1">
      <c r="A214" s="38"/>
      <c r="B214" s="39"/>
      <c r="C214" s="236" t="s">
        <v>293</v>
      </c>
      <c r="D214" s="236" t="s">
        <v>124</v>
      </c>
      <c r="E214" s="237" t="s">
        <v>962</v>
      </c>
      <c r="F214" s="238" t="s">
        <v>963</v>
      </c>
      <c r="G214" s="239" t="s">
        <v>133</v>
      </c>
      <c r="H214" s="240">
        <v>845</v>
      </c>
      <c r="I214" s="241"/>
      <c r="J214" s="242">
        <f>ROUND(I214*H214,2)</f>
        <v>0</v>
      </c>
      <c r="K214" s="238" t="s">
        <v>134</v>
      </c>
      <c r="L214" s="243"/>
      <c r="M214" s="244" t="s">
        <v>1</v>
      </c>
      <c r="N214" s="245" t="s">
        <v>38</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194</v>
      </c>
      <c r="AT214" s="229" t="s">
        <v>124</v>
      </c>
      <c r="AU214" s="229" t="s">
        <v>83</v>
      </c>
      <c r="AY214" s="17" t="s">
        <v>127</v>
      </c>
      <c r="BE214" s="230">
        <f>IF(N214="základní",J214,0)</f>
        <v>0</v>
      </c>
      <c r="BF214" s="230">
        <f>IF(N214="snížená",J214,0)</f>
        <v>0</v>
      </c>
      <c r="BG214" s="230">
        <f>IF(N214="zákl. přenesená",J214,0)</f>
        <v>0</v>
      </c>
      <c r="BH214" s="230">
        <f>IF(N214="sníž. přenesená",J214,0)</f>
        <v>0</v>
      </c>
      <c r="BI214" s="230">
        <f>IF(N214="nulová",J214,0)</f>
        <v>0</v>
      </c>
      <c r="BJ214" s="17" t="s">
        <v>81</v>
      </c>
      <c r="BK214" s="230">
        <f>ROUND(I214*H214,2)</f>
        <v>0</v>
      </c>
      <c r="BL214" s="17" t="s">
        <v>162</v>
      </c>
      <c r="BM214" s="229" t="s">
        <v>296</v>
      </c>
    </row>
    <row r="215" s="2" customFormat="1">
      <c r="A215" s="38"/>
      <c r="B215" s="39"/>
      <c r="C215" s="40"/>
      <c r="D215" s="231" t="s">
        <v>136</v>
      </c>
      <c r="E215" s="40"/>
      <c r="F215" s="232" t="s">
        <v>963</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136</v>
      </c>
      <c r="AU215" s="17" t="s">
        <v>83</v>
      </c>
    </row>
    <row r="216" s="2" customFormat="1" ht="16.5" customHeight="1">
      <c r="A216" s="38"/>
      <c r="B216" s="39"/>
      <c r="C216" s="218" t="s">
        <v>219</v>
      </c>
      <c r="D216" s="218" t="s">
        <v>130</v>
      </c>
      <c r="E216" s="219" t="s">
        <v>964</v>
      </c>
      <c r="F216" s="220" t="s">
        <v>965</v>
      </c>
      <c r="G216" s="221" t="s">
        <v>133</v>
      </c>
      <c r="H216" s="222">
        <v>845</v>
      </c>
      <c r="I216" s="223"/>
      <c r="J216" s="224">
        <f>ROUND(I216*H216,2)</f>
        <v>0</v>
      </c>
      <c r="K216" s="220" t="s">
        <v>134</v>
      </c>
      <c r="L216" s="44"/>
      <c r="M216" s="225" t="s">
        <v>1</v>
      </c>
      <c r="N216" s="226" t="s">
        <v>38</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162</v>
      </c>
      <c r="AT216" s="229" t="s">
        <v>130</v>
      </c>
      <c r="AU216" s="229" t="s">
        <v>83</v>
      </c>
      <c r="AY216" s="17" t="s">
        <v>127</v>
      </c>
      <c r="BE216" s="230">
        <f>IF(N216="základní",J216,0)</f>
        <v>0</v>
      </c>
      <c r="BF216" s="230">
        <f>IF(N216="snížená",J216,0)</f>
        <v>0</v>
      </c>
      <c r="BG216" s="230">
        <f>IF(N216="zákl. přenesená",J216,0)</f>
        <v>0</v>
      </c>
      <c r="BH216" s="230">
        <f>IF(N216="sníž. přenesená",J216,0)</f>
        <v>0</v>
      </c>
      <c r="BI216" s="230">
        <f>IF(N216="nulová",J216,0)</f>
        <v>0</v>
      </c>
      <c r="BJ216" s="17" t="s">
        <v>81</v>
      </c>
      <c r="BK216" s="230">
        <f>ROUND(I216*H216,2)</f>
        <v>0</v>
      </c>
      <c r="BL216" s="17" t="s">
        <v>162</v>
      </c>
      <c r="BM216" s="229" t="s">
        <v>299</v>
      </c>
    </row>
    <row r="217" s="2" customFormat="1">
      <c r="A217" s="38"/>
      <c r="B217" s="39"/>
      <c r="C217" s="40"/>
      <c r="D217" s="231" t="s">
        <v>136</v>
      </c>
      <c r="E217" s="40"/>
      <c r="F217" s="232" t="s">
        <v>965</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136</v>
      </c>
      <c r="AU217" s="17" t="s">
        <v>83</v>
      </c>
    </row>
    <row r="218" s="2" customFormat="1" ht="16.5" customHeight="1">
      <c r="A218" s="38"/>
      <c r="B218" s="39"/>
      <c r="C218" s="236" t="s">
        <v>300</v>
      </c>
      <c r="D218" s="236" t="s">
        <v>124</v>
      </c>
      <c r="E218" s="237" t="s">
        <v>966</v>
      </c>
      <c r="F218" s="238" t="s">
        <v>967</v>
      </c>
      <c r="G218" s="239" t="s">
        <v>133</v>
      </c>
      <c r="H218" s="240">
        <v>845</v>
      </c>
      <c r="I218" s="241"/>
      <c r="J218" s="242">
        <f>ROUND(I218*H218,2)</f>
        <v>0</v>
      </c>
      <c r="K218" s="238" t="s">
        <v>134</v>
      </c>
      <c r="L218" s="243"/>
      <c r="M218" s="244" t="s">
        <v>1</v>
      </c>
      <c r="N218" s="245" t="s">
        <v>38</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194</v>
      </c>
      <c r="AT218" s="229" t="s">
        <v>124</v>
      </c>
      <c r="AU218" s="229" t="s">
        <v>83</v>
      </c>
      <c r="AY218" s="17" t="s">
        <v>127</v>
      </c>
      <c r="BE218" s="230">
        <f>IF(N218="základní",J218,0)</f>
        <v>0</v>
      </c>
      <c r="BF218" s="230">
        <f>IF(N218="snížená",J218,0)</f>
        <v>0</v>
      </c>
      <c r="BG218" s="230">
        <f>IF(N218="zákl. přenesená",J218,0)</f>
        <v>0</v>
      </c>
      <c r="BH218" s="230">
        <f>IF(N218="sníž. přenesená",J218,0)</f>
        <v>0</v>
      </c>
      <c r="BI218" s="230">
        <f>IF(N218="nulová",J218,0)</f>
        <v>0</v>
      </c>
      <c r="BJ218" s="17" t="s">
        <v>81</v>
      </c>
      <c r="BK218" s="230">
        <f>ROUND(I218*H218,2)</f>
        <v>0</v>
      </c>
      <c r="BL218" s="17" t="s">
        <v>162</v>
      </c>
      <c r="BM218" s="229" t="s">
        <v>303</v>
      </c>
    </row>
    <row r="219" s="2" customFormat="1">
      <c r="A219" s="38"/>
      <c r="B219" s="39"/>
      <c r="C219" s="40"/>
      <c r="D219" s="231" t="s">
        <v>136</v>
      </c>
      <c r="E219" s="40"/>
      <c r="F219" s="232" t="s">
        <v>967</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136</v>
      </c>
      <c r="AU219" s="17" t="s">
        <v>83</v>
      </c>
    </row>
    <row r="220" s="2" customFormat="1" ht="16.5" customHeight="1">
      <c r="A220" s="38"/>
      <c r="B220" s="39"/>
      <c r="C220" s="218" t="s">
        <v>223</v>
      </c>
      <c r="D220" s="218" t="s">
        <v>130</v>
      </c>
      <c r="E220" s="219" t="s">
        <v>968</v>
      </c>
      <c r="F220" s="220" t="s">
        <v>969</v>
      </c>
      <c r="G220" s="221" t="s">
        <v>143</v>
      </c>
      <c r="H220" s="222">
        <v>20</v>
      </c>
      <c r="I220" s="223"/>
      <c r="J220" s="224">
        <f>ROUND(I220*H220,2)</f>
        <v>0</v>
      </c>
      <c r="K220" s="220" t="s">
        <v>134</v>
      </c>
      <c r="L220" s="44"/>
      <c r="M220" s="225" t="s">
        <v>1</v>
      </c>
      <c r="N220" s="226" t="s">
        <v>38</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162</v>
      </c>
      <c r="AT220" s="229" t="s">
        <v>130</v>
      </c>
      <c r="AU220" s="229" t="s">
        <v>83</v>
      </c>
      <c r="AY220" s="17" t="s">
        <v>127</v>
      </c>
      <c r="BE220" s="230">
        <f>IF(N220="základní",J220,0)</f>
        <v>0</v>
      </c>
      <c r="BF220" s="230">
        <f>IF(N220="snížená",J220,0)</f>
        <v>0</v>
      </c>
      <c r="BG220" s="230">
        <f>IF(N220="zákl. přenesená",J220,0)</f>
        <v>0</v>
      </c>
      <c r="BH220" s="230">
        <f>IF(N220="sníž. přenesená",J220,0)</f>
        <v>0</v>
      </c>
      <c r="BI220" s="230">
        <f>IF(N220="nulová",J220,0)</f>
        <v>0</v>
      </c>
      <c r="BJ220" s="17" t="s">
        <v>81</v>
      </c>
      <c r="BK220" s="230">
        <f>ROUND(I220*H220,2)</f>
        <v>0</v>
      </c>
      <c r="BL220" s="17" t="s">
        <v>162</v>
      </c>
      <c r="BM220" s="229" t="s">
        <v>306</v>
      </c>
    </row>
    <row r="221" s="2" customFormat="1">
      <c r="A221" s="38"/>
      <c r="B221" s="39"/>
      <c r="C221" s="40"/>
      <c r="D221" s="231" t="s">
        <v>136</v>
      </c>
      <c r="E221" s="40"/>
      <c r="F221" s="232" t="s">
        <v>969</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136</v>
      </c>
      <c r="AU221" s="17" t="s">
        <v>83</v>
      </c>
    </row>
    <row r="222" s="2" customFormat="1" ht="16.5" customHeight="1">
      <c r="A222" s="38"/>
      <c r="B222" s="39"/>
      <c r="C222" s="236" t="s">
        <v>307</v>
      </c>
      <c r="D222" s="236" t="s">
        <v>124</v>
      </c>
      <c r="E222" s="237" t="s">
        <v>970</v>
      </c>
      <c r="F222" s="238" t="s">
        <v>971</v>
      </c>
      <c r="G222" s="239" t="s">
        <v>143</v>
      </c>
      <c r="H222" s="240">
        <v>20</v>
      </c>
      <c r="I222" s="241"/>
      <c r="J222" s="242">
        <f>ROUND(I222*H222,2)</f>
        <v>0</v>
      </c>
      <c r="K222" s="238" t="s">
        <v>134</v>
      </c>
      <c r="L222" s="243"/>
      <c r="M222" s="244" t="s">
        <v>1</v>
      </c>
      <c r="N222" s="245" t="s">
        <v>38</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194</v>
      </c>
      <c r="AT222" s="229" t="s">
        <v>124</v>
      </c>
      <c r="AU222" s="229" t="s">
        <v>83</v>
      </c>
      <c r="AY222" s="17" t="s">
        <v>127</v>
      </c>
      <c r="BE222" s="230">
        <f>IF(N222="základní",J222,0)</f>
        <v>0</v>
      </c>
      <c r="BF222" s="230">
        <f>IF(N222="snížená",J222,0)</f>
        <v>0</v>
      </c>
      <c r="BG222" s="230">
        <f>IF(N222="zákl. přenesená",J222,0)</f>
        <v>0</v>
      </c>
      <c r="BH222" s="230">
        <f>IF(N222="sníž. přenesená",J222,0)</f>
        <v>0</v>
      </c>
      <c r="BI222" s="230">
        <f>IF(N222="nulová",J222,0)</f>
        <v>0</v>
      </c>
      <c r="BJ222" s="17" t="s">
        <v>81</v>
      </c>
      <c r="BK222" s="230">
        <f>ROUND(I222*H222,2)</f>
        <v>0</v>
      </c>
      <c r="BL222" s="17" t="s">
        <v>162</v>
      </c>
      <c r="BM222" s="229" t="s">
        <v>310</v>
      </c>
    </row>
    <row r="223" s="2" customFormat="1">
      <c r="A223" s="38"/>
      <c r="B223" s="39"/>
      <c r="C223" s="40"/>
      <c r="D223" s="231" t="s">
        <v>136</v>
      </c>
      <c r="E223" s="40"/>
      <c r="F223" s="232" t="s">
        <v>971</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136</v>
      </c>
      <c r="AU223" s="17" t="s">
        <v>83</v>
      </c>
    </row>
    <row r="224" s="2" customFormat="1" ht="24.15" customHeight="1">
      <c r="A224" s="38"/>
      <c r="B224" s="39"/>
      <c r="C224" s="236" t="s">
        <v>226</v>
      </c>
      <c r="D224" s="236" t="s">
        <v>124</v>
      </c>
      <c r="E224" s="237" t="s">
        <v>442</v>
      </c>
      <c r="F224" s="238" t="s">
        <v>443</v>
      </c>
      <c r="G224" s="239" t="s">
        <v>151</v>
      </c>
      <c r="H224" s="240">
        <v>1</v>
      </c>
      <c r="I224" s="241"/>
      <c r="J224" s="242">
        <f>ROUND(I224*H224,2)</f>
        <v>0</v>
      </c>
      <c r="K224" s="238" t="s">
        <v>134</v>
      </c>
      <c r="L224" s="243"/>
      <c r="M224" s="244" t="s">
        <v>1</v>
      </c>
      <c r="N224" s="245" t="s">
        <v>38</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194</v>
      </c>
      <c r="AT224" s="229" t="s">
        <v>124</v>
      </c>
      <c r="AU224" s="229" t="s">
        <v>83</v>
      </c>
      <c r="AY224" s="17" t="s">
        <v>127</v>
      </c>
      <c r="BE224" s="230">
        <f>IF(N224="základní",J224,0)</f>
        <v>0</v>
      </c>
      <c r="BF224" s="230">
        <f>IF(N224="snížená",J224,0)</f>
        <v>0</v>
      </c>
      <c r="BG224" s="230">
        <f>IF(N224="zákl. přenesená",J224,0)</f>
        <v>0</v>
      </c>
      <c r="BH224" s="230">
        <f>IF(N224="sníž. přenesená",J224,0)</f>
        <v>0</v>
      </c>
      <c r="BI224" s="230">
        <f>IF(N224="nulová",J224,0)</f>
        <v>0</v>
      </c>
      <c r="BJ224" s="17" t="s">
        <v>81</v>
      </c>
      <c r="BK224" s="230">
        <f>ROUND(I224*H224,2)</f>
        <v>0</v>
      </c>
      <c r="BL224" s="17" t="s">
        <v>162</v>
      </c>
      <c r="BM224" s="229" t="s">
        <v>313</v>
      </c>
    </row>
    <row r="225" s="2" customFormat="1">
      <c r="A225" s="38"/>
      <c r="B225" s="39"/>
      <c r="C225" s="40"/>
      <c r="D225" s="231" t="s">
        <v>136</v>
      </c>
      <c r="E225" s="40"/>
      <c r="F225" s="232" t="s">
        <v>443</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136</v>
      </c>
      <c r="AU225" s="17" t="s">
        <v>83</v>
      </c>
    </row>
    <row r="226" s="12" customFormat="1" ht="25.92" customHeight="1">
      <c r="A226" s="12"/>
      <c r="B226" s="202"/>
      <c r="C226" s="203"/>
      <c r="D226" s="204" t="s">
        <v>72</v>
      </c>
      <c r="E226" s="205" t="s">
        <v>599</v>
      </c>
      <c r="F226" s="205" t="s">
        <v>600</v>
      </c>
      <c r="G226" s="203"/>
      <c r="H226" s="203"/>
      <c r="I226" s="206"/>
      <c r="J226" s="207">
        <f>BK226</f>
        <v>0</v>
      </c>
      <c r="K226" s="203"/>
      <c r="L226" s="208"/>
      <c r="M226" s="209"/>
      <c r="N226" s="210"/>
      <c r="O226" s="210"/>
      <c r="P226" s="211">
        <f>SUM(P227:P240)</f>
        <v>0</v>
      </c>
      <c r="Q226" s="210"/>
      <c r="R226" s="211">
        <f>SUM(R227:R240)</f>
        <v>0</v>
      </c>
      <c r="S226" s="210"/>
      <c r="T226" s="212">
        <f>SUM(T227:T240)</f>
        <v>0</v>
      </c>
      <c r="U226" s="12"/>
      <c r="V226" s="12"/>
      <c r="W226" s="12"/>
      <c r="X226" s="12"/>
      <c r="Y226" s="12"/>
      <c r="Z226" s="12"/>
      <c r="AA226" s="12"/>
      <c r="AB226" s="12"/>
      <c r="AC226" s="12"/>
      <c r="AD226" s="12"/>
      <c r="AE226" s="12"/>
      <c r="AR226" s="213" t="s">
        <v>148</v>
      </c>
      <c r="AT226" s="214" t="s">
        <v>72</v>
      </c>
      <c r="AU226" s="214" t="s">
        <v>73</v>
      </c>
      <c r="AY226" s="213" t="s">
        <v>127</v>
      </c>
      <c r="BK226" s="215">
        <f>SUM(BK227:BK240)</f>
        <v>0</v>
      </c>
    </row>
    <row r="227" s="2" customFormat="1" ht="16.5" customHeight="1">
      <c r="A227" s="38"/>
      <c r="B227" s="39"/>
      <c r="C227" s="218" t="s">
        <v>314</v>
      </c>
      <c r="D227" s="218" t="s">
        <v>130</v>
      </c>
      <c r="E227" s="219" t="s">
        <v>601</v>
      </c>
      <c r="F227" s="220" t="s">
        <v>602</v>
      </c>
      <c r="G227" s="221" t="s">
        <v>409</v>
      </c>
      <c r="H227" s="222">
        <v>1</v>
      </c>
      <c r="I227" s="223"/>
      <c r="J227" s="224">
        <f>ROUND(I227*H227,2)</f>
        <v>0</v>
      </c>
      <c r="K227" s="220" t="s">
        <v>134</v>
      </c>
      <c r="L227" s="44"/>
      <c r="M227" s="225" t="s">
        <v>1</v>
      </c>
      <c r="N227" s="226" t="s">
        <v>38</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140</v>
      </c>
      <c r="AT227" s="229" t="s">
        <v>130</v>
      </c>
      <c r="AU227" s="229" t="s">
        <v>81</v>
      </c>
      <c r="AY227" s="17" t="s">
        <v>127</v>
      </c>
      <c r="BE227" s="230">
        <f>IF(N227="základní",J227,0)</f>
        <v>0</v>
      </c>
      <c r="BF227" s="230">
        <f>IF(N227="snížená",J227,0)</f>
        <v>0</v>
      </c>
      <c r="BG227" s="230">
        <f>IF(N227="zákl. přenesená",J227,0)</f>
        <v>0</v>
      </c>
      <c r="BH227" s="230">
        <f>IF(N227="sníž. přenesená",J227,0)</f>
        <v>0</v>
      </c>
      <c r="BI227" s="230">
        <f>IF(N227="nulová",J227,0)</f>
        <v>0</v>
      </c>
      <c r="BJ227" s="17" t="s">
        <v>81</v>
      </c>
      <c r="BK227" s="230">
        <f>ROUND(I227*H227,2)</f>
        <v>0</v>
      </c>
      <c r="BL227" s="17" t="s">
        <v>140</v>
      </c>
      <c r="BM227" s="229" t="s">
        <v>317</v>
      </c>
    </row>
    <row r="228" s="2" customFormat="1">
      <c r="A228" s="38"/>
      <c r="B228" s="39"/>
      <c r="C228" s="40"/>
      <c r="D228" s="231" t="s">
        <v>136</v>
      </c>
      <c r="E228" s="40"/>
      <c r="F228" s="232" t="s">
        <v>602</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136</v>
      </c>
      <c r="AU228" s="17" t="s">
        <v>81</v>
      </c>
    </row>
    <row r="229" s="2" customFormat="1" ht="16.5" customHeight="1">
      <c r="A229" s="38"/>
      <c r="B229" s="39"/>
      <c r="C229" s="218" t="s">
        <v>230</v>
      </c>
      <c r="D229" s="218" t="s">
        <v>130</v>
      </c>
      <c r="E229" s="219" t="s">
        <v>604</v>
      </c>
      <c r="F229" s="220" t="s">
        <v>605</v>
      </c>
      <c r="G229" s="221" t="s">
        <v>409</v>
      </c>
      <c r="H229" s="222">
        <v>1</v>
      </c>
      <c r="I229" s="223"/>
      <c r="J229" s="224">
        <f>ROUND(I229*H229,2)</f>
        <v>0</v>
      </c>
      <c r="K229" s="220" t="s">
        <v>134</v>
      </c>
      <c r="L229" s="44"/>
      <c r="M229" s="225" t="s">
        <v>1</v>
      </c>
      <c r="N229" s="226" t="s">
        <v>38</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140</v>
      </c>
      <c r="AT229" s="229" t="s">
        <v>130</v>
      </c>
      <c r="AU229" s="229" t="s">
        <v>81</v>
      </c>
      <c r="AY229" s="17" t="s">
        <v>127</v>
      </c>
      <c r="BE229" s="230">
        <f>IF(N229="základní",J229,0)</f>
        <v>0</v>
      </c>
      <c r="BF229" s="230">
        <f>IF(N229="snížená",J229,0)</f>
        <v>0</v>
      </c>
      <c r="BG229" s="230">
        <f>IF(N229="zákl. přenesená",J229,0)</f>
        <v>0</v>
      </c>
      <c r="BH229" s="230">
        <f>IF(N229="sníž. přenesená",J229,0)</f>
        <v>0</v>
      </c>
      <c r="BI229" s="230">
        <f>IF(N229="nulová",J229,0)</f>
        <v>0</v>
      </c>
      <c r="BJ229" s="17" t="s">
        <v>81</v>
      </c>
      <c r="BK229" s="230">
        <f>ROUND(I229*H229,2)</f>
        <v>0</v>
      </c>
      <c r="BL229" s="17" t="s">
        <v>140</v>
      </c>
      <c r="BM229" s="229" t="s">
        <v>320</v>
      </c>
    </row>
    <row r="230" s="2" customFormat="1">
      <c r="A230" s="38"/>
      <c r="B230" s="39"/>
      <c r="C230" s="40"/>
      <c r="D230" s="231" t="s">
        <v>136</v>
      </c>
      <c r="E230" s="40"/>
      <c r="F230" s="232" t="s">
        <v>605</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136</v>
      </c>
      <c r="AU230" s="17" t="s">
        <v>81</v>
      </c>
    </row>
    <row r="231" s="2" customFormat="1" ht="16.5" customHeight="1">
      <c r="A231" s="38"/>
      <c r="B231" s="39"/>
      <c r="C231" s="218" t="s">
        <v>321</v>
      </c>
      <c r="D231" s="218" t="s">
        <v>130</v>
      </c>
      <c r="E231" s="219" t="s">
        <v>607</v>
      </c>
      <c r="F231" s="220" t="s">
        <v>608</v>
      </c>
      <c r="G231" s="221" t="s">
        <v>409</v>
      </c>
      <c r="H231" s="222">
        <v>1</v>
      </c>
      <c r="I231" s="223"/>
      <c r="J231" s="224">
        <f>ROUND(I231*H231,2)</f>
        <v>0</v>
      </c>
      <c r="K231" s="220" t="s">
        <v>134</v>
      </c>
      <c r="L231" s="44"/>
      <c r="M231" s="225" t="s">
        <v>1</v>
      </c>
      <c r="N231" s="226" t="s">
        <v>38</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140</v>
      </c>
      <c r="AT231" s="229" t="s">
        <v>130</v>
      </c>
      <c r="AU231" s="229" t="s">
        <v>81</v>
      </c>
      <c r="AY231" s="17" t="s">
        <v>127</v>
      </c>
      <c r="BE231" s="230">
        <f>IF(N231="základní",J231,0)</f>
        <v>0</v>
      </c>
      <c r="BF231" s="230">
        <f>IF(N231="snížená",J231,0)</f>
        <v>0</v>
      </c>
      <c r="BG231" s="230">
        <f>IF(N231="zákl. přenesená",J231,0)</f>
        <v>0</v>
      </c>
      <c r="BH231" s="230">
        <f>IF(N231="sníž. přenesená",J231,0)</f>
        <v>0</v>
      </c>
      <c r="BI231" s="230">
        <f>IF(N231="nulová",J231,0)</f>
        <v>0</v>
      </c>
      <c r="BJ231" s="17" t="s">
        <v>81</v>
      </c>
      <c r="BK231" s="230">
        <f>ROUND(I231*H231,2)</f>
        <v>0</v>
      </c>
      <c r="BL231" s="17" t="s">
        <v>140</v>
      </c>
      <c r="BM231" s="229" t="s">
        <v>324</v>
      </c>
    </row>
    <row r="232" s="2" customFormat="1">
      <c r="A232" s="38"/>
      <c r="B232" s="39"/>
      <c r="C232" s="40"/>
      <c r="D232" s="231" t="s">
        <v>136</v>
      </c>
      <c r="E232" s="40"/>
      <c r="F232" s="232" t="s">
        <v>608</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136</v>
      </c>
      <c r="AU232" s="17" t="s">
        <v>81</v>
      </c>
    </row>
    <row r="233" s="2" customFormat="1" ht="16.5" customHeight="1">
      <c r="A233" s="38"/>
      <c r="B233" s="39"/>
      <c r="C233" s="218" t="s">
        <v>233</v>
      </c>
      <c r="D233" s="218" t="s">
        <v>130</v>
      </c>
      <c r="E233" s="219" t="s">
        <v>611</v>
      </c>
      <c r="F233" s="220" t="s">
        <v>612</v>
      </c>
      <c r="G233" s="221" t="s">
        <v>409</v>
      </c>
      <c r="H233" s="222">
        <v>1</v>
      </c>
      <c r="I233" s="223"/>
      <c r="J233" s="224">
        <f>ROUND(I233*H233,2)</f>
        <v>0</v>
      </c>
      <c r="K233" s="220" t="s">
        <v>134</v>
      </c>
      <c r="L233" s="44"/>
      <c r="M233" s="225" t="s">
        <v>1</v>
      </c>
      <c r="N233" s="226" t="s">
        <v>38</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140</v>
      </c>
      <c r="AT233" s="229" t="s">
        <v>130</v>
      </c>
      <c r="AU233" s="229" t="s">
        <v>81</v>
      </c>
      <c r="AY233" s="17" t="s">
        <v>127</v>
      </c>
      <c r="BE233" s="230">
        <f>IF(N233="základní",J233,0)</f>
        <v>0</v>
      </c>
      <c r="BF233" s="230">
        <f>IF(N233="snížená",J233,0)</f>
        <v>0</v>
      </c>
      <c r="BG233" s="230">
        <f>IF(N233="zákl. přenesená",J233,0)</f>
        <v>0</v>
      </c>
      <c r="BH233" s="230">
        <f>IF(N233="sníž. přenesená",J233,0)</f>
        <v>0</v>
      </c>
      <c r="BI233" s="230">
        <f>IF(N233="nulová",J233,0)</f>
        <v>0</v>
      </c>
      <c r="BJ233" s="17" t="s">
        <v>81</v>
      </c>
      <c r="BK233" s="230">
        <f>ROUND(I233*H233,2)</f>
        <v>0</v>
      </c>
      <c r="BL233" s="17" t="s">
        <v>140</v>
      </c>
      <c r="BM233" s="229" t="s">
        <v>327</v>
      </c>
    </row>
    <row r="234" s="2" customFormat="1">
      <c r="A234" s="38"/>
      <c r="B234" s="39"/>
      <c r="C234" s="40"/>
      <c r="D234" s="231" t="s">
        <v>136</v>
      </c>
      <c r="E234" s="40"/>
      <c r="F234" s="232" t="s">
        <v>612</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136</v>
      </c>
      <c r="AU234" s="17" t="s">
        <v>81</v>
      </c>
    </row>
    <row r="235" s="2" customFormat="1" ht="16.5" customHeight="1">
      <c r="A235" s="38"/>
      <c r="B235" s="39"/>
      <c r="C235" s="218" t="s">
        <v>328</v>
      </c>
      <c r="D235" s="218" t="s">
        <v>130</v>
      </c>
      <c r="E235" s="219" t="s">
        <v>614</v>
      </c>
      <c r="F235" s="220" t="s">
        <v>615</v>
      </c>
      <c r="G235" s="221" t="s">
        <v>409</v>
      </c>
      <c r="H235" s="222">
        <v>1</v>
      </c>
      <c r="I235" s="223"/>
      <c r="J235" s="224">
        <f>ROUND(I235*H235,2)</f>
        <v>0</v>
      </c>
      <c r="K235" s="220" t="s">
        <v>134</v>
      </c>
      <c r="L235" s="44"/>
      <c r="M235" s="225" t="s">
        <v>1</v>
      </c>
      <c r="N235" s="226" t="s">
        <v>38</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140</v>
      </c>
      <c r="AT235" s="229" t="s">
        <v>130</v>
      </c>
      <c r="AU235" s="229" t="s">
        <v>81</v>
      </c>
      <c r="AY235" s="17" t="s">
        <v>127</v>
      </c>
      <c r="BE235" s="230">
        <f>IF(N235="základní",J235,0)</f>
        <v>0</v>
      </c>
      <c r="BF235" s="230">
        <f>IF(N235="snížená",J235,0)</f>
        <v>0</v>
      </c>
      <c r="BG235" s="230">
        <f>IF(N235="zákl. přenesená",J235,0)</f>
        <v>0</v>
      </c>
      <c r="BH235" s="230">
        <f>IF(N235="sníž. přenesená",J235,0)</f>
        <v>0</v>
      </c>
      <c r="BI235" s="230">
        <f>IF(N235="nulová",J235,0)</f>
        <v>0</v>
      </c>
      <c r="BJ235" s="17" t="s">
        <v>81</v>
      </c>
      <c r="BK235" s="230">
        <f>ROUND(I235*H235,2)</f>
        <v>0</v>
      </c>
      <c r="BL235" s="17" t="s">
        <v>140</v>
      </c>
      <c r="BM235" s="229" t="s">
        <v>331</v>
      </c>
    </row>
    <row r="236" s="2" customFormat="1">
      <c r="A236" s="38"/>
      <c r="B236" s="39"/>
      <c r="C236" s="40"/>
      <c r="D236" s="231" t="s">
        <v>136</v>
      </c>
      <c r="E236" s="40"/>
      <c r="F236" s="232" t="s">
        <v>615</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136</v>
      </c>
      <c r="AU236" s="17" t="s">
        <v>81</v>
      </c>
    </row>
    <row r="237" s="2" customFormat="1" ht="16.5" customHeight="1">
      <c r="A237" s="38"/>
      <c r="B237" s="39"/>
      <c r="C237" s="218" t="s">
        <v>237</v>
      </c>
      <c r="D237" s="218" t="s">
        <v>130</v>
      </c>
      <c r="E237" s="219" t="s">
        <v>629</v>
      </c>
      <c r="F237" s="220" t="s">
        <v>630</v>
      </c>
      <c r="G237" s="221" t="s">
        <v>409</v>
      </c>
      <c r="H237" s="222">
        <v>1</v>
      </c>
      <c r="I237" s="223"/>
      <c r="J237" s="224">
        <f>ROUND(I237*H237,2)</f>
        <v>0</v>
      </c>
      <c r="K237" s="220" t="s">
        <v>134</v>
      </c>
      <c r="L237" s="44"/>
      <c r="M237" s="225" t="s">
        <v>1</v>
      </c>
      <c r="N237" s="226" t="s">
        <v>38</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140</v>
      </c>
      <c r="AT237" s="229" t="s">
        <v>130</v>
      </c>
      <c r="AU237" s="229" t="s">
        <v>81</v>
      </c>
      <c r="AY237" s="17" t="s">
        <v>127</v>
      </c>
      <c r="BE237" s="230">
        <f>IF(N237="základní",J237,0)</f>
        <v>0</v>
      </c>
      <c r="BF237" s="230">
        <f>IF(N237="snížená",J237,0)</f>
        <v>0</v>
      </c>
      <c r="BG237" s="230">
        <f>IF(N237="zákl. přenesená",J237,0)</f>
        <v>0</v>
      </c>
      <c r="BH237" s="230">
        <f>IF(N237="sníž. přenesená",J237,0)</f>
        <v>0</v>
      </c>
      <c r="BI237" s="230">
        <f>IF(N237="nulová",J237,0)</f>
        <v>0</v>
      </c>
      <c r="BJ237" s="17" t="s">
        <v>81</v>
      </c>
      <c r="BK237" s="230">
        <f>ROUND(I237*H237,2)</f>
        <v>0</v>
      </c>
      <c r="BL237" s="17" t="s">
        <v>140</v>
      </c>
      <c r="BM237" s="229" t="s">
        <v>334</v>
      </c>
    </row>
    <row r="238" s="2" customFormat="1">
      <c r="A238" s="38"/>
      <c r="B238" s="39"/>
      <c r="C238" s="40"/>
      <c r="D238" s="231" t="s">
        <v>136</v>
      </c>
      <c r="E238" s="40"/>
      <c r="F238" s="232" t="s">
        <v>630</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136</v>
      </c>
      <c r="AU238" s="17" t="s">
        <v>81</v>
      </c>
    </row>
    <row r="239" s="2" customFormat="1" ht="21.75" customHeight="1">
      <c r="A239" s="38"/>
      <c r="B239" s="39"/>
      <c r="C239" s="218" t="s">
        <v>335</v>
      </c>
      <c r="D239" s="218" t="s">
        <v>130</v>
      </c>
      <c r="E239" s="219" t="s">
        <v>622</v>
      </c>
      <c r="F239" s="220" t="s">
        <v>634</v>
      </c>
      <c r="G239" s="221" t="s">
        <v>409</v>
      </c>
      <c r="H239" s="222">
        <v>1</v>
      </c>
      <c r="I239" s="223"/>
      <c r="J239" s="224">
        <f>ROUND(I239*H239,2)</f>
        <v>0</v>
      </c>
      <c r="K239" s="220" t="s">
        <v>134</v>
      </c>
      <c r="L239" s="44"/>
      <c r="M239" s="225" t="s">
        <v>1</v>
      </c>
      <c r="N239" s="226" t="s">
        <v>38</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140</v>
      </c>
      <c r="AT239" s="229" t="s">
        <v>130</v>
      </c>
      <c r="AU239" s="229" t="s">
        <v>81</v>
      </c>
      <c r="AY239" s="17" t="s">
        <v>127</v>
      </c>
      <c r="BE239" s="230">
        <f>IF(N239="základní",J239,0)</f>
        <v>0</v>
      </c>
      <c r="BF239" s="230">
        <f>IF(N239="snížená",J239,0)</f>
        <v>0</v>
      </c>
      <c r="BG239" s="230">
        <f>IF(N239="zákl. přenesená",J239,0)</f>
        <v>0</v>
      </c>
      <c r="BH239" s="230">
        <f>IF(N239="sníž. přenesená",J239,0)</f>
        <v>0</v>
      </c>
      <c r="BI239" s="230">
        <f>IF(N239="nulová",J239,0)</f>
        <v>0</v>
      </c>
      <c r="BJ239" s="17" t="s">
        <v>81</v>
      </c>
      <c r="BK239" s="230">
        <f>ROUND(I239*H239,2)</f>
        <v>0</v>
      </c>
      <c r="BL239" s="17" t="s">
        <v>140</v>
      </c>
      <c r="BM239" s="229" t="s">
        <v>338</v>
      </c>
    </row>
    <row r="240" s="2" customFormat="1">
      <c r="A240" s="38"/>
      <c r="B240" s="39"/>
      <c r="C240" s="40"/>
      <c r="D240" s="231" t="s">
        <v>136</v>
      </c>
      <c r="E240" s="40"/>
      <c r="F240" s="232" t="s">
        <v>634</v>
      </c>
      <c r="G240" s="40"/>
      <c r="H240" s="40"/>
      <c r="I240" s="233"/>
      <c r="J240" s="40"/>
      <c r="K240" s="40"/>
      <c r="L240" s="44"/>
      <c r="M240" s="247"/>
      <c r="N240" s="248"/>
      <c r="O240" s="249"/>
      <c r="P240" s="249"/>
      <c r="Q240" s="249"/>
      <c r="R240" s="249"/>
      <c r="S240" s="249"/>
      <c r="T240" s="250"/>
      <c r="U240" s="38"/>
      <c r="V240" s="38"/>
      <c r="W240" s="38"/>
      <c r="X240" s="38"/>
      <c r="Y240" s="38"/>
      <c r="Z240" s="38"/>
      <c r="AA240" s="38"/>
      <c r="AB240" s="38"/>
      <c r="AC240" s="38"/>
      <c r="AD240" s="38"/>
      <c r="AE240" s="38"/>
      <c r="AT240" s="17" t="s">
        <v>136</v>
      </c>
      <c r="AU240" s="17" t="s">
        <v>81</v>
      </c>
    </row>
    <row r="241" s="2" customFormat="1" ht="6.96" customHeight="1">
      <c r="A241" s="38"/>
      <c r="B241" s="66"/>
      <c r="C241" s="67"/>
      <c r="D241" s="67"/>
      <c r="E241" s="67"/>
      <c r="F241" s="67"/>
      <c r="G241" s="67"/>
      <c r="H241" s="67"/>
      <c r="I241" s="67"/>
      <c r="J241" s="67"/>
      <c r="K241" s="67"/>
      <c r="L241" s="44"/>
      <c r="M241" s="38"/>
      <c r="O241" s="38"/>
      <c r="P241" s="38"/>
      <c r="Q241" s="38"/>
      <c r="R241" s="38"/>
      <c r="S241" s="38"/>
      <c r="T241" s="38"/>
      <c r="U241" s="38"/>
      <c r="V241" s="38"/>
      <c r="W241" s="38"/>
      <c r="X241" s="38"/>
      <c r="Y241" s="38"/>
      <c r="Z241" s="38"/>
      <c r="AA241" s="38"/>
      <c r="AB241" s="38"/>
      <c r="AC241" s="38"/>
      <c r="AD241" s="38"/>
      <c r="AE241" s="38"/>
    </row>
  </sheetData>
  <sheetProtection sheet="1" autoFilter="0" formatColumns="0" formatRows="0" objects="1" scenarios="1" spinCount="100000" saltValue="OCmhhvjqEpKFbam+yIDn81D/mKgKtYZS7WOobZ8ysNVVEWogPpNHcbzhzbCtJIgC4LIrZfcKWHnkeEQj12J5sA==" hashValue="E4xok+ms9R87ZKdDqKyN2tgrA09S/Qkqo5M2VSRQPEA7u1xwWvqAwqp3oeiELbXLqCVmxz0PlWV959TrGaXRag==" algorithmName="SHA-512" password="C5C4"/>
  <autoFilter ref="C119:K24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83</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 xml:space="preserve"> FN Brno – Posílení elektrických rozvodů v areálu FN Brno v souvislosti s realizací projektu GPK_VV</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972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7. 8. 2025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 xml:space="preserve"> </v>
      </c>
      <c r="F15" s="38"/>
      <c r="G15" s="38"/>
      <c r="H15" s="38"/>
      <c r="I15" s="140" t="s">
        <v>26</v>
      </c>
      <c r="J15" s="143"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27</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29</v>
      </c>
      <c r="E20" s="38"/>
      <c r="F20" s="38"/>
      <c r="G20" s="38"/>
      <c r="H20" s="38"/>
      <c r="I20" s="140" t="s">
        <v>25</v>
      </c>
      <c r="J20" s="143"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 xml:space="preserve"> </v>
      </c>
      <c r="F21" s="38"/>
      <c r="G21" s="38"/>
      <c r="H21" s="38"/>
      <c r="I21" s="140" t="s">
        <v>26</v>
      </c>
      <c r="J21" s="143"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31</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26</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33</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35</v>
      </c>
      <c r="G32" s="38"/>
      <c r="H32" s="38"/>
      <c r="I32" s="152" t="s">
        <v>34</v>
      </c>
      <c r="J32" s="152" t="s">
        <v>36</v>
      </c>
      <c r="K32" s="38"/>
      <c r="L32" s="63"/>
      <c r="S32" s="38"/>
      <c r="T32" s="38"/>
      <c r="U32" s="38"/>
      <c r="V32" s="38"/>
      <c r="W32" s="38"/>
      <c r="X32" s="38"/>
      <c r="Y32" s="38"/>
      <c r="Z32" s="38"/>
      <c r="AA32" s="38"/>
      <c r="AB32" s="38"/>
      <c r="AC32" s="38"/>
      <c r="AD32" s="38"/>
      <c r="AE32" s="38"/>
    </row>
    <row r="33" s="2" customFormat="1" ht="14.4" customHeight="1">
      <c r="A33" s="38"/>
      <c r="B33" s="44"/>
      <c r="C33" s="38"/>
      <c r="D33" s="153" t="s">
        <v>37</v>
      </c>
      <c r="E33" s="140" t="s">
        <v>38</v>
      </c>
      <c r="F33" s="154">
        <f>ROUND((SUM(BE124:BE313)),  2)</f>
        <v>0</v>
      </c>
      <c r="G33" s="38"/>
      <c r="H33" s="38"/>
      <c r="I33" s="155">
        <v>0.20999999999999999</v>
      </c>
      <c r="J33" s="154">
        <f>ROUND(((SUM(BE124:BE313))*I33),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39</v>
      </c>
      <c r="F34" s="154">
        <f>ROUND((SUM(BF124:BF313)),  2)</f>
        <v>0</v>
      </c>
      <c r="G34" s="38"/>
      <c r="H34" s="38"/>
      <c r="I34" s="155">
        <v>0.12</v>
      </c>
      <c r="J34" s="154">
        <f>ROUND(((SUM(BF124:BF313))*I34),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40</v>
      </c>
      <c r="F35" s="154">
        <f>ROUND((SUM(BG124:BG313)),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41</v>
      </c>
      <c r="F36" s="154">
        <f>ROUND((SUM(BH124:BH313)),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42</v>
      </c>
      <c r="F37" s="154">
        <f>ROUND((SUM(BI124:BI313)),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43</v>
      </c>
      <c r="E39" s="158"/>
      <c r="F39" s="158"/>
      <c r="G39" s="159" t="s">
        <v>44</v>
      </c>
      <c r="H39" s="160" t="s">
        <v>45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46</v>
      </c>
      <c r="E50" s="164"/>
      <c r="F50" s="164"/>
      <c r="G50" s="163" t="s">
        <v>47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48</v>
      </c>
      <c r="E61" s="166"/>
      <c r="F61" s="167" t="s">
        <v>49</v>
      </c>
      <c r="G61" s="165" t="s">
        <v>48</v>
      </c>
      <c r="H61" s="166"/>
      <c r="I61" s="166"/>
      <c r="J61" s="168" t="s">
        <v>49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50</v>
      </c>
      <c r="E65" s="169"/>
      <c r="F65" s="169"/>
      <c r="G65" s="163" t="s">
        <v>51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48</v>
      </c>
      <c r="E76" s="166"/>
      <c r="F76" s="167" t="s">
        <v>49</v>
      </c>
      <c r="G76" s="165" t="s">
        <v>48</v>
      </c>
      <c r="H76" s="166"/>
      <c r="I76" s="166"/>
      <c r="J76" s="168" t="s">
        <v>49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4" t="str">
        <f>E7</f>
        <v xml:space="preserve"> FN Brno – Posílení elektrických rozvodů v areálu FN Brno v souvislosti s realizací projektu GPK_VV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02.2 - Vnitro-areálové rozvody VN a NN_stavební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7. 8. 2025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640</v>
      </c>
      <c r="E97" s="182"/>
      <c r="F97" s="182"/>
      <c r="G97" s="182"/>
      <c r="H97" s="182"/>
      <c r="I97" s="182"/>
      <c r="J97" s="183">
        <f>J125</f>
        <v>0</v>
      </c>
      <c r="K97" s="180"/>
      <c r="L97" s="184"/>
      <c r="S97" s="9"/>
      <c r="T97" s="9"/>
      <c r="U97" s="9"/>
      <c r="V97" s="9"/>
      <c r="W97" s="9"/>
      <c r="X97" s="9"/>
      <c r="Y97" s="9"/>
      <c r="Z97" s="9"/>
      <c r="AA97" s="9"/>
      <c r="AB97" s="9"/>
      <c r="AC97" s="9"/>
      <c r="AD97" s="9"/>
      <c r="AE97" s="9"/>
    </row>
    <row r="98" s="9" customFormat="1" ht="24.96" customHeight="1">
      <c r="A98" s="9"/>
      <c r="B98" s="179"/>
      <c r="C98" s="180"/>
      <c r="D98" s="181" t="s">
        <v>643</v>
      </c>
      <c r="E98" s="182"/>
      <c r="F98" s="182"/>
      <c r="G98" s="182"/>
      <c r="H98" s="182"/>
      <c r="I98" s="182"/>
      <c r="J98" s="183">
        <f>J200</f>
        <v>0</v>
      </c>
      <c r="K98" s="180"/>
      <c r="L98" s="184"/>
      <c r="S98" s="9"/>
      <c r="T98" s="9"/>
      <c r="U98" s="9"/>
      <c r="V98" s="9"/>
      <c r="W98" s="9"/>
      <c r="X98" s="9"/>
      <c r="Y98" s="9"/>
      <c r="Z98" s="9"/>
      <c r="AA98" s="9"/>
      <c r="AB98" s="9"/>
      <c r="AC98" s="9"/>
      <c r="AD98" s="9"/>
      <c r="AE98" s="9"/>
    </row>
    <row r="99" s="9" customFormat="1" ht="24.96" customHeight="1">
      <c r="A99" s="9"/>
      <c r="B99" s="179"/>
      <c r="C99" s="180"/>
      <c r="D99" s="181" t="s">
        <v>644</v>
      </c>
      <c r="E99" s="182"/>
      <c r="F99" s="182"/>
      <c r="G99" s="182"/>
      <c r="H99" s="182"/>
      <c r="I99" s="182"/>
      <c r="J99" s="183">
        <f>J236</f>
        <v>0</v>
      </c>
      <c r="K99" s="180"/>
      <c r="L99" s="184"/>
      <c r="S99" s="9"/>
      <c r="T99" s="9"/>
      <c r="U99" s="9"/>
      <c r="V99" s="9"/>
      <c r="W99" s="9"/>
      <c r="X99" s="9"/>
      <c r="Y99" s="9"/>
      <c r="Z99" s="9"/>
      <c r="AA99" s="9"/>
      <c r="AB99" s="9"/>
      <c r="AC99" s="9"/>
      <c r="AD99" s="9"/>
      <c r="AE99" s="9"/>
    </row>
    <row r="100" s="9" customFormat="1" ht="24.96" customHeight="1">
      <c r="A100" s="9"/>
      <c r="B100" s="179"/>
      <c r="C100" s="180"/>
      <c r="D100" s="181" t="s">
        <v>973</v>
      </c>
      <c r="E100" s="182"/>
      <c r="F100" s="182"/>
      <c r="G100" s="182"/>
      <c r="H100" s="182"/>
      <c r="I100" s="182"/>
      <c r="J100" s="183">
        <f>J242</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974</v>
      </c>
      <c r="E101" s="182"/>
      <c r="F101" s="182"/>
      <c r="G101" s="182"/>
      <c r="H101" s="182"/>
      <c r="I101" s="182"/>
      <c r="J101" s="183">
        <f>J251</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650</v>
      </c>
      <c r="E102" s="182"/>
      <c r="F102" s="182"/>
      <c r="G102" s="182"/>
      <c r="H102" s="182"/>
      <c r="I102" s="182"/>
      <c r="J102" s="183">
        <f>J254</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646</v>
      </c>
      <c r="E103" s="182"/>
      <c r="F103" s="182"/>
      <c r="G103" s="182"/>
      <c r="H103" s="182"/>
      <c r="I103" s="182"/>
      <c r="J103" s="183">
        <f>J275</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652</v>
      </c>
      <c r="E104" s="182"/>
      <c r="F104" s="182"/>
      <c r="G104" s="182"/>
      <c r="H104" s="182"/>
      <c r="I104" s="182"/>
      <c r="J104" s="183">
        <f>J290</f>
        <v>0</v>
      </c>
      <c r="K104" s="180"/>
      <c r="L104" s="184"/>
      <c r="S104" s="9"/>
      <c r="T104" s="9"/>
      <c r="U104" s="9"/>
      <c r="V104" s="9"/>
      <c r="W104" s="9"/>
      <c r="X104" s="9"/>
      <c r="Y104" s="9"/>
      <c r="Z104" s="9"/>
      <c r="AA104" s="9"/>
      <c r="AB104" s="9"/>
      <c r="AC104" s="9"/>
      <c r="AD104" s="9"/>
      <c r="AE104" s="9"/>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111</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26.25" customHeight="1">
      <c r="A114" s="38"/>
      <c r="B114" s="39"/>
      <c r="C114" s="40"/>
      <c r="D114" s="40"/>
      <c r="E114" s="174" t="str">
        <f>E7</f>
        <v xml:space="preserve"> FN Brno – Posílení elektrických rozvodů v areálu FN Brno v souvislosti s realizací projektu GPK_VV</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97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02.2 - Vnitro-areálové rozvody VN a NN_stavební část</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7. 8. 2025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 xml:space="preserve"> </v>
      </c>
      <c r="G120" s="40"/>
      <c r="H120" s="40"/>
      <c r="I120" s="32" t="s">
        <v>29</v>
      </c>
      <c r="J120" s="36" t="str">
        <f>E21</f>
        <v xml:space="preserve"> </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27</v>
      </c>
      <c r="D121" s="40"/>
      <c r="E121" s="40"/>
      <c r="F121" s="27" t="str">
        <f>IF(E18="","",E18)</f>
        <v>Vyplň údaj</v>
      </c>
      <c r="G121" s="40"/>
      <c r="H121" s="40"/>
      <c r="I121" s="32" t="s">
        <v>31</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112</v>
      </c>
      <c r="D123" s="194" t="s">
        <v>58</v>
      </c>
      <c r="E123" s="194" t="s">
        <v>54</v>
      </c>
      <c r="F123" s="194" t="s">
        <v>55</v>
      </c>
      <c r="G123" s="194" t="s">
        <v>113</v>
      </c>
      <c r="H123" s="194" t="s">
        <v>114</v>
      </c>
      <c r="I123" s="194" t="s">
        <v>115</v>
      </c>
      <c r="J123" s="194" t="s">
        <v>101</v>
      </c>
      <c r="K123" s="195" t="s">
        <v>116</v>
      </c>
      <c r="L123" s="196"/>
      <c r="M123" s="100" t="s">
        <v>1</v>
      </c>
      <c r="N123" s="101" t="s">
        <v>37</v>
      </c>
      <c r="O123" s="101" t="s">
        <v>117</v>
      </c>
      <c r="P123" s="101" t="s">
        <v>118</v>
      </c>
      <c r="Q123" s="101" t="s">
        <v>119</v>
      </c>
      <c r="R123" s="101" t="s">
        <v>120</v>
      </c>
      <c r="S123" s="101" t="s">
        <v>121</v>
      </c>
      <c r="T123" s="102" t="s">
        <v>122</v>
      </c>
      <c r="U123" s="191"/>
      <c r="V123" s="191"/>
      <c r="W123" s="191"/>
      <c r="X123" s="191"/>
      <c r="Y123" s="191"/>
      <c r="Z123" s="191"/>
      <c r="AA123" s="191"/>
      <c r="AB123" s="191"/>
      <c r="AC123" s="191"/>
      <c r="AD123" s="191"/>
      <c r="AE123" s="191"/>
    </row>
    <row r="124" s="2" customFormat="1" ht="22.8" customHeight="1">
      <c r="A124" s="38"/>
      <c r="B124" s="39"/>
      <c r="C124" s="107" t="s">
        <v>123</v>
      </c>
      <c r="D124" s="40"/>
      <c r="E124" s="40"/>
      <c r="F124" s="40"/>
      <c r="G124" s="40"/>
      <c r="H124" s="40"/>
      <c r="I124" s="40"/>
      <c r="J124" s="197">
        <f>BK124</f>
        <v>0</v>
      </c>
      <c r="K124" s="40"/>
      <c r="L124" s="44"/>
      <c r="M124" s="103"/>
      <c r="N124" s="198"/>
      <c r="O124" s="104"/>
      <c r="P124" s="199">
        <f>P125+P200+P236+P242+P251+P254+P275+P290</f>
        <v>0</v>
      </c>
      <c r="Q124" s="104"/>
      <c r="R124" s="199">
        <f>R125+R200+R236+R242+R251+R254+R275+R290</f>
        <v>0</v>
      </c>
      <c r="S124" s="104"/>
      <c r="T124" s="200">
        <f>T125+T200+T236+T242+T251+T254+T275+T290</f>
        <v>0</v>
      </c>
      <c r="U124" s="38"/>
      <c r="V124" s="38"/>
      <c r="W124" s="38"/>
      <c r="X124" s="38"/>
      <c r="Y124" s="38"/>
      <c r="Z124" s="38"/>
      <c r="AA124" s="38"/>
      <c r="AB124" s="38"/>
      <c r="AC124" s="38"/>
      <c r="AD124" s="38"/>
      <c r="AE124" s="38"/>
      <c r="AT124" s="17" t="s">
        <v>72</v>
      </c>
      <c r="AU124" s="17" t="s">
        <v>103</v>
      </c>
      <c r="BK124" s="201">
        <f>BK125+BK200+BK236+BK242+BK251+BK254+BK275+BK290</f>
        <v>0</v>
      </c>
    </row>
    <row r="125" s="12" customFormat="1" ht="25.92" customHeight="1">
      <c r="A125" s="12"/>
      <c r="B125" s="202"/>
      <c r="C125" s="203"/>
      <c r="D125" s="204" t="s">
        <v>72</v>
      </c>
      <c r="E125" s="205" t="s">
        <v>81</v>
      </c>
      <c r="F125" s="205" t="s">
        <v>653</v>
      </c>
      <c r="G125" s="203"/>
      <c r="H125" s="203"/>
      <c r="I125" s="206"/>
      <c r="J125" s="207">
        <f>BK125</f>
        <v>0</v>
      </c>
      <c r="K125" s="203"/>
      <c r="L125" s="208"/>
      <c r="M125" s="209"/>
      <c r="N125" s="210"/>
      <c r="O125" s="210"/>
      <c r="P125" s="211">
        <f>SUM(P126:P199)</f>
        <v>0</v>
      </c>
      <c r="Q125" s="210"/>
      <c r="R125" s="211">
        <f>SUM(R126:R199)</f>
        <v>0</v>
      </c>
      <c r="S125" s="210"/>
      <c r="T125" s="212">
        <f>SUM(T126:T199)</f>
        <v>0</v>
      </c>
      <c r="U125" s="12"/>
      <c r="V125" s="12"/>
      <c r="W125" s="12"/>
      <c r="X125" s="12"/>
      <c r="Y125" s="12"/>
      <c r="Z125" s="12"/>
      <c r="AA125" s="12"/>
      <c r="AB125" s="12"/>
      <c r="AC125" s="12"/>
      <c r="AD125" s="12"/>
      <c r="AE125" s="12"/>
      <c r="AR125" s="213" t="s">
        <v>81</v>
      </c>
      <c r="AT125" s="214" t="s">
        <v>72</v>
      </c>
      <c r="AU125" s="214" t="s">
        <v>73</v>
      </c>
      <c r="AY125" s="213" t="s">
        <v>127</v>
      </c>
      <c r="BK125" s="215">
        <f>SUM(BK126:BK199)</f>
        <v>0</v>
      </c>
    </row>
    <row r="126" s="2" customFormat="1" ht="16.5" customHeight="1">
      <c r="A126" s="38"/>
      <c r="B126" s="39"/>
      <c r="C126" s="218" t="s">
        <v>81</v>
      </c>
      <c r="D126" s="218" t="s">
        <v>130</v>
      </c>
      <c r="E126" s="219" t="s">
        <v>975</v>
      </c>
      <c r="F126" s="220" t="s">
        <v>976</v>
      </c>
      <c r="G126" s="221" t="s">
        <v>398</v>
      </c>
      <c r="H126" s="222">
        <v>15.066000000000001</v>
      </c>
      <c r="I126" s="223"/>
      <c r="J126" s="224">
        <f>ROUND(I126*H126,2)</f>
        <v>0</v>
      </c>
      <c r="K126" s="220" t="s">
        <v>134</v>
      </c>
      <c r="L126" s="44"/>
      <c r="M126" s="225" t="s">
        <v>1</v>
      </c>
      <c r="N126" s="226" t="s">
        <v>38</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140</v>
      </c>
      <c r="AT126" s="229" t="s">
        <v>130</v>
      </c>
      <c r="AU126" s="229" t="s">
        <v>81</v>
      </c>
      <c r="AY126" s="17" t="s">
        <v>127</v>
      </c>
      <c r="BE126" s="230">
        <f>IF(N126="základní",J126,0)</f>
        <v>0</v>
      </c>
      <c r="BF126" s="230">
        <f>IF(N126="snížená",J126,0)</f>
        <v>0</v>
      </c>
      <c r="BG126" s="230">
        <f>IF(N126="zákl. přenesená",J126,0)</f>
        <v>0</v>
      </c>
      <c r="BH126" s="230">
        <f>IF(N126="sníž. přenesená",J126,0)</f>
        <v>0</v>
      </c>
      <c r="BI126" s="230">
        <f>IF(N126="nulová",J126,0)</f>
        <v>0</v>
      </c>
      <c r="BJ126" s="17" t="s">
        <v>81</v>
      </c>
      <c r="BK126" s="230">
        <f>ROUND(I126*H126,2)</f>
        <v>0</v>
      </c>
      <c r="BL126" s="17" t="s">
        <v>140</v>
      </c>
      <c r="BM126" s="229" t="s">
        <v>83</v>
      </c>
    </row>
    <row r="127" s="2" customFormat="1">
      <c r="A127" s="38"/>
      <c r="B127" s="39"/>
      <c r="C127" s="40"/>
      <c r="D127" s="231" t="s">
        <v>136</v>
      </c>
      <c r="E127" s="40"/>
      <c r="F127" s="232" t="s">
        <v>976</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136</v>
      </c>
      <c r="AU127" s="17" t="s">
        <v>81</v>
      </c>
    </row>
    <row r="128" s="2" customFormat="1">
      <c r="A128" s="38"/>
      <c r="B128" s="39"/>
      <c r="C128" s="40"/>
      <c r="D128" s="231" t="s">
        <v>170</v>
      </c>
      <c r="E128" s="40"/>
      <c r="F128" s="246" t="s">
        <v>977</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170</v>
      </c>
      <c r="AU128" s="17" t="s">
        <v>81</v>
      </c>
    </row>
    <row r="129" s="13" customFormat="1">
      <c r="A129" s="13"/>
      <c r="B129" s="251"/>
      <c r="C129" s="252"/>
      <c r="D129" s="231" t="s">
        <v>670</v>
      </c>
      <c r="E129" s="253" t="s">
        <v>1</v>
      </c>
      <c r="F129" s="254" t="s">
        <v>978</v>
      </c>
      <c r="G129" s="252"/>
      <c r="H129" s="255">
        <v>15.066000000000001</v>
      </c>
      <c r="I129" s="256"/>
      <c r="J129" s="252"/>
      <c r="K129" s="252"/>
      <c r="L129" s="257"/>
      <c r="M129" s="258"/>
      <c r="N129" s="259"/>
      <c r="O129" s="259"/>
      <c r="P129" s="259"/>
      <c r="Q129" s="259"/>
      <c r="R129" s="259"/>
      <c r="S129" s="259"/>
      <c r="T129" s="260"/>
      <c r="U129" s="13"/>
      <c r="V129" s="13"/>
      <c r="W129" s="13"/>
      <c r="X129" s="13"/>
      <c r="Y129" s="13"/>
      <c r="Z129" s="13"/>
      <c r="AA129" s="13"/>
      <c r="AB129" s="13"/>
      <c r="AC129" s="13"/>
      <c r="AD129" s="13"/>
      <c r="AE129" s="13"/>
      <c r="AT129" s="261" t="s">
        <v>670</v>
      </c>
      <c r="AU129" s="261" t="s">
        <v>81</v>
      </c>
      <c r="AV129" s="13" t="s">
        <v>83</v>
      </c>
      <c r="AW129" s="13" t="s">
        <v>30</v>
      </c>
      <c r="AX129" s="13" t="s">
        <v>73</v>
      </c>
      <c r="AY129" s="261" t="s">
        <v>127</v>
      </c>
    </row>
    <row r="130" s="14" customFormat="1">
      <c r="A130" s="14"/>
      <c r="B130" s="262"/>
      <c r="C130" s="263"/>
      <c r="D130" s="231" t="s">
        <v>670</v>
      </c>
      <c r="E130" s="264" t="s">
        <v>1</v>
      </c>
      <c r="F130" s="265" t="s">
        <v>672</v>
      </c>
      <c r="G130" s="263"/>
      <c r="H130" s="266">
        <v>15.066000000000001</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670</v>
      </c>
      <c r="AU130" s="272" t="s">
        <v>81</v>
      </c>
      <c r="AV130" s="14" t="s">
        <v>140</v>
      </c>
      <c r="AW130" s="14" t="s">
        <v>30</v>
      </c>
      <c r="AX130" s="14" t="s">
        <v>81</v>
      </c>
      <c r="AY130" s="272" t="s">
        <v>127</v>
      </c>
    </row>
    <row r="131" s="2" customFormat="1" ht="21.75" customHeight="1">
      <c r="A131" s="38"/>
      <c r="B131" s="39"/>
      <c r="C131" s="218" t="s">
        <v>83</v>
      </c>
      <c r="D131" s="218" t="s">
        <v>130</v>
      </c>
      <c r="E131" s="219" t="s">
        <v>979</v>
      </c>
      <c r="F131" s="220" t="s">
        <v>980</v>
      </c>
      <c r="G131" s="221" t="s">
        <v>398</v>
      </c>
      <c r="H131" s="222">
        <v>16.466999999999999</v>
      </c>
      <c r="I131" s="223"/>
      <c r="J131" s="224">
        <f>ROUND(I131*H131,2)</f>
        <v>0</v>
      </c>
      <c r="K131" s="220" t="s">
        <v>134</v>
      </c>
      <c r="L131" s="44"/>
      <c r="M131" s="225" t="s">
        <v>1</v>
      </c>
      <c r="N131" s="226" t="s">
        <v>38</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140</v>
      </c>
      <c r="AT131" s="229" t="s">
        <v>130</v>
      </c>
      <c r="AU131" s="229" t="s">
        <v>81</v>
      </c>
      <c r="AY131" s="17" t="s">
        <v>127</v>
      </c>
      <c r="BE131" s="230">
        <f>IF(N131="základní",J131,0)</f>
        <v>0</v>
      </c>
      <c r="BF131" s="230">
        <f>IF(N131="snížená",J131,0)</f>
        <v>0</v>
      </c>
      <c r="BG131" s="230">
        <f>IF(N131="zákl. přenesená",J131,0)</f>
        <v>0</v>
      </c>
      <c r="BH131" s="230">
        <f>IF(N131="sníž. přenesená",J131,0)</f>
        <v>0</v>
      </c>
      <c r="BI131" s="230">
        <f>IF(N131="nulová",J131,0)</f>
        <v>0</v>
      </c>
      <c r="BJ131" s="17" t="s">
        <v>81</v>
      </c>
      <c r="BK131" s="230">
        <f>ROUND(I131*H131,2)</f>
        <v>0</v>
      </c>
      <c r="BL131" s="17" t="s">
        <v>140</v>
      </c>
      <c r="BM131" s="229" t="s">
        <v>140</v>
      </c>
    </row>
    <row r="132" s="2" customFormat="1">
      <c r="A132" s="38"/>
      <c r="B132" s="39"/>
      <c r="C132" s="40"/>
      <c r="D132" s="231" t="s">
        <v>136</v>
      </c>
      <c r="E132" s="40"/>
      <c r="F132" s="232" t="s">
        <v>980</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136</v>
      </c>
      <c r="AU132" s="17" t="s">
        <v>81</v>
      </c>
    </row>
    <row r="133" s="2" customFormat="1">
      <c r="A133" s="38"/>
      <c r="B133" s="39"/>
      <c r="C133" s="40"/>
      <c r="D133" s="231" t="s">
        <v>170</v>
      </c>
      <c r="E133" s="40"/>
      <c r="F133" s="246" t="s">
        <v>981</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170</v>
      </c>
      <c r="AU133" s="17" t="s">
        <v>81</v>
      </c>
    </row>
    <row r="134" s="13" customFormat="1">
      <c r="A134" s="13"/>
      <c r="B134" s="251"/>
      <c r="C134" s="252"/>
      <c r="D134" s="231" t="s">
        <v>670</v>
      </c>
      <c r="E134" s="253" t="s">
        <v>1</v>
      </c>
      <c r="F134" s="254" t="s">
        <v>982</v>
      </c>
      <c r="G134" s="252"/>
      <c r="H134" s="255">
        <v>16.466999999999999</v>
      </c>
      <c r="I134" s="256"/>
      <c r="J134" s="252"/>
      <c r="K134" s="252"/>
      <c r="L134" s="257"/>
      <c r="M134" s="258"/>
      <c r="N134" s="259"/>
      <c r="O134" s="259"/>
      <c r="P134" s="259"/>
      <c r="Q134" s="259"/>
      <c r="R134" s="259"/>
      <c r="S134" s="259"/>
      <c r="T134" s="260"/>
      <c r="U134" s="13"/>
      <c r="V134" s="13"/>
      <c r="W134" s="13"/>
      <c r="X134" s="13"/>
      <c r="Y134" s="13"/>
      <c r="Z134" s="13"/>
      <c r="AA134" s="13"/>
      <c r="AB134" s="13"/>
      <c r="AC134" s="13"/>
      <c r="AD134" s="13"/>
      <c r="AE134" s="13"/>
      <c r="AT134" s="261" t="s">
        <v>670</v>
      </c>
      <c r="AU134" s="261" t="s">
        <v>81</v>
      </c>
      <c r="AV134" s="13" t="s">
        <v>83</v>
      </c>
      <c r="AW134" s="13" t="s">
        <v>30</v>
      </c>
      <c r="AX134" s="13" t="s">
        <v>73</v>
      </c>
      <c r="AY134" s="261" t="s">
        <v>127</v>
      </c>
    </row>
    <row r="135" s="14" customFormat="1">
      <c r="A135" s="14"/>
      <c r="B135" s="262"/>
      <c r="C135" s="263"/>
      <c r="D135" s="231" t="s">
        <v>670</v>
      </c>
      <c r="E135" s="264" t="s">
        <v>1</v>
      </c>
      <c r="F135" s="265" t="s">
        <v>672</v>
      </c>
      <c r="G135" s="263"/>
      <c r="H135" s="266">
        <v>16.466999999999999</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670</v>
      </c>
      <c r="AU135" s="272" t="s">
        <v>81</v>
      </c>
      <c r="AV135" s="14" t="s">
        <v>140</v>
      </c>
      <c r="AW135" s="14" t="s">
        <v>30</v>
      </c>
      <c r="AX135" s="14" t="s">
        <v>81</v>
      </c>
      <c r="AY135" s="272" t="s">
        <v>127</v>
      </c>
    </row>
    <row r="136" s="2" customFormat="1" ht="21.75" customHeight="1">
      <c r="A136" s="38"/>
      <c r="B136" s="39"/>
      <c r="C136" s="218" t="s">
        <v>126</v>
      </c>
      <c r="D136" s="218" t="s">
        <v>130</v>
      </c>
      <c r="E136" s="219" t="s">
        <v>664</v>
      </c>
      <c r="F136" s="220" t="s">
        <v>665</v>
      </c>
      <c r="G136" s="221" t="s">
        <v>398</v>
      </c>
      <c r="H136" s="222">
        <v>156</v>
      </c>
      <c r="I136" s="223"/>
      <c r="J136" s="224">
        <f>ROUND(I136*H136,2)</f>
        <v>0</v>
      </c>
      <c r="K136" s="220" t="s">
        <v>134</v>
      </c>
      <c r="L136" s="44"/>
      <c r="M136" s="225" t="s">
        <v>1</v>
      </c>
      <c r="N136" s="226" t="s">
        <v>38</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140</v>
      </c>
      <c r="AT136" s="229" t="s">
        <v>130</v>
      </c>
      <c r="AU136" s="229" t="s">
        <v>81</v>
      </c>
      <c r="AY136" s="17" t="s">
        <v>127</v>
      </c>
      <c r="BE136" s="230">
        <f>IF(N136="základní",J136,0)</f>
        <v>0</v>
      </c>
      <c r="BF136" s="230">
        <f>IF(N136="snížená",J136,0)</f>
        <v>0</v>
      </c>
      <c r="BG136" s="230">
        <f>IF(N136="zákl. přenesená",J136,0)</f>
        <v>0</v>
      </c>
      <c r="BH136" s="230">
        <f>IF(N136="sníž. přenesená",J136,0)</f>
        <v>0</v>
      </c>
      <c r="BI136" s="230">
        <f>IF(N136="nulová",J136,0)</f>
        <v>0</v>
      </c>
      <c r="BJ136" s="17" t="s">
        <v>81</v>
      </c>
      <c r="BK136" s="230">
        <f>ROUND(I136*H136,2)</f>
        <v>0</v>
      </c>
      <c r="BL136" s="17" t="s">
        <v>140</v>
      </c>
      <c r="BM136" s="229" t="s">
        <v>144</v>
      </c>
    </row>
    <row r="137" s="2" customFormat="1">
      <c r="A137" s="38"/>
      <c r="B137" s="39"/>
      <c r="C137" s="40"/>
      <c r="D137" s="231" t="s">
        <v>136</v>
      </c>
      <c r="E137" s="40"/>
      <c r="F137" s="232" t="s">
        <v>665</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136</v>
      </c>
      <c r="AU137" s="17" t="s">
        <v>81</v>
      </c>
    </row>
    <row r="138" s="13" customFormat="1">
      <c r="A138" s="13"/>
      <c r="B138" s="251"/>
      <c r="C138" s="252"/>
      <c r="D138" s="231" t="s">
        <v>670</v>
      </c>
      <c r="E138" s="253" t="s">
        <v>1</v>
      </c>
      <c r="F138" s="254" t="s">
        <v>983</v>
      </c>
      <c r="G138" s="252"/>
      <c r="H138" s="255">
        <v>156</v>
      </c>
      <c r="I138" s="256"/>
      <c r="J138" s="252"/>
      <c r="K138" s="252"/>
      <c r="L138" s="257"/>
      <c r="M138" s="258"/>
      <c r="N138" s="259"/>
      <c r="O138" s="259"/>
      <c r="P138" s="259"/>
      <c r="Q138" s="259"/>
      <c r="R138" s="259"/>
      <c r="S138" s="259"/>
      <c r="T138" s="260"/>
      <c r="U138" s="13"/>
      <c r="V138" s="13"/>
      <c r="W138" s="13"/>
      <c r="X138" s="13"/>
      <c r="Y138" s="13"/>
      <c r="Z138" s="13"/>
      <c r="AA138" s="13"/>
      <c r="AB138" s="13"/>
      <c r="AC138" s="13"/>
      <c r="AD138" s="13"/>
      <c r="AE138" s="13"/>
      <c r="AT138" s="261" t="s">
        <v>670</v>
      </c>
      <c r="AU138" s="261" t="s">
        <v>81</v>
      </c>
      <c r="AV138" s="13" t="s">
        <v>83</v>
      </c>
      <c r="AW138" s="13" t="s">
        <v>30</v>
      </c>
      <c r="AX138" s="13" t="s">
        <v>73</v>
      </c>
      <c r="AY138" s="261" t="s">
        <v>127</v>
      </c>
    </row>
    <row r="139" s="14" customFormat="1">
      <c r="A139" s="14"/>
      <c r="B139" s="262"/>
      <c r="C139" s="263"/>
      <c r="D139" s="231" t="s">
        <v>670</v>
      </c>
      <c r="E139" s="264" t="s">
        <v>1</v>
      </c>
      <c r="F139" s="265" t="s">
        <v>672</v>
      </c>
      <c r="G139" s="263"/>
      <c r="H139" s="266">
        <v>156</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670</v>
      </c>
      <c r="AU139" s="272" t="s">
        <v>81</v>
      </c>
      <c r="AV139" s="14" t="s">
        <v>140</v>
      </c>
      <c r="AW139" s="14" t="s">
        <v>30</v>
      </c>
      <c r="AX139" s="14" t="s">
        <v>81</v>
      </c>
      <c r="AY139" s="272" t="s">
        <v>127</v>
      </c>
    </row>
    <row r="140" s="2" customFormat="1" ht="16.5" customHeight="1">
      <c r="A140" s="38"/>
      <c r="B140" s="39"/>
      <c r="C140" s="218" t="s">
        <v>140</v>
      </c>
      <c r="D140" s="218" t="s">
        <v>130</v>
      </c>
      <c r="E140" s="219" t="s">
        <v>667</v>
      </c>
      <c r="F140" s="220" t="s">
        <v>668</v>
      </c>
      <c r="G140" s="221" t="s">
        <v>178</v>
      </c>
      <c r="H140" s="222">
        <v>46.799999999999997</v>
      </c>
      <c r="I140" s="223"/>
      <c r="J140" s="224">
        <f>ROUND(I140*H140,2)</f>
        <v>0</v>
      </c>
      <c r="K140" s="220" t="s">
        <v>134</v>
      </c>
      <c r="L140" s="44"/>
      <c r="M140" s="225" t="s">
        <v>1</v>
      </c>
      <c r="N140" s="226" t="s">
        <v>38</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140</v>
      </c>
      <c r="AT140" s="229" t="s">
        <v>130</v>
      </c>
      <c r="AU140" s="229" t="s">
        <v>81</v>
      </c>
      <c r="AY140" s="17" t="s">
        <v>127</v>
      </c>
      <c r="BE140" s="230">
        <f>IF(N140="základní",J140,0)</f>
        <v>0</v>
      </c>
      <c r="BF140" s="230">
        <f>IF(N140="snížená",J140,0)</f>
        <v>0</v>
      </c>
      <c r="BG140" s="230">
        <f>IF(N140="zákl. přenesená",J140,0)</f>
        <v>0</v>
      </c>
      <c r="BH140" s="230">
        <f>IF(N140="sníž. přenesená",J140,0)</f>
        <v>0</v>
      </c>
      <c r="BI140" s="230">
        <f>IF(N140="nulová",J140,0)</f>
        <v>0</v>
      </c>
      <c r="BJ140" s="17" t="s">
        <v>81</v>
      </c>
      <c r="BK140" s="230">
        <f>ROUND(I140*H140,2)</f>
        <v>0</v>
      </c>
      <c r="BL140" s="17" t="s">
        <v>140</v>
      </c>
      <c r="BM140" s="229" t="s">
        <v>147</v>
      </c>
    </row>
    <row r="141" s="2" customFormat="1">
      <c r="A141" s="38"/>
      <c r="B141" s="39"/>
      <c r="C141" s="40"/>
      <c r="D141" s="231" t="s">
        <v>136</v>
      </c>
      <c r="E141" s="40"/>
      <c r="F141" s="232" t="s">
        <v>668</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136</v>
      </c>
      <c r="AU141" s="17" t="s">
        <v>81</v>
      </c>
    </row>
    <row r="142" s="13" customFormat="1">
      <c r="A142" s="13"/>
      <c r="B142" s="251"/>
      <c r="C142" s="252"/>
      <c r="D142" s="231" t="s">
        <v>670</v>
      </c>
      <c r="E142" s="253" t="s">
        <v>1</v>
      </c>
      <c r="F142" s="254" t="s">
        <v>984</v>
      </c>
      <c r="G142" s="252"/>
      <c r="H142" s="255">
        <v>46.799999999999997</v>
      </c>
      <c r="I142" s="256"/>
      <c r="J142" s="252"/>
      <c r="K142" s="252"/>
      <c r="L142" s="257"/>
      <c r="M142" s="258"/>
      <c r="N142" s="259"/>
      <c r="O142" s="259"/>
      <c r="P142" s="259"/>
      <c r="Q142" s="259"/>
      <c r="R142" s="259"/>
      <c r="S142" s="259"/>
      <c r="T142" s="260"/>
      <c r="U142" s="13"/>
      <c r="V142" s="13"/>
      <c r="W142" s="13"/>
      <c r="X142" s="13"/>
      <c r="Y142" s="13"/>
      <c r="Z142" s="13"/>
      <c r="AA142" s="13"/>
      <c r="AB142" s="13"/>
      <c r="AC142" s="13"/>
      <c r="AD142" s="13"/>
      <c r="AE142" s="13"/>
      <c r="AT142" s="261" t="s">
        <v>670</v>
      </c>
      <c r="AU142" s="261" t="s">
        <v>81</v>
      </c>
      <c r="AV142" s="13" t="s">
        <v>83</v>
      </c>
      <c r="AW142" s="13" t="s">
        <v>30</v>
      </c>
      <c r="AX142" s="13" t="s">
        <v>73</v>
      </c>
      <c r="AY142" s="261" t="s">
        <v>127</v>
      </c>
    </row>
    <row r="143" s="14" customFormat="1">
      <c r="A143" s="14"/>
      <c r="B143" s="262"/>
      <c r="C143" s="263"/>
      <c r="D143" s="231" t="s">
        <v>670</v>
      </c>
      <c r="E143" s="264" t="s">
        <v>1</v>
      </c>
      <c r="F143" s="265" t="s">
        <v>672</v>
      </c>
      <c r="G143" s="263"/>
      <c r="H143" s="266">
        <v>46.799999999999997</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670</v>
      </c>
      <c r="AU143" s="272" t="s">
        <v>81</v>
      </c>
      <c r="AV143" s="14" t="s">
        <v>140</v>
      </c>
      <c r="AW143" s="14" t="s">
        <v>30</v>
      </c>
      <c r="AX143" s="14" t="s">
        <v>81</v>
      </c>
      <c r="AY143" s="272" t="s">
        <v>127</v>
      </c>
    </row>
    <row r="144" s="2" customFormat="1" ht="16.5" customHeight="1">
      <c r="A144" s="38"/>
      <c r="B144" s="39"/>
      <c r="C144" s="218" t="s">
        <v>148</v>
      </c>
      <c r="D144" s="218" t="s">
        <v>130</v>
      </c>
      <c r="E144" s="219" t="s">
        <v>985</v>
      </c>
      <c r="F144" s="220" t="s">
        <v>986</v>
      </c>
      <c r="G144" s="221" t="s">
        <v>675</v>
      </c>
      <c r="H144" s="222">
        <v>346.30000000000001</v>
      </c>
      <c r="I144" s="223"/>
      <c r="J144" s="224">
        <f>ROUND(I144*H144,2)</f>
        <v>0</v>
      </c>
      <c r="K144" s="220" t="s">
        <v>134</v>
      </c>
      <c r="L144" s="44"/>
      <c r="M144" s="225" t="s">
        <v>1</v>
      </c>
      <c r="N144" s="226" t="s">
        <v>38</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140</v>
      </c>
      <c r="AT144" s="229" t="s">
        <v>130</v>
      </c>
      <c r="AU144" s="229" t="s">
        <v>81</v>
      </c>
      <c r="AY144" s="17" t="s">
        <v>127</v>
      </c>
      <c r="BE144" s="230">
        <f>IF(N144="základní",J144,0)</f>
        <v>0</v>
      </c>
      <c r="BF144" s="230">
        <f>IF(N144="snížená",J144,0)</f>
        <v>0</v>
      </c>
      <c r="BG144" s="230">
        <f>IF(N144="zákl. přenesená",J144,0)</f>
        <v>0</v>
      </c>
      <c r="BH144" s="230">
        <f>IF(N144="sníž. přenesená",J144,0)</f>
        <v>0</v>
      </c>
      <c r="BI144" s="230">
        <f>IF(N144="nulová",J144,0)</f>
        <v>0</v>
      </c>
      <c r="BJ144" s="17" t="s">
        <v>81</v>
      </c>
      <c r="BK144" s="230">
        <f>ROUND(I144*H144,2)</f>
        <v>0</v>
      </c>
      <c r="BL144" s="17" t="s">
        <v>140</v>
      </c>
      <c r="BM144" s="229" t="s">
        <v>152</v>
      </c>
    </row>
    <row r="145" s="2" customFormat="1">
      <c r="A145" s="38"/>
      <c r="B145" s="39"/>
      <c r="C145" s="40"/>
      <c r="D145" s="231" t="s">
        <v>136</v>
      </c>
      <c r="E145" s="40"/>
      <c r="F145" s="232" t="s">
        <v>986</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136</v>
      </c>
      <c r="AU145" s="17" t="s">
        <v>81</v>
      </c>
    </row>
    <row r="146" s="13" customFormat="1">
      <c r="A146" s="13"/>
      <c r="B146" s="251"/>
      <c r="C146" s="252"/>
      <c r="D146" s="231" t="s">
        <v>670</v>
      </c>
      <c r="E146" s="253" t="s">
        <v>1</v>
      </c>
      <c r="F146" s="254" t="s">
        <v>987</v>
      </c>
      <c r="G146" s="252"/>
      <c r="H146" s="255">
        <v>346.30000000000001</v>
      </c>
      <c r="I146" s="256"/>
      <c r="J146" s="252"/>
      <c r="K146" s="252"/>
      <c r="L146" s="257"/>
      <c r="M146" s="258"/>
      <c r="N146" s="259"/>
      <c r="O146" s="259"/>
      <c r="P146" s="259"/>
      <c r="Q146" s="259"/>
      <c r="R146" s="259"/>
      <c r="S146" s="259"/>
      <c r="T146" s="260"/>
      <c r="U146" s="13"/>
      <c r="V146" s="13"/>
      <c r="W146" s="13"/>
      <c r="X146" s="13"/>
      <c r="Y146" s="13"/>
      <c r="Z146" s="13"/>
      <c r="AA146" s="13"/>
      <c r="AB146" s="13"/>
      <c r="AC146" s="13"/>
      <c r="AD146" s="13"/>
      <c r="AE146" s="13"/>
      <c r="AT146" s="261" t="s">
        <v>670</v>
      </c>
      <c r="AU146" s="261" t="s">
        <v>81</v>
      </c>
      <c r="AV146" s="13" t="s">
        <v>83</v>
      </c>
      <c r="AW146" s="13" t="s">
        <v>30</v>
      </c>
      <c r="AX146" s="13" t="s">
        <v>73</v>
      </c>
      <c r="AY146" s="261" t="s">
        <v>127</v>
      </c>
    </row>
    <row r="147" s="14" customFormat="1">
      <c r="A147" s="14"/>
      <c r="B147" s="262"/>
      <c r="C147" s="263"/>
      <c r="D147" s="231" t="s">
        <v>670</v>
      </c>
      <c r="E147" s="264" t="s">
        <v>1</v>
      </c>
      <c r="F147" s="265" t="s">
        <v>672</v>
      </c>
      <c r="G147" s="263"/>
      <c r="H147" s="266">
        <v>346.30000000000001</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670</v>
      </c>
      <c r="AU147" s="272" t="s">
        <v>81</v>
      </c>
      <c r="AV147" s="14" t="s">
        <v>140</v>
      </c>
      <c r="AW147" s="14" t="s">
        <v>30</v>
      </c>
      <c r="AX147" s="14" t="s">
        <v>81</v>
      </c>
      <c r="AY147" s="272" t="s">
        <v>127</v>
      </c>
    </row>
    <row r="148" s="2" customFormat="1" ht="21.75" customHeight="1">
      <c r="A148" s="38"/>
      <c r="B148" s="39"/>
      <c r="C148" s="218" t="s">
        <v>144</v>
      </c>
      <c r="D148" s="218" t="s">
        <v>130</v>
      </c>
      <c r="E148" s="219" t="s">
        <v>988</v>
      </c>
      <c r="F148" s="220" t="s">
        <v>989</v>
      </c>
      <c r="G148" s="221" t="s">
        <v>398</v>
      </c>
      <c r="H148" s="222">
        <v>456.39999999999998</v>
      </c>
      <c r="I148" s="223"/>
      <c r="J148" s="224">
        <f>ROUND(I148*H148,2)</f>
        <v>0</v>
      </c>
      <c r="K148" s="220" t="s">
        <v>134</v>
      </c>
      <c r="L148" s="44"/>
      <c r="M148" s="225" t="s">
        <v>1</v>
      </c>
      <c r="N148" s="226" t="s">
        <v>38</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140</v>
      </c>
      <c r="AT148" s="229" t="s">
        <v>130</v>
      </c>
      <c r="AU148" s="229" t="s">
        <v>81</v>
      </c>
      <c r="AY148" s="17" t="s">
        <v>127</v>
      </c>
      <c r="BE148" s="230">
        <f>IF(N148="základní",J148,0)</f>
        <v>0</v>
      </c>
      <c r="BF148" s="230">
        <f>IF(N148="snížená",J148,0)</f>
        <v>0</v>
      </c>
      <c r="BG148" s="230">
        <f>IF(N148="zákl. přenesená",J148,0)</f>
        <v>0</v>
      </c>
      <c r="BH148" s="230">
        <f>IF(N148="sníž. přenesená",J148,0)</f>
        <v>0</v>
      </c>
      <c r="BI148" s="230">
        <f>IF(N148="nulová",J148,0)</f>
        <v>0</v>
      </c>
      <c r="BJ148" s="17" t="s">
        <v>81</v>
      </c>
      <c r="BK148" s="230">
        <f>ROUND(I148*H148,2)</f>
        <v>0</v>
      </c>
      <c r="BL148" s="17" t="s">
        <v>140</v>
      </c>
      <c r="BM148" s="229" t="s">
        <v>8</v>
      </c>
    </row>
    <row r="149" s="2" customFormat="1">
      <c r="A149" s="38"/>
      <c r="B149" s="39"/>
      <c r="C149" s="40"/>
      <c r="D149" s="231" t="s">
        <v>136</v>
      </c>
      <c r="E149" s="40"/>
      <c r="F149" s="232" t="s">
        <v>989</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136</v>
      </c>
      <c r="AU149" s="17" t="s">
        <v>81</v>
      </c>
    </row>
    <row r="150" s="13" customFormat="1">
      <c r="A150" s="13"/>
      <c r="B150" s="251"/>
      <c r="C150" s="252"/>
      <c r="D150" s="231" t="s">
        <v>670</v>
      </c>
      <c r="E150" s="253" t="s">
        <v>1</v>
      </c>
      <c r="F150" s="254" t="s">
        <v>990</v>
      </c>
      <c r="G150" s="252"/>
      <c r="H150" s="255">
        <v>456.39999999999998</v>
      </c>
      <c r="I150" s="256"/>
      <c r="J150" s="252"/>
      <c r="K150" s="252"/>
      <c r="L150" s="257"/>
      <c r="M150" s="258"/>
      <c r="N150" s="259"/>
      <c r="O150" s="259"/>
      <c r="P150" s="259"/>
      <c r="Q150" s="259"/>
      <c r="R150" s="259"/>
      <c r="S150" s="259"/>
      <c r="T150" s="260"/>
      <c r="U150" s="13"/>
      <c r="V150" s="13"/>
      <c r="W150" s="13"/>
      <c r="X150" s="13"/>
      <c r="Y150" s="13"/>
      <c r="Z150" s="13"/>
      <c r="AA150" s="13"/>
      <c r="AB150" s="13"/>
      <c r="AC150" s="13"/>
      <c r="AD150" s="13"/>
      <c r="AE150" s="13"/>
      <c r="AT150" s="261" t="s">
        <v>670</v>
      </c>
      <c r="AU150" s="261" t="s">
        <v>81</v>
      </c>
      <c r="AV150" s="13" t="s">
        <v>83</v>
      </c>
      <c r="AW150" s="13" t="s">
        <v>30</v>
      </c>
      <c r="AX150" s="13" t="s">
        <v>73</v>
      </c>
      <c r="AY150" s="261" t="s">
        <v>127</v>
      </c>
    </row>
    <row r="151" s="14" customFormat="1">
      <c r="A151" s="14"/>
      <c r="B151" s="262"/>
      <c r="C151" s="263"/>
      <c r="D151" s="231" t="s">
        <v>670</v>
      </c>
      <c r="E151" s="264" t="s">
        <v>1</v>
      </c>
      <c r="F151" s="265" t="s">
        <v>672</v>
      </c>
      <c r="G151" s="263"/>
      <c r="H151" s="266">
        <v>456.39999999999998</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670</v>
      </c>
      <c r="AU151" s="272" t="s">
        <v>81</v>
      </c>
      <c r="AV151" s="14" t="s">
        <v>140</v>
      </c>
      <c r="AW151" s="14" t="s">
        <v>30</v>
      </c>
      <c r="AX151" s="14" t="s">
        <v>81</v>
      </c>
      <c r="AY151" s="272" t="s">
        <v>127</v>
      </c>
    </row>
    <row r="152" s="2" customFormat="1" ht="21.75" customHeight="1">
      <c r="A152" s="38"/>
      <c r="B152" s="39"/>
      <c r="C152" s="218" t="s">
        <v>155</v>
      </c>
      <c r="D152" s="218" t="s">
        <v>130</v>
      </c>
      <c r="E152" s="219" t="s">
        <v>991</v>
      </c>
      <c r="F152" s="220" t="s">
        <v>992</v>
      </c>
      <c r="G152" s="221" t="s">
        <v>398</v>
      </c>
      <c r="H152" s="222">
        <v>456.39999999999998</v>
      </c>
      <c r="I152" s="223"/>
      <c r="J152" s="224">
        <f>ROUND(I152*H152,2)</f>
        <v>0</v>
      </c>
      <c r="K152" s="220" t="s">
        <v>134</v>
      </c>
      <c r="L152" s="44"/>
      <c r="M152" s="225" t="s">
        <v>1</v>
      </c>
      <c r="N152" s="226" t="s">
        <v>38</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140</v>
      </c>
      <c r="AT152" s="229" t="s">
        <v>130</v>
      </c>
      <c r="AU152" s="229" t="s">
        <v>81</v>
      </c>
      <c r="AY152" s="17" t="s">
        <v>127</v>
      </c>
      <c r="BE152" s="230">
        <f>IF(N152="základní",J152,0)</f>
        <v>0</v>
      </c>
      <c r="BF152" s="230">
        <f>IF(N152="snížená",J152,0)</f>
        <v>0</v>
      </c>
      <c r="BG152" s="230">
        <f>IF(N152="zákl. přenesená",J152,0)</f>
        <v>0</v>
      </c>
      <c r="BH152" s="230">
        <f>IF(N152="sníž. přenesená",J152,0)</f>
        <v>0</v>
      </c>
      <c r="BI152" s="230">
        <f>IF(N152="nulová",J152,0)</f>
        <v>0</v>
      </c>
      <c r="BJ152" s="17" t="s">
        <v>81</v>
      </c>
      <c r="BK152" s="230">
        <f>ROUND(I152*H152,2)</f>
        <v>0</v>
      </c>
      <c r="BL152" s="17" t="s">
        <v>140</v>
      </c>
      <c r="BM152" s="229" t="s">
        <v>159</v>
      </c>
    </row>
    <row r="153" s="2" customFormat="1">
      <c r="A153" s="38"/>
      <c r="B153" s="39"/>
      <c r="C153" s="40"/>
      <c r="D153" s="231" t="s">
        <v>136</v>
      </c>
      <c r="E153" s="40"/>
      <c r="F153" s="232" t="s">
        <v>992</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136</v>
      </c>
      <c r="AU153" s="17" t="s">
        <v>81</v>
      </c>
    </row>
    <row r="154" s="13" customFormat="1">
      <c r="A154" s="13"/>
      <c r="B154" s="251"/>
      <c r="C154" s="252"/>
      <c r="D154" s="231" t="s">
        <v>670</v>
      </c>
      <c r="E154" s="253" t="s">
        <v>1</v>
      </c>
      <c r="F154" s="254" t="s">
        <v>990</v>
      </c>
      <c r="G154" s="252"/>
      <c r="H154" s="255">
        <v>456.39999999999998</v>
      </c>
      <c r="I154" s="256"/>
      <c r="J154" s="252"/>
      <c r="K154" s="252"/>
      <c r="L154" s="257"/>
      <c r="M154" s="258"/>
      <c r="N154" s="259"/>
      <c r="O154" s="259"/>
      <c r="P154" s="259"/>
      <c r="Q154" s="259"/>
      <c r="R154" s="259"/>
      <c r="S154" s="259"/>
      <c r="T154" s="260"/>
      <c r="U154" s="13"/>
      <c r="V154" s="13"/>
      <c r="W154" s="13"/>
      <c r="X154" s="13"/>
      <c r="Y154" s="13"/>
      <c r="Z154" s="13"/>
      <c r="AA154" s="13"/>
      <c r="AB154" s="13"/>
      <c r="AC154" s="13"/>
      <c r="AD154" s="13"/>
      <c r="AE154" s="13"/>
      <c r="AT154" s="261" t="s">
        <v>670</v>
      </c>
      <c r="AU154" s="261" t="s">
        <v>81</v>
      </c>
      <c r="AV154" s="13" t="s">
        <v>83</v>
      </c>
      <c r="AW154" s="13" t="s">
        <v>30</v>
      </c>
      <c r="AX154" s="13" t="s">
        <v>73</v>
      </c>
      <c r="AY154" s="261" t="s">
        <v>127</v>
      </c>
    </row>
    <row r="155" s="14" customFormat="1">
      <c r="A155" s="14"/>
      <c r="B155" s="262"/>
      <c r="C155" s="263"/>
      <c r="D155" s="231" t="s">
        <v>670</v>
      </c>
      <c r="E155" s="264" t="s">
        <v>1</v>
      </c>
      <c r="F155" s="265" t="s">
        <v>672</v>
      </c>
      <c r="G155" s="263"/>
      <c r="H155" s="266">
        <v>456.39999999999998</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670</v>
      </c>
      <c r="AU155" s="272" t="s">
        <v>81</v>
      </c>
      <c r="AV155" s="14" t="s">
        <v>140</v>
      </c>
      <c r="AW155" s="14" t="s">
        <v>30</v>
      </c>
      <c r="AX155" s="14" t="s">
        <v>81</v>
      </c>
      <c r="AY155" s="272" t="s">
        <v>127</v>
      </c>
    </row>
    <row r="156" s="2" customFormat="1" ht="16.5" customHeight="1">
      <c r="A156" s="38"/>
      <c r="B156" s="39"/>
      <c r="C156" s="218" t="s">
        <v>147</v>
      </c>
      <c r="D156" s="218" t="s">
        <v>130</v>
      </c>
      <c r="E156" s="219" t="s">
        <v>993</v>
      </c>
      <c r="F156" s="220" t="s">
        <v>994</v>
      </c>
      <c r="G156" s="221" t="s">
        <v>675</v>
      </c>
      <c r="H156" s="222">
        <v>121.65600000000001</v>
      </c>
      <c r="I156" s="223"/>
      <c r="J156" s="224">
        <f>ROUND(I156*H156,2)</f>
        <v>0</v>
      </c>
      <c r="K156" s="220" t="s">
        <v>134</v>
      </c>
      <c r="L156" s="44"/>
      <c r="M156" s="225" t="s">
        <v>1</v>
      </c>
      <c r="N156" s="226" t="s">
        <v>38</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140</v>
      </c>
      <c r="AT156" s="229" t="s">
        <v>130</v>
      </c>
      <c r="AU156" s="229" t="s">
        <v>81</v>
      </c>
      <c r="AY156" s="17" t="s">
        <v>127</v>
      </c>
      <c r="BE156" s="230">
        <f>IF(N156="základní",J156,0)</f>
        <v>0</v>
      </c>
      <c r="BF156" s="230">
        <f>IF(N156="snížená",J156,0)</f>
        <v>0</v>
      </c>
      <c r="BG156" s="230">
        <f>IF(N156="zákl. přenesená",J156,0)</f>
        <v>0</v>
      </c>
      <c r="BH156" s="230">
        <f>IF(N156="sníž. přenesená",J156,0)</f>
        <v>0</v>
      </c>
      <c r="BI156" s="230">
        <f>IF(N156="nulová",J156,0)</f>
        <v>0</v>
      </c>
      <c r="BJ156" s="17" t="s">
        <v>81</v>
      </c>
      <c r="BK156" s="230">
        <f>ROUND(I156*H156,2)</f>
        <v>0</v>
      </c>
      <c r="BL156" s="17" t="s">
        <v>140</v>
      </c>
      <c r="BM156" s="229" t="s">
        <v>162</v>
      </c>
    </row>
    <row r="157" s="2" customFormat="1">
      <c r="A157" s="38"/>
      <c r="B157" s="39"/>
      <c r="C157" s="40"/>
      <c r="D157" s="231" t="s">
        <v>136</v>
      </c>
      <c r="E157" s="40"/>
      <c r="F157" s="232" t="s">
        <v>994</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136</v>
      </c>
      <c r="AU157" s="17" t="s">
        <v>81</v>
      </c>
    </row>
    <row r="158" s="13" customFormat="1">
      <c r="A158" s="13"/>
      <c r="B158" s="251"/>
      <c r="C158" s="252"/>
      <c r="D158" s="231" t="s">
        <v>670</v>
      </c>
      <c r="E158" s="253" t="s">
        <v>1</v>
      </c>
      <c r="F158" s="254" t="s">
        <v>995</v>
      </c>
      <c r="G158" s="252"/>
      <c r="H158" s="255">
        <v>121.65600000000001</v>
      </c>
      <c r="I158" s="256"/>
      <c r="J158" s="252"/>
      <c r="K158" s="252"/>
      <c r="L158" s="257"/>
      <c r="M158" s="258"/>
      <c r="N158" s="259"/>
      <c r="O158" s="259"/>
      <c r="P158" s="259"/>
      <c r="Q158" s="259"/>
      <c r="R158" s="259"/>
      <c r="S158" s="259"/>
      <c r="T158" s="260"/>
      <c r="U158" s="13"/>
      <c r="V158" s="13"/>
      <c r="W158" s="13"/>
      <c r="X158" s="13"/>
      <c r="Y158" s="13"/>
      <c r="Z158" s="13"/>
      <c r="AA158" s="13"/>
      <c r="AB158" s="13"/>
      <c r="AC158" s="13"/>
      <c r="AD158" s="13"/>
      <c r="AE158" s="13"/>
      <c r="AT158" s="261" t="s">
        <v>670</v>
      </c>
      <c r="AU158" s="261" t="s">
        <v>81</v>
      </c>
      <c r="AV158" s="13" t="s">
        <v>83</v>
      </c>
      <c r="AW158" s="13" t="s">
        <v>30</v>
      </c>
      <c r="AX158" s="13" t="s">
        <v>73</v>
      </c>
      <c r="AY158" s="261" t="s">
        <v>127</v>
      </c>
    </row>
    <row r="159" s="14" customFormat="1">
      <c r="A159" s="14"/>
      <c r="B159" s="262"/>
      <c r="C159" s="263"/>
      <c r="D159" s="231" t="s">
        <v>670</v>
      </c>
      <c r="E159" s="264" t="s">
        <v>1</v>
      </c>
      <c r="F159" s="265" t="s">
        <v>672</v>
      </c>
      <c r="G159" s="263"/>
      <c r="H159" s="266">
        <v>121.65600000000001</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670</v>
      </c>
      <c r="AU159" s="272" t="s">
        <v>81</v>
      </c>
      <c r="AV159" s="14" t="s">
        <v>140</v>
      </c>
      <c r="AW159" s="14" t="s">
        <v>30</v>
      </c>
      <c r="AX159" s="14" t="s">
        <v>81</v>
      </c>
      <c r="AY159" s="272" t="s">
        <v>127</v>
      </c>
    </row>
    <row r="160" s="2" customFormat="1" ht="16.5" customHeight="1">
      <c r="A160" s="38"/>
      <c r="B160" s="39"/>
      <c r="C160" s="218" t="s">
        <v>163</v>
      </c>
      <c r="D160" s="218" t="s">
        <v>130</v>
      </c>
      <c r="E160" s="219" t="s">
        <v>996</v>
      </c>
      <c r="F160" s="220" t="s">
        <v>997</v>
      </c>
      <c r="G160" s="221" t="s">
        <v>675</v>
      </c>
      <c r="H160" s="222">
        <v>121.65600000000001</v>
      </c>
      <c r="I160" s="223"/>
      <c r="J160" s="224">
        <f>ROUND(I160*H160,2)</f>
        <v>0</v>
      </c>
      <c r="K160" s="220" t="s">
        <v>134</v>
      </c>
      <c r="L160" s="44"/>
      <c r="M160" s="225" t="s">
        <v>1</v>
      </c>
      <c r="N160" s="226" t="s">
        <v>38</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140</v>
      </c>
      <c r="AT160" s="229" t="s">
        <v>130</v>
      </c>
      <c r="AU160" s="229" t="s">
        <v>81</v>
      </c>
      <c r="AY160" s="17" t="s">
        <v>127</v>
      </c>
      <c r="BE160" s="230">
        <f>IF(N160="základní",J160,0)</f>
        <v>0</v>
      </c>
      <c r="BF160" s="230">
        <f>IF(N160="snížená",J160,0)</f>
        <v>0</v>
      </c>
      <c r="BG160" s="230">
        <f>IF(N160="zákl. přenesená",J160,0)</f>
        <v>0</v>
      </c>
      <c r="BH160" s="230">
        <f>IF(N160="sníž. přenesená",J160,0)</f>
        <v>0</v>
      </c>
      <c r="BI160" s="230">
        <f>IF(N160="nulová",J160,0)</f>
        <v>0</v>
      </c>
      <c r="BJ160" s="17" t="s">
        <v>81</v>
      </c>
      <c r="BK160" s="230">
        <f>ROUND(I160*H160,2)</f>
        <v>0</v>
      </c>
      <c r="BL160" s="17" t="s">
        <v>140</v>
      </c>
      <c r="BM160" s="229" t="s">
        <v>166</v>
      </c>
    </row>
    <row r="161" s="2" customFormat="1">
      <c r="A161" s="38"/>
      <c r="B161" s="39"/>
      <c r="C161" s="40"/>
      <c r="D161" s="231" t="s">
        <v>136</v>
      </c>
      <c r="E161" s="40"/>
      <c r="F161" s="232" t="s">
        <v>997</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136</v>
      </c>
      <c r="AU161" s="17" t="s">
        <v>81</v>
      </c>
    </row>
    <row r="162" s="2" customFormat="1">
      <c r="A162" s="38"/>
      <c r="B162" s="39"/>
      <c r="C162" s="40"/>
      <c r="D162" s="231" t="s">
        <v>170</v>
      </c>
      <c r="E162" s="40"/>
      <c r="F162" s="246" t="s">
        <v>998</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170</v>
      </c>
      <c r="AU162" s="17" t="s">
        <v>81</v>
      </c>
    </row>
    <row r="163" s="13" customFormat="1">
      <c r="A163" s="13"/>
      <c r="B163" s="251"/>
      <c r="C163" s="252"/>
      <c r="D163" s="231" t="s">
        <v>670</v>
      </c>
      <c r="E163" s="253" t="s">
        <v>1</v>
      </c>
      <c r="F163" s="254" t="s">
        <v>995</v>
      </c>
      <c r="G163" s="252"/>
      <c r="H163" s="255">
        <v>121.65600000000001</v>
      </c>
      <c r="I163" s="256"/>
      <c r="J163" s="252"/>
      <c r="K163" s="252"/>
      <c r="L163" s="257"/>
      <c r="M163" s="258"/>
      <c r="N163" s="259"/>
      <c r="O163" s="259"/>
      <c r="P163" s="259"/>
      <c r="Q163" s="259"/>
      <c r="R163" s="259"/>
      <c r="S163" s="259"/>
      <c r="T163" s="260"/>
      <c r="U163" s="13"/>
      <c r="V163" s="13"/>
      <c r="W163" s="13"/>
      <c r="X163" s="13"/>
      <c r="Y163" s="13"/>
      <c r="Z163" s="13"/>
      <c r="AA163" s="13"/>
      <c r="AB163" s="13"/>
      <c r="AC163" s="13"/>
      <c r="AD163" s="13"/>
      <c r="AE163" s="13"/>
      <c r="AT163" s="261" t="s">
        <v>670</v>
      </c>
      <c r="AU163" s="261" t="s">
        <v>81</v>
      </c>
      <c r="AV163" s="13" t="s">
        <v>83</v>
      </c>
      <c r="AW163" s="13" t="s">
        <v>30</v>
      </c>
      <c r="AX163" s="13" t="s">
        <v>73</v>
      </c>
      <c r="AY163" s="261" t="s">
        <v>127</v>
      </c>
    </row>
    <row r="164" s="14" customFormat="1">
      <c r="A164" s="14"/>
      <c r="B164" s="262"/>
      <c r="C164" s="263"/>
      <c r="D164" s="231" t="s">
        <v>670</v>
      </c>
      <c r="E164" s="264" t="s">
        <v>1</v>
      </c>
      <c r="F164" s="265" t="s">
        <v>672</v>
      </c>
      <c r="G164" s="263"/>
      <c r="H164" s="266">
        <v>121.65600000000001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670</v>
      </c>
      <c r="AU164" s="272" t="s">
        <v>81</v>
      </c>
      <c r="AV164" s="14" t="s">
        <v>140</v>
      </c>
      <c r="AW164" s="14" t="s">
        <v>30</v>
      </c>
      <c r="AX164" s="14" t="s">
        <v>81</v>
      </c>
      <c r="AY164" s="272" t="s">
        <v>127</v>
      </c>
    </row>
    <row r="165" s="2" customFormat="1" ht="24.15" customHeight="1">
      <c r="A165" s="38"/>
      <c r="B165" s="39"/>
      <c r="C165" s="218" t="s">
        <v>152</v>
      </c>
      <c r="D165" s="218" t="s">
        <v>130</v>
      </c>
      <c r="E165" s="219" t="s">
        <v>999</v>
      </c>
      <c r="F165" s="220" t="s">
        <v>1000</v>
      </c>
      <c r="G165" s="221" t="s">
        <v>675</v>
      </c>
      <c r="H165" s="222">
        <v>117.68000000000001</v>
      </c>
      <c r="I165" s="223"/>
      <c r="J165" s="224">
        <f>ROUND(I165*H165,2)</f>
        <v>0</v>
      </c>
      <c r="K165" s="220" t="s">
        <v>134</v>
      </c>
      <c r="L165" s="44"/>
      <c r="M165" s="225" t="s">
        <v>1</v>
      </c>
      <c r="N165" s="226" t="s">
        <v>38</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140</v>
      </c>
      <c r="AT165" s="229" t="s">
        <v>130</v>
      </c>
      <c r="AU165" s="229" t="s">
        <v>81</v>
      </c>
      <c r="AY165" s="17" t="s">
        <v>127</v>
      </c>
      <c r="BE165" s="230">
        <f>IF(N165="základní",J165,0)</f>
        <v>0</v>
      </c>
      <c r="BF165" s="230">
        <f>IF(N165="snížená",J165,0)</f>
        <v>0</v>
      </c>
      <c r="BG165" s="230">
        <f>IF(N165="zákl. přenesená",J165,0)</f>
        <v>0</v>
      </c>
      <c r="BH165" s="230">
        <f>IF(N165="sníž. přenesená",J165,0)</f>
        <v>0</v>
      </c>
      <c r="BI165" s="230">
        <f>IF(N165="nulová",J165,0)</f>
        <v>0</v>
      </c>
      <c r="BJ165" s="17" t="s">
        <v>81</v>
      </c>
      <c r="BK165" s="230">
        <f>ROUND(I165*H165,2)</f>
        <v>0</v>
      </c>
      <c r="BL165" s="17" t="s">
        <v>140</v>
      </c>
      <c r="BM165" s="229" t="s">
        <v>169</v>
      </c>
    </row>
    <row r="166" s="2" customFormat="1">
      <c r="A166" s="38"/>
      <c r="B166" s="39"/>
      <c r="C166" s="40"/>
      <c r="D166" s="231" t="s">
        <v>136</v>
      </c>
      <c r="E166" s="40"/>
      <c r="F166" s="232" t="s">
        <v>1000</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136</v>
      </c>
      <c r="AU166" s="17" t="s">
        <v>81</v>
      </c>
    </row>
    <row r="167" s="13" customFormat="1">
      <c r="A167" s="13"/>
      <c r="B167" s="251"/>
      <c r="C167" s="252"/>
      <c r="D167" s="231" t="s">
        <v>670</v>
      </c>
      <c r="E167" s="253" t="s">
        <v>1</v>
      </c>
      <c r="F167" s="254" t="s">
        <v>1001</v>
      </c>
      <c r="G167" s="252"/>
      <c r="H167" s="255">
        <v>117.68000000000001</v>
      </c>
      <c r="I167" s="256"/>
      <c r="J167" s="252"/>
      <c r="K167" s="252"/>
      <c r="L167" s="257"/>
      <c r="M167" s="258"/>
      <c r="N167" s="259"/>
      <c r="O167" s="259"/>
      <c r="P167" s="259"/>
      <c r="Q167" s="259"/>
      <c r="R167" s="259"/>
      <c r="S167" s="259"/>
      <c r="T167" s="260"/>
      <c r="U167" s="13"/>
      <c r="V167" s="13"/>
      <c r="W167" s="13"/>
      <c r="X167" s="13"/>
      <c r="Y167" s="13"/>
      <c r="Z167" s="13"/>
      <c r="AA167" s="13"/>
      <c r="AB167" s="13"/>
      <c r="AC167" s="13"/>
      <c r="AD167" s="13"/>
      <c r="AE167" s="13"/>
      <c r="AT167" s="261" t="s">
        <v>670</v>
      </c>
      <c r="AU167" s="261" t="s">
        <v>81</v>
      </c>
      <c r="AV167" s="13" t="s">
        <v>83</v>
      </c>
      <c r="AW167" s="13" t="s">
        <v>30</v>
      </c>
      <c r="AX167" s="13" t="s">
        <v>73</v>
      </c>
      <c r="AY167" s="261" t="s">
        <v>127</v>
      </c>
    </row>
    <row r="168" s="14" customFormat="1">
      <c r="A168" s="14"/>
      <c r="B168" s="262"/>
      <c r="C168" s="263"/>
      <c r="D168" s="231" t="s">
        <v>670</v>
      </c>
      <c r="E168" s="264" t="s">
        <v>1</v>
      </c>
      <c r="F168" s="265" t="s">
        <v>672</v>
      </c>
      <c r="G168" s="263"/>
      <c r="H168" s="266">
        <v>117.68000000000001</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670</v>
      </c>
      <c r="AU168" s="272" t="s">
        <v>81</v>
      </c>
      <c r="AV168" s="14" t="s">
        <v>140</v>
      </c>
      <c r="AW168" s="14" t="s">
        <v>30</v>
      </c>
      <c r="AX168" s="14" t="s">
        <v>81</v>
      </c>
      <c r="AY168" s="272" t="s">
        <v>127</v>
      </c>
    </row>
    <row r="169" s="2" customFormat="1" ht="21.75" customHeight="1">
      <c r="A169" s="38"/>
      <c r="B169" s="39"/>
      <c r="C169" s="218" t="s">
        <v>172</v>
      </c>
      <c r="D169" s="218" t="s">
        <v>130</v>
      </c>
      <c r="E169" s="219" t="s">
        <v>679</v>
      </c>
      <c r="F169" s="220" t="s">
        <v>680</v>
      </c>
      <c r="G169" s="221" t="s">
        <v>675</v>
      </c>
      <c r="H169" s="222">
        <v>224.64400000000001</v>
      </c>
      <c r="I169" s="223"/>
      <c r="J169" s="224">
        <f>ROUND(I169*H169,2)</f>
        <v>0</v>
      </c>
      <c r="K169" s="220" t="s">
        <v>134</v>
      </c>
      <c r="L169" s="44"/>
      <c r="M169" s="225" t="s">
        <v>1</v>
      </c>
      <c r="N169" s="226" t="s">
        <v>38</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140</v>
      </c>
      <c r="AT169" s="229" t="s">
        <v>130</v>
      </c>
      <c r="AU169" s="229" t="s">
        <v>81</v>
      </c>
      <c r="AY169" s="17" t="s">
        <v>127</v>
      </c>
      <c r="BE169" s="230">
        <f>IF(N169="základní",J169,0)</f>
        <v>0</v>
      </c>
      <c r="BF169" s="230">
        <f>IF(N169="snížená",J169,0)</f>
        <v>0</v>
      </c>
      <c r="BG169" s="230">
        <f>IF(N169="zákl. přenesená",J169,0)</f>
        <v>0</v>
      </c>
      <c r="BH169" s="230">
        <f>IF(N169="sníž. přenesená",J169,0)</f>
        <v>0</v>
      </c>
      <c r="BI169" s="230">
        <f>IF(N169="nulová",J169,0)</f>
        <v>0</v>
      </c>
      <c r="BJ169" s="17" t="s">
        <v>81</v>
      </c>
      <c r="BK169" s="230">
        <f>ROUND(I169*H169,2)</f>
        <v>0</v>
      </c>
      <c r="BL169" s="17" t="s">
        <v>140</v>
      </c>
      <c r="BM169" s="229" t="s">
        <v>175</v>
      </c>
    </row>
    <row r="170" s="2" customFormat="1">
      <c r="A170" s="38"/>
      <c r="B170" s="39"/>
      <c r="C170" s="40"/>
      <c r="D170" s="231" t="s">
        <v>136</v>
      </c>
      <c r="E170" s="40"/>
      <c r="F170" s="232" t="s">
        <v>680</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136</v>
      </c>
      <c r="AU170" s="17" t="s">
        <v>81</v>
      </c>
    </row>
    <row r="171" s="2" customFormat="1">
      <c r="A171" s="38"/>
      <c r="B171" s="39"/>
      <c r="C171" s="40"/>
      <c r="D171" s="231" t="s">
        <v>170</v>
      </c>
      <c r="E171" s="40"/>
      <c r="F171" s="246" t="s">
        <v>1002</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170</v>
      </c>
      <c r="AU171" s="17" t="s">
        <v>81</v>
      </c>
    </row>
    <row r="172" s="13" customFormat="1">
      <c r="A172" s="13"/>
      <c r="B172" s="251"/>
      <c r="C172" s="252"/>
      <c r="D172" s="231" t="s">
        <v>670</v>
      </c>
      <c r="E172" s="253" t="s">
        <v>1</v>
      </c>
      <c r="F172" s="254" t="s">
        <v>1003</v>
      </c>
      <c r="G172" s="252"/>
      <c r="H172" s="255">
        <v>224.64400000000001</v>
      </c>
      <c r="I172" s="256"/>
      <c r="J172" s="252"/>
      <c r="K172" s="252"/>
      <c r="L172" s="257"/>
      <c r="M172" s="258"/>
      <c r="N172" s="259"/>
      <c r="O172" s="259"/>
      <c r="P172" s="259"/>
      <c r="Q172" s="259"/>
      <c r="R172" s="259"/>
      <c r="S172" s="259"/>
      <c r="T172" s="260"/>
      <c r="U172" s="13"/>
      <c r="V172" s="13"/>
      <c r="W172" s="13"/>
      <c r="X172" s="13"/>
      <c r="Y172" s="13"/>
      <c r="Z172" s="13"/>
      <c r="AA172" s="13"/>
      <c r="AB172" s="13"/>
      <c r="AC172" s="13"/>
      <c r="AD172" s="13"/>
      <c r="AE172" s="13"/>
      <c r="AT172" s="261" t="s">
        <v>670</v>
      </c>
      <c r="AU172" s="261" t="s">
        <v>81</v>
      </c>
      <c r="AV172" s="13" t="s">
        <v>83</v>
      </c>
      <c r="AW172" s="13" t="s">
        <v>30</v>
      </c>
      <c r="AX172" s="13" t="s">
        <v>73</v>
      </c>
      <c r="AY172" s="261" t="s">
        <v>127</v>
      </c>
    </row>
    <row r="173" s="14" customFormat="1">
      <c r="A173" s="14"/>
      <c r="B173" s="262"/>
      <c r="C173" s="263"/>
      <c r="D173" s="231" t="s">
        <v>670</v>
      </c>
      <c r="E173" s="264" t="s">
        <v>1</v>
      </c>
      <c r="F173" s="265" t="s">
        <v>672</v>
      </c>
      <c r="G173" s="263"/>
      <c r="H173" s="266">
        <v>224.64400000000001</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670</v>
      </c>
      <c r="AU173" s="272" t="s">
        <v>81</v>
      </c>
      <c r="AV173" s="14" t="s">
        <v>140</v>
      </c>
      <c r="AW173" s="14" t="s">
        <v>30</v>
      </c>
      <c r="AX173" s="14" t="s">
        <v>81</v>
      </c>
      <c r="AY173" s="272" t="s">
        <v>127</v>
      </c>
    </row>
    <row r="174" s="2" customFormat="1" ht="21.75" customHeight="1">
      <c r="A174" s="38"/>
      <c r="B174" s="39"/>
      <c r="C174" s="218" t="s">
        <v>8</v>
      </c>
      <c r="D174" s="218" t="s">
        <v>130</v>
      </c>
      <c r="E174" s="219" t="s">
        <v>682</v>
      </c>
      <c r="F174" s="220" t="s">
        <v>683</v>
      </c>
      <c r="G174" s="221" t="s">
        <v>675</v>
      </c>
      <c r="H174" s="222">
        <v>224.64400000000001</v>
      </c>
      <c r="I174" s="223"/>
      <c r="J174" s="224">
        <f>ROUND(I174*H174,2)</f>
        <v>0</v>
      </c>
      <c r="K174" s="220" t="s">
        <v>134</v>
      </c>
      <c r="L174" s="44"/>
      <c r="M174" s="225" t="s">
        <v>1</v>
      </c>
      <c r="N174" s="226" t="s">
        <v>38</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140</v>
      </c>
      <c r="AT174" s="229" t="s">
        <v>130</v>
      </c>
      <c r="AU174" s="229" t="s">
        <v>81</v>
      </c>
      <c r="AY174" s="17" t="s">
        <v>127</v>
      </c>
      <c r="BE174" s="230">
        <f>IF(N174="základní",J174,0)</f>
        <v>0</v>
      </c>
      <c r="BF174" s="230">
        <f>IF(N174="snížená",J174,0)</f>
        <v>0</v>
      </c>
      <c r="BG174" s="230">
        <f>IF(N174="zákl. přenesená",J174,0)</f>
        <v>0</v>
      </c>
      <c r="BH174" s="230">
        <f>IF(N174="sníž. přenesená",J174,0)</f>
        <v>0</v>
      </c>
      <c r="BI174" s="230">
        <f>IF(N174="nulová",J174,0)</f>
        <v>0</v>
      </c>
      <c r="BJ174" s="17" t="s">
        <v>81</v>
      </c>
      <c r="BK174" s="230">
        <f>ROUND(I174*H174,2)</f>
        <v>0</v>
      </c>
      <c r="BL174" s="17" t="s">
        <v>140</v>
      </c>
      <c r="BM174" s="229" t="s">
        <v>179</v>
      </c>
    </row>
    <row r="175" s="2" customFormat="1">
      <c r="A175" s="38"/>
      <c r="B175" s="39"/>
      <c r="C175" s="40"/>
      <c r="D175" s="231" t="s">
        <v>136</v>
      </c>
      <c r="E175" s="40"/>
      <c r="F175" s="232" t="s">
        <v>683</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136</v>
      </c>
      <c r="AU175" s="17" t="s">
        <v>81</v>
      </c>
    </row>
    <row r="176" s="2" customFormat="1">
      <c r="A176" s="38"/>
      <c r="B176" s="39"/>
      <c r="C176" s="40"/>
      <c r="D176" s="231" t="s">
        <v>170</v>
      </c>
      <c r="E176" s="40"/>
      <c r="F176" s="246" t="s">
        <v>1002</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170</v>
      </c>
      <c r="AU176" s="17" t="s">
        <v>81</v>
      </c>
    </row>
    <row r="177" s="13" customFormat="1">
      <c r="A177" s="13"/>
      <c r="B177" s="251"/>
      <c r="C177" s="252"/>
      <c r="D177" s="231" t="s">
        <v>670</v>
      </c>
      <c r="E177" s="253" t="s">
        <v>1</v>
      </c>
      <c r="F177" s="254" t="s">
        <v>1003</v>
      </c>
      <c r="G177" s="252"/>
      <c r="H177" s="255">
        <v>224.64400000000001</v>
      </c>
      <c r="I177" s="256"/>
      <c r="J177" s="252"/>
      <c r="K177" s="252"/>
      <c r="L177" s="257"/>
      <c r="M177" s="258"/>
      <c r="N177" s="259"/>
      <c r="O177" s="259"/>
      <c r="P177" s="259"/>
      <c r="Q177" s="259"/>
      <c r="R177" s="259"/>
      <c r="S177" s="259"/>
      <c r="T177" s="260"/>
      <c r="U177" s="13"/>
      <c r="V177" s="13"/>
      <c r="W177" s="13"/>
      <c r="X177" s="13"/>
      <c r="Y177" s="13"/>
      <c r="Z177" s="13"/>
      <c r="AA177" s="13"/>
      <c r="AB177" s="13"/>
      <c r="AC177" s="13"/>
      <c r="AD177" s="13"/>
      <c r="AE177" s="13"/>
      <c r="AT177" s="261" t="s">
        <v>670</v>
      </c>
      <c r="AU177" s="261" t="s">
        <v>81</v>
      </c>
      <c r="AV177" s="13" t="s">
        <v>83</v>
      </c>
      <c r="AW177" s="13" t="s">
        <v>30</v>
      </c>
      <c r="AX177" s="13" t="s">
        <v>73</v>
      </c>
      <c r="AY177" s="261" t="s">
        <v>127</v>
      </c>
    </row>
    <row r="178" s="14" customFormat="1">
      <c r="A178" s="14"/>
      <c r="B178" s="262"/>
      <c r="C178" s="263"/>
      <c r="D178" s="231" t="s">
        <v>670</v>
      </c>
      <c r="E178" s="264" t="s">
        <v>1</v>
      </c>
      <c r="F178" s="265" t="s">
        <v>672</v>
      </c>
      <c r="G178" s="263"/>
      <c r="H178" s="266">
        <v>224.64400000000001</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670</v>
      </c>
      <c r="AU178" s="272" t="s">
        <v>81</v>
      </c>
      <c r="AV178" s="14" t="s">
        <v>140</v>
      </c>
      <c r="AW178" s="14" t="s">
        <v>30</v>
      </c>
      <c r="AX178" s="14" t="s">
        <v>81</v>
      </c>
      <c r="AY178" s="272" t="s">
        <v>127</v>
      </c>
    </row>
    <row r="179" s="2" customFormat="1" ht="21.75" customHeight="1">
      <c r="A179" s="38"/>
      <c r="B179" s="39"/>
      <c r="C179" s="218" t="s">
        <v>180</v>
      </c>
      <c r="D179" s="218" t="s">
        <v>130</v>
      </c>
      <c r="E179" s="219" t="s">
        <v>684</v>
      </c>
      <c r="F179" s="220" t="s">
        <v>685</v>
      </c>
      <c r="G179" s="221" t="s">
        <v>675</v>
      </c>
      <c r="H179" s="222">
        <v>224.64400000000001</v>
      </c>
      <c r="I179" s="223"/>
      <c r="J179" s="224">
        <f>ROUND(I179*H179,2)</f>
        <v>0</v>
      </c>
      <c r="K179" s="220" t="s">
        <v>134</v>
      </c>
      <c r="L179" s="44"/>
      <c r="M179" s="225" t="s">
        <v>1</v>
      </c>
      <c r="N179" s="226" t="s">
        <v>38</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140</v>
      </c>
      <c r="AT179" s="229" t="s">
        <v>130</v>
      </c>
      <c r="AU179" s="229" t="s">
        <v>81</v>
      </c>
      <c r="AY179" s="17" t="s">
        <v>127</v>
      </c>
      <c r="BE179" s="230">
        <f>IF(N179="základní",J179,0)</f>
        <v>0</v>
      </c>
      <c r="BF179" s="230">
        <f>IF(N179="snížená",J179,0)</f>
        <v>0</v>
      </c>
      <c r="BG179" s="230">
        <f>IF(N179="zákl. přenesená",J179,0)</f>
        <v>0</v>
      </c>
      <c r="BH179" s="230">
        <f>IF(N179="sníž. přenesená",J179,0)</f>
        <v>0</v>
      </c>
      <c r="BI179" s="230">
        <f>IF(N179="nulová",J179,0)</f>
        <v>0</v>
      </c>
      <c r="BJ179" s="17" t="s">
        <v>81</v>
      </c>
      <c r="BK179" s="230">
        <f>ROUND(I179*H179,2)</f>
        <v>0</v>
      </c>
      <c r="BL179" s="17" t="s">
        <v>140</v>
      </c>
      <c r="BM179" s="229" t="s">
        <v>183</v>
      </c>
    </row>
    <row r="180" s="2" customFormat="1">
      <c r="A180" s="38"/>
      <c r="B180" s="39"/>
      <c r="C180" s="40"/>
      <c r="D180" s="231" t="s">
        <v>136</v>
      </c>
      <c r="E180" s="40"/>
      <c r="F180" s="232" t="s">
        <v>685</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136</v>
      </c>
      <c r="AU180" s="17" t="s">
        <v>81</v>
      </c>
    </row>
    <row r="181" s="2" customFormat="1">
      <c r="A181" s="38"/>
      <c r="B181" s="39"/>
      <c r="C181" s="40"/>
      <c r="D181" s="231" t="s">
        <v>170</v>
      </c>
      <c r="E181" s="40"/>
      <c r="F181" s="246" t="s">
        <v>1002</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170</v>
      </c>
      <c r="AU181" s="17" t="s">
        <v>81</v>
      </c>
    </row>
    <row r="182" s="13" customFormat="1">
      <c r="A182" s="13"/>
      <c r="B182" s="251"/>
      <c r="C182" s="252"/>
      <c r="D182" s="231" t="s">
        <v>670</v>
      </c>
      <c r="E182" s="253" t="s">
        <v>1</v>
      </c>
      <c r="F182" s="254" t="s">
        <v>1003</v>
      </c>
      <c r="G182" s="252"/>
      <c r="H182" s="255">
        <v>224.64400000000001</v>
      </c>
      <c r="I182" s="256"/>
      <c r="J182" s="252"/>
      <c r="K182" s="252"/>
      <c r="L182" s="257"/>
      <c r="M182" s="258"/>
      <c r="N182" s="259"/>
      <c r="O182" s="259"/>
      <c r="P182" s="259"/>
      <c r="Q182" s="259"/>
      <c r="R182" s="259"/>
      <c r="S182" s="259"/>
      <c r="T182" s="260"/>
      <c r="U182" s="13"/>
      <c r="V182" s="13"/>
      <c r="W182" s="13"/>
      <c r="X182" s="13"/>
      <c r="Y182" s="13"/>
      <c r="Z182" s="13"/>
      <c r="AA182" s="13"/>
      <c r="AB182" s="13"/>
      <c r="AC182" s="13"/>
      <c r="AD182" s="13"/>
      <c r="AE182" s="13"/>
      <c r="AT182" s="261" t="s">
        <v>670</v>
      </c>
      <c r="AU182" s="261" t="s">
        <v>81</v>
      </c>
      <c r="AV182" s="13" t="s">
        <v>83</v>
      </c>
      <c r="AW182" s="13" t="s">
        <v>30</v>
      </c>
      <c r="AX182" s="13" t="s">
        <v>73</v>
      </c>
      <c r="AY182" s="261" t="s">
        <v>127</v>
      </c>
    </row>
    <row r="183" s="14" customFormat="1">
      <c r="A183" s="14"/>
      <c r="B183" s="262"/>
      <c r="C183" s="263"/>
      <c r="D183" s="231" t="s">
        <v>670</v>
      </c>
      <c r="E183" s="264" t="s">
        <v>1</v>
      </c>
      <c r="F183" s="265" t="s">
        <v>672</v>
      </c>
      <c r="G183" s="263"/>
      <c r="H183" s="266">
        <v>224.64400000000001</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670</v>
      </c>
      <c r="AU183" s="272" t="s">
        <v>81</v>
      </c>
      <c r="AV183" s="14" t="s">
        <v>140</v>
      </c>
      <c r="AW183" s="14" t="s">
        <v>30</v>
      </c>
      <c r="AX183" s="14" t="s">
        <v>81</v>
      </c>
      <c r="AY183" s="272" t="s">
        <v>127</v>
      </c>
    </row>
    <row r="184" s="2" customFormat="1" ht="24.15" customHeight="1">
      <c r="A184" s="38"/>
      <c r="B184" s="39"/>
      <c r="C184" s="218" t="s">
        <v>159</v>
      </c>
      <c r="D184" s="218" t="s">
        <v>130</v>
      </c>
      <c r="E184" s="219" t="s">
        <v>686</v>
      </c>
      <c r="F184" s="220" t="s">
        <v>687</v>
      </c>
      <c r="G184" s="221" t="s">
        <v>675</v>
      </c>
      <c r="H184" s="222">
        <v>224.64400000000001</v>
      </c>
      <c r="I184" s="223"/>
      <c r="J184" s="224">
        <f>ROUND(I184*H184,2)</f>
        <v>0</v>
      </c>
      <c r="K184" s="220" t="s">
        <v>134</v>
      </c>
      <c r="L184" s="44"/>
      <c r="M184" s="225" t="s">
        <v>1</v>
      </c>
      <c r="N184" s="226" t="s">
        <v>38</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140</v>
      </c>
      <c r="AT184" s="229" t="s">
        <v>130</v>
      </c>
      <c r="AU184" s="229" t="s">
        <v>81</v>
      </c>
      <c r="AY184" s="17" t="s">
        <v>127</v>
      </c>
      <c r="BE184" s="230">
        <f>IF(N184="základní",J184,0)</f>
        <v>0</v>
      </c>
      <c r="BF184" s="230">
        <f>IF(N184="snížená",J184,0)</f>
        <v>0</v>
      </c>
      <c r="BG184" s="230">
        <f>IF(N184="zákl. přenesená",J184,0)</f>
        <v>0</v>
      </c>
      <c r="BH184" s="230">
        <f>IF(N184="sníž. přenesená",J184,0)</f>
        <v>0</v>
      </c>
      <c r="BI184" s="230">
        <f>IF(N184="nulová",J184,0)</f>
        <v>0</v>
      </c>
      <c r="BJ184" s="17" t="s">
        <v>81</v>
      </c>
      <c r="BK184" s="230">
        <f>ROUND(I184*H184,2)</f>
        <v>0</v>
      </c>
      <c r="BL184" s="17" t="s">
        <v>140</v>
      </c>
      <c r="BM184" s="229" t="s">
        <v>186</v>
      </c>
    </row>
    <row r="185" s="2" customFormat="1">
      <c r="A185" s="38"/>
      <c r="B185" s="39"/>
      <c r="C185" s="40"/>
      <c r="D185" s="231" t="s">
        <v>136</v>
      </c>
      <c r="E185" s="40"/>
      <c r="F185" s="232" t="s">
        <v>687</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136</v>
      </c>
      <c r="AU185" s="17" t="s">
        <v>81</v>
      </c>
    </row>
    <row r="186" s="2" customFormat="1">
      <c r="A186" s="38"/>
      <c r="B186" s="39"/>
      <c r="C186" s="40"/>
      <c r="D186" s="231" t="s">
        <v>170</v>
      </c>
      <c r="E186" s="40"/>
      <c r="F186" s="246" t="s">
        <v>1002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170</v>
      </c>
      <c r="AU186" s="17" t="s">
        <v>81</v>
      </c>
    </row>
    <row r="187" s="13" customFormat="1">
      <c r="A187" s="13"/>
      <c r="B187" s="251"/>
      <c r="C187" s="252"/>
      <c r="D187" s="231" t="s">
        <v>670</v>
      </c>
      <c r="E187" s="253" t="s">
        <v>1</v>
      </c>
      <c r="F187" s="254" t="s">
        <v>1003</v>
      </c>
      <c r="G187" s="252"/>
      <c r="H187" s="255">
        <v>224.64400000000001</v>
      </c>
      <c r="I187" s="256"/>
      <c r="J187" s="252"/>
      <c r="K187" s="252"/>
      <c r="L187" s="257"/>
      <c r="M187" s="258"/>
      <c r="N187" s="259"/>
      <c r="O187" s="259"/>
      <c r="P187" s="259"/>
      <c r="Q187" s="259"/>
      <c r="R187" s="259"/>
      <c r="S187" s="259"/>
      <c r="T187" s="260"/>
      <c r="U187" s="13"/>
      <c r="V187" s="13"/>
      <c r="W187" s="13"/>
      <c r="X187" s="13"/>
      <c r="Y187" s="13"/>
      <c r="Z187" s="13"/>
      <c r="AA187" s="13"/>
      <c r="AB187" s="13"/>
      <c r="AC187" s="13"/>
      <c r="AD187" s="13"/>
      <c r="AE187" s="13"/>
      <c r="AT187" s="261" t="s">
        <v>670</v>
      </c>
      <c r="AU187" s="261" t="s">
        <v>81</v>
      </c>
      <c r="AV187" s="13" t="s">
        <v>83</v>
      </c>
      <c r="AW187" s="13" t="s">
        <v>30</v>
      </c>
      <c r="AX187" s="13" t="s">
        <v>73</v>
      </c>
      <c r="AY187" s="261" t="s">
        <v>127</v>
      </c>
    </row>
    <row r="188" s="14" customFormat="1">
      <c r="A188" s="14"/>
      <c r="B188" s="262"/>
      <c r="C188" s="263"/>
      <c r="D188" s="231" t="s">
        <v>670</v>
      </c>
      <c r="E188" s="264" t="s">
        <v>1</v>
      </c>
      <c r="F188" s="265" t="s">
        <v>672</v>
      </c>
      <c r="G188" s="263"/>
      <c r="H188" s="266">
        <v>224.64400000000001</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670</v>
      </c>
      <c r="AU188" s="272" t="s">
        <v>81</v>
      </c>
      <c r="AV188" s="14" t="s">
        <v>140</v>
      </c>
      <c r="AW188" s="14" t="s">
        <v>30</v>
      </c>
      <c r="AX188" s="14" t="s">
        <v>81</v>
      </c>
      <c r="AY188" s="272" t="s">
        <v>127</v>
      </c>
    </row>
    <row r="189" s="2" customFormat="1" ht="21.75" customHeight="1">
      <c r="A189" s="38"/>
      <c r="B189" s="39"/>
      <c r="C189" s="218" t="s">
        <v>187</v>
      </c>
      <c r="D189" s="218" t="s">
        <v>130</v>
      </c>
      <c r="E189" s="219" t="s">
        <v>696</v>
      </c>
      <c r="F189" s="220" t="s">
        <v>697</v>
      </c>
      <c r="G189" s="221" t="s">
        <v>398</v>
      </c>
      <c r="H189" s="222">
        <v>182</v>
      </c>
      <c r="I189" s="223"/>
      <c r="J189" s="224">
        <f>ROUND(I189*H189,2)</f>
        <v>0</v>
      </c>
      <c r="K189" s="220" t="s">
        <v>134</v>
      </c>
      <c r="L189" s="44"/>
      <c r="M189" s="225" t="s">
        <v>1</v>
      </c>
      <c r="N189" s="226" t="s">
        <v>38</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140</v>
      </c>
      <c r="AT189" s="229" t="s">
        <v>130</v>
      </c>
      <c r="AU189" s="229" t="s">
        <v>81</v>
      </c>
      <c r="AY189" s="17" t="s">
        <v>127</v>
      </c>
      <c r="BE189" s="230">
        <f>IF(N189="základní",J189,0)</f>
        <v>0</v>
      </c>
      <c r="BF189" s="230">
        <f>IF(N189="snížená",J189,0)</f>
        <v>0</v>
      </c>
      <c r="BG189" s="230">
        <f>IF(N189="zákl. přenesená",J189,0)</f>
        <v>0</v>
      </c>
      <c r="BH189" s="230">
        <f>IF(N189="sníž. přenesená",J189,0)</f>
        <v>0</v>
      </c>
      <c r="BI189" s="230">
        <f>IF(N189="nulová",J189,0)</f>
        <v>0</v>
      </c>
      <c r="BJ189" s="17" t="s">
        <v>81</v>
      </c>
      <c r="BK189" s="230">
        <f>ROUND(I189*H189,2)</f>
        <v>0</v>
      </c>
      <c r="BL189" s="17" t="s">
        <v>140</v>
      </c>
      <c r="BM189" s="229" t="s">
        <v>191</v>
      </c>
    </row>
    <row r="190" s="2" customFormat="1">
      <c r="A190" s="38"/>
      <c r="B190" s="39"/>
      <c r="C190" s="40"/>
      <c r="D190" s="231" t="s">
        <v>136</v>
      </c>
      <c r="E190" s="40"/>
      <c r="F190" s="232" t="s">
        <v>697</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136</v>
      </c>
      <c r="AU190" s="17" t="s">
        <v>81</v>
      </c>
    </row>
    <row r="191" s="2" customFormat="1">
      <c r="A191" s="38"/>
      <c r="B191" s="39"/>
      <c r="C191" s="40"/>
      <c r="D191" s="231" t="s">
        <v>170</v>
      </c>
      <c r="E191" s="40"/>
      <c r="F191" s="246" t="s">
        <v>1004</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170</v>
      </c>
      <c r="AU191" s="17" t="s">
        <v>81</v>
      </c>
    </row>
    <row r="192" s="13" customFormat="1">
      <c r="A192" s="13"/>
      <c r="B192" s="251"/>
      <c r="C192" s="252"/>
      <c r="D192" s="231" t="s">
        <v>670</v>
      </c>
      <c r="E192" s="253" t="s">
        <v>1</v>
      </c>
      <c r="F192" s="254" t="s">
        <v>1005</v>
      </c>
      <c r="G192" s="252"/>
      <c r="H192" s="255">
        <v>182</v>
      </c>
      <c r="I192" s="256"/>
      <c r="J192" s="252"/>
      <c r="K192" s="252"/>
      <c r="L192" s="257"/>
      <c r="M192" s="258"/>
      <c r="N192" s="259"/>
      <c r="O192" s="259"/>
      <c r="P192" s="259"/>
      <c r="Q192" s="259"/>
      <c r="R192" s="259"/>
      <c r="S192" s="259"/>
      <c r="T192" s="260"/>
      <c r="U192" s="13"/>
      <c r="V192" s="13"/>
      <c r="W192" s="13"/>
      <c r="X192" s="13"/>
      <c r="Y192" s="13"/>
      <c r="Z192" s="13"/>
      <c r="AA192" s="13"/>
      <c r="AB192" s="13"/>
      <c r="AC192" s="13"/>
      <c r="AD192" s="13"/>
      <c r="AE192" s="13"/>
      <c r="AT192" s="261" t="s">
        <v>670</v>
      </c>
      <c r="AU192" s="261" t="s">
        <v>81</v>
      </c>
      <c r="AV192" s="13" t="s">
        <v>83</v>
      </c>
      <c r="AW192" s="13" t="s">
        <v>30</v>
      </c>
      <c r="AX192" s="13" t="s">
        <v>73</v>
      </c>
      <c r="AY192" s="261" t="s">
        <v>127</v>
      </c>
    </row>
    <row r="193" s="14" customFormat="1">
      <c r="A193" s="14"/>
      <c r="B193" s="262"/>
      <c r="C193" s="263"/>
      <c r="D193" s="231" t="s">
        <v>670</v>
      </c>
      <c r="E193" s="264" t="s">
        <v>1</v>
      </c>
      <c r="F193" s="265" t="s">
        <v>672</v>
      </c>
      <c r="G193" s="263"/>
      <c r="H193" s="266">
        <v>182</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670</v>
      </c>
      <c r="AU193" s="272" t="s">
        <v>81</v>
      </c>
      <c r="AV193" s="14" t="s">
        <v>140</v>
      </c>
      <c r="AW193" s="14" t="s">
        <v>30</v>
      </c>
      <c r="AX193" s="14" t="s">
        <v>81</v>
      </c>
      <c r="AY193" s="272" t="s">
        <v>127</v>
      </c>
    </row>
    <row r="194" s="2" customFormat="1" ht="16.5" customHeight="1">
      <c r="A194" s="38"/>
      <c r="B194" s="39"/>
      <c r="C194" s="218" t="s">
        <v>162</v>
      </c>
      <c r="D194" s="218" t="s">
        <v>130</v>
      </c>
      <c r="E194" s="219" t="s">
        <v>698</v>
      </c>
      <c r="F194" s="220" t="s">
        <v>699</v>
      </c>
      <c r="G194" s="221" t="s">
        <v>675</v>
      </c>
      <c r="H194" s="222">
        <v>12</v>
      </c>
      <c r="I194" s="223"/>
      <c r="J194" s="224">
        <f>ROUND(I194*H194,2)</f>
        <v>0</v>
      </c>
      <c r="K194" s="220" t="s">
        <v>134</v>
      </c>
      <c r="L194" s="44"/>
      <c r="M194" s="225" t="s">
        <v>1</v>
      </c>
      <c r="N194" s="226" t="s">
        <v>38</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140</v>
      </c>
      <c r="AT194" s="229" t="s">
        <v>130</v>
      </c>
      <c r="AU194" s="229" t="s">
        <v>81</v>
      </c>
      <c r="AY194" s="17" t="s">
        <v>127</v>
      </c>
      <c r="BE194" s="230">
        <f>IF(N194="základní",J194,0)</f>
        <v>0</v>
      </c>
      <c r="BF194" s="230">
        <f>IF(N194="snížená",J194,0)</f>
        <v>0</v>
      </c>
      <c r="BG194" s="230">
        <f>IF(N194="zákl. přenesená",J194,0)</f>
        <v>0</v>
      </c>
      <c r="BH194" s="230">
        <f>IF(N194="sníž. přenesená",J194,0)</f>
        <v>0</v>
      </c>
      <c r="BI194" s="230">
        <f>IF(N194="nulová",J194,0)</f>
        <v>0</v>
      </c>
      <c r="BJ194" s="17" t="s">
        <v>81</v>
      </c>
      <c r="BK194" s="230">
        <f>ROUND(I194*H194,2)</f>
        <v>0</v>
      </c>
      <c r="BL194" s="17" t="s">
        <v>140</v>
      </c>
      <c r="BM194" s="229" t="s">
        <v>194</v>
      </c>
    </row>
    <row r="195" s="2" customFormat="1">
      <c r="A195" s="38"/>
      <c r="B195" s="39"/>
      <c r="C195" s="40"/>
      <c r="D195" s="231" t="s">
        <v>136</v>
      </c>
      <c r="E195" s="40"/>
      <c r="F195" s="232" t="s">
        <v>699</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136</v>
      </c>
      <c r="AU195" s="17" t="s">
        <v>81</v>
      </c>
    </row>
    <row r="196" s="2" customFormat="1">
      <c r="A196" s="38"/>
      <c r="B196" s="39"/>
      <c r="C196" s="40"/>
      <c r="D196" s="231" t="s">
        <v>170</v>
      </c>
      <c r="E196" s="40"/>
      <c r="F196" s="246" t="s">
        <v>1006</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170</v>
      </c>
      <c r="AU196" s="17" t="s">
        <v>81</v>
      </c>
    </row>
    <row r="197" s="2" customFormat="1" ht="16.5" customHeight="1">
      <c r="A197" s="38"/>
      <c r="B197" s="39"/>
      <c r="C197" s="218" t="s">
        <v>195</v>
      </c>
      <c r="D197" s="218" t="s">
        <v>130</v>
      </c>
      <c r="E197" s="219" t="s">
        <v>701</v>
      </c>
      <c r="F197" s="220" t="s">
        <v>702</v>
      </c>
      <c r="G197" s="221" t="s">
        <v>675</v>
      </c>
      <c r="H197" s="222">
        <v>12</v>
      </c>
      <c r="I197" s="223"/>
      <c r="J197" s="224">
        <f>ROUND(I197*H197,2)</f>
        <v>0</v>
      </c>
      <c r="K197" s="220" t="s">
        <v>134</v>
      </c>
      <c r="L197" s="44"/>
      <c r="M197" s="225" t="s">
        <v>1</v>
      </c>
      <c r="N197" s="226" t="s">
        <v>38</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140</v>
      </c>
      <c r="AT197" s="229" t="s">
        <v>130</v>
      </c>
      <c r="AU197" s="229" t="s">
        <v>81</v>
      </c>
      <c r="AY197" s="17" t="s">
        <v>127</v>
      </c>
      <c r="BE197" s="230">
        <f>IF(N197="základní",J197,0)</f>
        <v>0</v>
      </c>
      <c r="BF197" s="230">
        <f>IF(N197="snížená",J197,0)</f>
        <v>0</v>
      </c>
      <c r="BG197" s="230">
        <f>IF(N197="zákl. přenesená",J197,0)</f>
        <v>0</v>
      </c>
      <c r="BH197" s="230">
        <f>IF(N197="sníž. přenesená",J197,0)</f>
        <v>0</v>
      </c>
      <c r="BI197" s="230">
        <f>IF(N197="nulová",J197,0)</f>
        <v>0</v>
      </c>
      <c r="BJ197" s="17" t="s">
        <v>81</v>
      </c>
      <c r="BK197" s="230">
        <f>ROUND(I197*H197,2)</f>
        <v>0</v>
      </c>
      <c r="BL197" s="17" t="s">
        <v>140</v>
      </c>
      <c r="BM197" s="229" t="s">
        <v>198</v>
      </c>
    </row>
    <row r="198" s="2" customFormat="1">
      <c r="A198" s="38"/>
      <c r="B198" s="39"/>
      <c r="C198" s="40"/>
      <c r="D198" s="231" t="s">
        <v>136</v>
      </c>
      <c r="E198" s="40"/>
      <c r="F198" s="232" t="s">
        <v>702</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136</v>
      </c>
      <c r="AU198" s="17" t="s">
        <v>81</v>
      </c>
    </row>
    <row r="199" s="2" customFormat="1">
      <c r="A199" s="38"/>
      <c r="B199" s="39"/>
      <c r="C199" s="40"/>
      <c r="D199" s="231" t="s">
        <v>170</v>
      </c>
      <c r="E199" s="40"/>
      <c r="F199" s="246" t="s">
        <v>1006</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170</v>
      </c>
      <c r="AU199" s="17" t="s">
        <v>81</v>
      </c>
    </row>
    <row r="200" s="12" customFormat="1" ht="25.92" customHeight="1">
      <c r="A200" s="12"/>
      <c r="B200" s="202"/>
      <c r="C200" s="203"/>
      <c r="D200" s="204" t="s">
        <v>72</v>
      </c>
      <c r="E200" s="205" t="s">
        <v>148</v>
      </c>
      <c r="F200" s="205" t="s">
        <v>751</v>
      </c>
      <c r="G200" s="203"/>
      <c r="H200" s="203"/>
      <c r="I200" s="206"/>
      <c r="J200" s="207">
        <f>BK200</f>
        <v>0</v>
      </c>
      <c r="K200" s="203"/>
      <c r="L200" s="208"/>
      <c r="M200" s="209"/>
      <c r="N200" s="210"/>
      <c r="O200" s="210"/>
      <c r="P200" s="211">
        <f>SUM(P201:P235)</f>
        <v>0</v>
      </c>
      <c r="Q200" s="210"/>
      <c r="R200" s="211">
        <f>SUM(R201:R235)</f>
        <v>0</v>
      </c>
      <c r="S200" s="210"/>
      <c r="T200" s="212">
        <f>SUM(T201:T235)</f>
        <v>0</v>
      </c>
      <c r="U200" s="12"/>
      <c r="V200" s="12"/>
      <c r="W200" s="12"/>
      <c r="X200" s="12"/>
      <c r="Y200" s="12"/>
      <c r="Z200" s="12"/>
      <c r="AA200" s="12"/>
      <c r="AB200" s="12"/>
      <c r="AC200" s="12"/>
      <c r="AD200" s="12"/>
      <c r="AE200" s="12"/>
      <c r="AR200" s="213" t="s">
        <v>81</v>
      </c>
      <c r="AT200" s="214" t="s">
        <v>72</v>
      </c>
      <c r="AU200" s="214" t="s">
        <v>73</v>
      </c>
      <c r="AY200" s="213" t="s">
        <v>127</v>
      </c>
      <c r="BK200" s="215">
        <f>SUM(BK201:BK235)</f>
        <v>0</v>
      </c>
    </row>
    <row r="201" s="2" customFormat="1" ht="16.5" customHeight="1">
      <c r="A201" s="38"/>
      <c r="B201" s="39"/>
      <c r="C201" s="218" t="s">
        <v>166</v>
      </c>
      <c r="D201" s="218" t="s">
        <v>130</v>
      </c>
      <c r="E201" s="219" t="s">
        <v>1007</v>
      </c>
      <c r="F201" s="220" t="s">
        <v>1008</v>
      </c>
      <c r="G201" s="221" t="s">
        <v>398</v>
      </c>
      <c r="H201" s="222">
        <v>42</v>
      </c>
      <c r="I201" s="223"/>
      <c r="J201" s="224">
        <f>ROUND(I201*H201,2)</f>
        <v>0</v>
      </c>
      <c r="K201" s="220" t="s">
        <v>134</v>
      </c>
      <c r="L201" s="44"/>
      <c r="M201" s="225" t="s">
        <v>1</v>
      </c>
      <c r="N201" s="226" t="s">
        <v>38</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140</v>
      </c>
      <c r="AT201" s="229" t="s">
        <v>130</v>
      </c>
      <c r="AU201" s="229" t="s">
        <v>81</v>
      </c>
      <c r="AY201" s="17" t="s">
        <v>127</v>
      </c>
      <c r="BE201" s="230">
        <f>IF(N201="základní",J201,0)</f>
        <v>0</v>
      </c>
      <c r="BF201" s="230">
        <f>IF(N201="snížená",J201,0)</f>
        <v>0</v>
      </c>
      <c r="BG201" s="230">
        <f>IF(N201="zákl. přenesená",J201,0)</f>
        <v>0</v>
      </c>
      <c r="BH201" s="230">
        <f>IF(N201="sníž. přenesená",J201,0)</f>
        <v>0</v>
      </c>
      <c r="BI201" s="230">
        <f>IF(N201="nulová",J201,0)</f>
        <v>0</v>
      </c>
      <c r="BJ201" s="17" t="s">
        <v>81</v>
      </c>
      <c r="BK201" s="230">
        <f>ROUND(I201*H201,2)</f>
        <v>0</v>
      </c>
      <c r="BL201" s="17" t="s">
        <v>140</v>
      </c>
      <c r="BM201" s="229" t="s">
        <v>201</v>
      </c>
    </row>
    <row r="202" s="2" customFormat="1">
      <c r="A202" s="38"/>
      <c r="B202" s="39"/>
      <c r="C202" s="40"/>
      <c r="D202" s="231" t="s">
        <v>136</v>
      </c>
      <c r="E202" s="40"/>
      <c r="F202" s="232" t="s">
        <v>1008</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136</v>
      </c>
      <c r="AU202" s="17" t="s">
        <v>81</v>
      </c>
    </row>
    <row r="203" s="2" customFormat="1">
      <c r="A203" s="38"/>
      <c r="B203" s="39"/>
      <c r="C203" s="40"/>
      <c r="D203" s="231" t="s">
        <v>170</v>
      </c>
      <c r="E203" s="40"/>
      <c r="F203" s="246" t="s">
        <v>981</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170</v>
      </c>
      <c r="AU203" s="17" t="s">
        <v>81</v>
      </c>
    </row>
    <row r="204" s="13" customFormat="1">
      <c r="A204" s="13"/>
      <c r="B204" s="251"/>
      <c r="C204" s="252"/>
      <c r="D204" s="231" t="s">
        <v>670</v>
      </c>
      <c r="E204" s="253" t="s">
        <v>1</v>
      </c>
      <c r="F204" s="254" t="s">
        <v>1009</v>
      </c>
      <c r="G204" s="252"/>
      <c r="H204" s="255">
        <v>42</v>
      </c>
      <c r="I204" s="256"/>
      <c r="J204" s="252"/>
      <c r="K204" s="252"/>
      <c r="L204" s="257"/>
      <c r="M204" s="258"/>
      <c r="N204" s="259"/>
      <c r="O204" s="259"/>
      <c r="P204" s="259"/>
      <c r="Q204" s="259"/>
      <c r="R204" s="259"/>
      <c r="S204" s="259"/>
      <c r="T204" s="260"/>
      <c r="U204" s="13"/>
      <c r="V204" s="13"/>
      <c r="W204" s="13"/>
      <c r="X204" s="13"/>
      <c r="Y204" s="13"/>
      <c r="Z204" s="13"/>
      <c r="AA204" s="13"/>
      <c r="AB204" s="13"/>
      <c r="AC204" s="13"/>
      <c r="AD204" s="13"/>
      <c r="AE204" s="13"/>
      <c r="AT204" s="261" t="s">
        <v>670</v>
      </c>
      <c r="AU204" s="261" t="s">
        <v>81</v>
      </c>
      <c r="AV204" s="13" t="s">
        <v>83</v>
      </c>
      <c r="AW204" s="13" t="s">
        <v>30</v>
      </c>
      <c r="AX204" s="13" t="s">
        <v>73</v>
      </c>
      <c r="AY204" s="261" t="s">
        <v>127</v>
      </c>
    </row>
    <row r="205" s="14" customFormat="1">
      <c r="A205" s="14"/>
      <c r="B205" s="262"/>
      <c r="C205" s="263"/>
      <c r="D205" s="231" t="s">
        <v>670</v>
      </c>
      <c r="E205" s="264" t="s">
        <v>1</v>
      </c>
      <c r="F205" s="265" t="s">
        <v>672</v>
      </c>
      <c r="G205" s="263"/>
      <c r="H205" s="266">
        <v>42</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670</v>
      </c>
      <c r="AU205" s="272" t="s">
        <v>81</v>
      </c>
      <c r="AV205" s="14" t="s">
        <v>140</v>
      </c>
      <c r="AW205" s="14" t="s">
        <v>30</v>
      </c>
      <c r="AX205" s="14" t="s">
        <v>81</v>
      </c>
      <c r="AY205" s="272" t="s">
        <v>127</v>
      </c>
    </row>
    <row r="206" s="2" customFormat="1" ht="21.75" customHeight="1">
      <c r="A206" s="38"/>
      <c r="B206" s="39"/>
      <c r="C206" s="218" t="s">
        <v>202</v>
      </c>
      <c r="D206" s="218" t="s">
        <v>130</v>
      </c>
      <c r="E206" s="219" t="s">
        <v>1010</v>
      </c>
      <c r="F206" s="220" t="s">
        <v>760</v>
      </c>
      <c r="G206" s="221" t="s">
        <v>398</v>
      </c>
      <c r="H206" s="222">
        <v>15.066000000000001</v>
      </c>
      <c r="I206" s="223"/>
      <c r="J206" s="224">
        <f>ROUND(I206*H206,2)</f>
        <v>0</v>
      </c>
      <c r="K206" s="220" t="s">
        <v>134</v>
      </c>
      <c r="L206" s="44"/>
      <c r="M206" s="225" t="s">
        <v>1</v>
      </c>
      <c r="N206" s="226" t="s">
        <v>38</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140</v>
      </c>
      <c r="AT206" s="229" t="s">
        <v>130</v>
      </c>
      <c r="AU206" s="229" t="s">
        <v>81</v>
      </c>
      <c r="AY206" s="17" t="s">
        <v>127</v>
      </c>
      <c r="BE206" s="230">
        <f>IF(N206="základní",J206,0)</f>
        <v>0</v>
      </c>
      <c r="BF206" s="230">
        <f>IF(N206="snížená",J206,0)</f>
        <v>0</v>
      </c>
      <c r="BG206" s="230">
        <f>IF(N206="zákl. přenesená",J206,0)</f>
        <v>0</v>
      </c>
      <c r="BH206" s="230">
        <f>IF(N206="sníž. přenesená",J206,0)</f>
        <v>0</v>
      </c>
      <c r="BI206" s="230">
        <f>IF(N206="nulová",J206,0)</f>
        <v>0</v>
      </c>
      <c r="BJ206" s="17" t="s">
        <v>81</v>
      </c>
      <c r="BK206" s="230">
        <f>ROUND(I206*H206,2)</f>
        <v>0</v>
      </c>
      <c r="BL206" s="17" t="s">
        <v>140</v>
      </c>
      <c r="BM206" s="229" t="s">
        <v>205</v>
      </c>
    </row>
    <row r="207" s="2" customFormat="1">
      <c r="A207" s="38"/>
      <c r="B207" s="39"/>
      <c r="C207" s="40"/>
      <c r="D207" s="231" t="s">
        <v>136</v>
      </c>
      <c r="E207" s="40"/>
      <c r="F207" s="232" t="s">
        <v>760</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136</v>
      </c>
      <c r="AU207" s="17" t="s">
        <v>81</v>
      </c>
    </row>
    <row r="208" s="2" customFormat="1">
      <c r="A208" s="38"/>
      <c r="B208" s="39"/>
      <c r="C208" s="40"/>
      <c r="D208" s="231" t="s">
        <v>170</v>
      </c>
      <c r="E208" s="40"/>
      <c r="F208" s="246" t="s">
        <v>977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170</v>
      </c>
      <c r="AU208" s="17" t="s">
        <v>81</v>
      </c>
    </row>
    <row r="209" s="13" customFormat="1">
      <c r="A209" s="13"/>
      <c r="B209" s="251"/>
      <c r="C209" s="252"/>
      <c r="D209" s="231" t="s">
        <v>670</v>
      </c>
      <c r="E209" s="253" t="s">
        <v>1</v>
      </c>
      <c r="F209" s="254" t="s">
        <v>978</v>
      </c>
      <c r="G209" s="252"/>
      <c r="H209" s="255">
        <v>15.066000000000001</v>
      </c>
      <c r="I209" s="256"/>
      <c r="J209" s="252"/>
      <c r="K209" s="252"/>
      <c r="L209" s="257"/>
      <c r="M209" s="258"/>
      <c r="N209" s="259"/>
      <c r="O209" s="259"/>
      <c r="P209" s="259"/>
      <c r="Q209" s="259"/>
      <c r="R209" s="259"/>
      <c r="S209" s="259"/>
      <c r="T209" s="260"/>
      <c r="U209" s="13"/>
      <c r="V209" s="13"/>
      <c r="W209" s="13"/>
      <c r="X209" s="13"/>
      <c r="Y209" s="13"/>
      <c r="Z209" s="13"/>
      <c r="AA209" s="13"/>
      <c r="AB209" s="13"/>
      <c r="AC209" s="13"/>
      <c r="AD209" s="13"/>
      <c r="AE209" s="13"/>
      <c r="AT209" s="261" t="s">
        <v>670</v>
      </c>
      <c r="AU209" s="261" t="s">
        <v>81</v>
      </c>
      <c r="AV209" s="13" t="s">
        <v>83</v>
      </c>
      <c r="AW209" s="13" t="s">
        <v>30</v>
      </c>
      <c r="AX209" s="13" t="s">
        <v>73</v>
      </c>
      <c r="AY209" s="261" t="s">
        <v>127</v>
      </c>
    </row>
    <row r="210" s="14" customFormat="1">
      <c r="A210" s="14"/>
      <c r="B210" s="262"/>
      <c r="C210" s="263"/>
      <c r="D210" s="231" t="s">
        <v>670</v>
      </c>
      <c r="E210" s="264" t="s">
        <v>1</v>
      </c>
      <c r="F210" s="265" t="s">
        <v>672</v>
      </c>
      <c r="G210" s="263"/>
      <c r="H210" s="266">
        <v>15.066000000000001</v>
      </c>
      <c r="I210" s="267"/>
      <c r="J210" s="263"/>
      <c r="K210" s="263"/>
      <c r="L210" s="268"/>
      <c r="M210" s="269"/>
      <c r="N210" s="270"/>
      <c r="O210" s="270"/>
      <c r="P210" s="270"/>
      <c r="Q210" s="270"/>
      <c r="R210" s="270"/>
      <c r="S210" s="270"/>
      <c r="T210" s="271"/>
      <c r="U210" s="14"/>
      <c r="V210" s="14"/>
      <c r="W210" s="14"/>
      <c r="X210" s="14"/>
      <c r="Y210" s="14"/>
      <c r="Z210" s="14"/>
      <c r="AA210" s="14"/>
      <c r="AB210" s="14"/>
      <c r="AC210" s="14"/>
      <c r="AD210" s="14"/>
      <c r="AE210" s="14"/>
      <c r="AT210" s="272" t="s">
        <v>670</v>
      </c>
      <c r="AU210" s="272" t="s">
        <v>81</v>
      </c>
      <c r="AV210" s="14" t="s">
        <v>140</v>
      </c>
      <c r="AW210" s="14" t="s">
        <v>30</v>
      </c>
      <c r="AX210" s="14" t="s">
        <v>81</v>
      </c>
      <c r="AY210" s="272" t="s">
        <v>127</v>
      </c>
    </row>
    <row r="211" s="2" customFormat="1" ht="24.15" customHeight="1">
      <c r="A211" s="38"/>
      <c r="B211" s="39"/>
      <c r="C211" s="218" t="s">
        <v>169</v>
      </c>
      <c r="D211" s="218" t="s">
        <v>130</v>
      </c>
      <c r="E211" s="219" t="s">
        <v>1011</v>
      </c>
      <c r="F211" s="220" t="s">
        <v>1012</v>
      </c>
      <c r="G211" s="221" t="s">
        <v>398</v>
      </c>
      <c r="H211" s="222">
        <v>46.200000000000003</v>
      </c>
      <c r="I211" s="223"/>
      <c r="J211" s="224">
        <f>ROUND(I211*H211,2)</f>
        <v>0</v>
      </c>
      <c r="K211" s="220" t="s">
        <v>134</v>
      </c>
      <c r="L211" s="44"/>
      <c r="M211" s="225" t="s">
        <v>1</v>
      </c>
      <c r="N211" s="226" t="s">
        <v>38</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140</v>
      </c>
      <c r="AT211" s="229" t="s">
        <v>130</v>
      </c>
      <c r="AU211" s="229" t="s">
        <v>81</v>
      </c>
      <c r="AY211" s="17" t="s">
        <v>127</v>
      </c>
      <c r="BE211" s="230">
        <f>IF(N211="základní",J211,0)</f>
        <v>0</v>
      </c>
      <c r="BF211" s="230">
        <f>IF(N211="snížená",J211,0)</f>
        <v>0</v>
      </c>
      <c r="BG211" s="230">
        <f>IF(N211="zákl. přenesená",J211,0)</f>
        <v>0</v>
      </c>
      <c r="BH211" s="230">
        <f>IF(N211="sníž. přenesená",J211,0)</f>
        <v>0</v>
      </c>
      <c r="BI211" s="230">
        <f>IF(N211="nulová",J211,0)</f>
        <v>0</v>
      </c>
      <c r="BJ211" s="17" t="s">
        <v>81</v>
      </c>
      <c r="BK211" s="230">
        <f>ROUND(I211*H211,2)</f>
        <v>0</v>
      </c>
      <c r="BL211" s="17" t="s">
        <v>140</v>
      </c>
      <c r="BM211" s="229" t="s">
        <v>209</v>
      </c>
    </row>
    <row r="212" s="2" customFormat="1">
      <c r="A212" s="38"/>
      <c r="B212" s="39"/>
      <c r="C212" s="40"/>
      <c r="D212" s="231" t="s">
        <v>136</v>
      </c>
      <c r="E212" s="40"/>
      <c r="F212" s="232" t="s">
        <v>1012</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136</v>
      </c>
      <c r="AU212" s="17" t="s">
        <v>81</v>
      </c>
    </row>
    <row r="213" s="2" customFormat="1">
      <c r="A213" s="38"/>
      <c r="B213" s="39"/>
      <c r="C213" s="40"/>
      <c r="D213" s="231" t="s">
        <v>170</v>
      </c>
      <c r="E213" s="40"/>
      <c r="F213" s="246" t="s">
        <v>1013</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170</v>
      </c>
      <c r="AU213" s="17" t="s">
        <v>81</v>
      </c>
    </row>
    <row r="214" s="13" customFormat="1">
      <c r="A214" s="13"/>
      <c r="B214" s="251"/>
      <c r="C214" s="252"/>
      <c r="D214" s="231" t="s">
        <v>670</v>
      </c>
      <c r="E214" s="253" t="s">
        <v>1</v>
      </c>
      <c r="F214" s="254" t="s">
        <v>1014</v>
      </c>
      <c r="G214" s="252"/>
      <c r="H214" s="255">
        <v>46.200000000000003</v>
      </c>
      <c r="I214" s="256"/>
      <c r="J214" s="252"/>
      <c r="K214" s="252"/>
      <c r="L214" s="257"/>
      <c r="M214" s="258"/>
      <c r="N214" s="259"/>
      <c r="O214" s="259"/>
      <c r="P214" s="259"/>
      <c r="Q214" s="259"/>
      <c r="R214" s="259"/>
      <c r="S214" s="259"/>
      <c r="T214" s="260"/>
      <c r="U214" s="13"/>
      <c r="V214" s="13"/>
      <c r="W214" s="13"/>
      <c r="X214" s="13"/>
      <c r="Y214" s="13"/>
      <c r="Z214" s="13"/>
      <c r="AA214" s="13"/>
      <c r="AB214" s="13"/>
      <c r="AC214" s="13"/>
      <c r="AD214" s="13"/>
      <c r="AE214" s="13"/>
      <c r="AT214" s="261" t="s">
        <v>670</v>
      </c>
      <c r="AU214" s="261" t="s">
        <v>81</v>
      </c>
      <c r="AV214" s="13" t="s">
        <v>83</v>
      </c>
      <c r="AW214" s="13" t="s">
        <v>30</v>
      </c>
      <c r="AX214" s="13" t="s">
        <v>73</v>
      </c>
      <c r="AY214" s="261" t="s">
        <v>127</v>
      </c>
    </row>
    <row r="215" s="14" customFormat="1">
      <c r="A215" s="14"/>
      <c r="B215" s="262"/>
      <c r="C215" s="263"/>
      <c r="D215" s="231" t="s">
        <v>670</v>
      </c>
      <c r="E215" s="264" t="s">
        <v>1</v>
      </c>
      <c r="F215" s="265" t="s">
        <v>672</v>
      </c>
      <c r="G215" s="263"/>
      <c r="H215" s="266">
        <v>46.200000000000003</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670</v>
      </c>
      <c r="AU215" s="272" t="s">
        <v>81</v>
      </c>
      <c r="AV215" s="14" t="s">
        <v>140</v>
      </c>
      <c r="AW215" s="14" t="s">
        <v>30</v>
      </c>
      <c r="AX215" s="14" t="s">
        <v>81</v>
      </c>
      <c r="AY215" s="272" t="s">
        <v>127</v>
      </c>
    </row>
    <row r="216" s="2" customFormat="1" ht="24.15" customHeight="1">
      <c r="A216" s="38"/>
      <c r="B216" s="39"/>
      <c r="C216" s="218" t="s">
        <v>7</v>
      </c>
      <c r="D216" s="218" t="s">
        <v>130</v>
      </c>
      <c r="E216" s="219" t="s">
        <v>1015</v>
      </c>
      <c r="F216" s="220" t="s">
        <v>1016</v>
      </c>
      <c r="G216" s="221" t="s">
        <v>398</v>
      </c>
      <c r="H216" s="222">
        <v>16.466999999999999</v>
      </c>
      <c r="I216" s="223"/>
      <c r="J216" s="224">
        <f>ROUND(I216*H216,2)</f>
        <v>0</v>
      </c>
      <c r="K216" s="220" t="s">
        <v>134</v>
      </c>
      <c r="L216" s="44"/>
      <c r="M216" s="225" t="s">
        <v>1</v>
      </c>
      <c r="N216" s="226" t="s">
        <v>38</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140</v>
      </c>
      <c r="AT216" s="229" t="s">
        <v>130</v>
      </c>
      <c r="AU216" s="229" t="s">
        <v>81</v>
      </c>
      <c r="AY216" s="17" t="s">
        <v>127</v>
      </c>
      <c r="BE216" s="230">
        <f>IF(N216="základní",J216,0)</f>
        <v>0</v>
      </c>
      <c r="BF216" s="230">
        <f>IF(N216="snížená",J216,0)</f>
        <v>0</v>
      </c>
      <c r="BG216" s="230">
        <f>IF(N216="zákl. přenesená",J216,0)</f>
        <v>0</v>
      </c>
      <c r="BH216" s="230">
        <f>IF(N216="sníž. přenesená",J216,0)</f>
        <v>0</v>
      </c>
      <c r="BI216" s="230">
        <f>IF(N216="nulová",J216,0)</f>
        <v>0</v>
      </c>
      <c r="BJ216" s="17" t="s">
        <v>81</v>
      </c>
      <c r="BK216" s="230">
        <f>ROUND(I216*H216,2)</f>
        <v>0</v>
      </c>
      <c r="BL216" s="17" t="s">
        <v>140</v>
      </c>
      <c r="BM216" s="229" t="s">
        <v>216</v>
      </c>
    </row>
    <row r="217" s="2" customFormat="1">
      <c r="A217" s="38"/>
      <c r="B217" s="39"/>
      <c r="C217" s="40"/>
      <c r="D217" s="231" t="s">
        <v>136</v>
      </c>
      <c r="E217" s="40"/>
      <c r="F217" s="232" t="s">
        <v>1016</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136</v>
      </c>
      <c r="AU217" s="17" t="s">
        <v>81</v>
      </c>
    </row>
    <row r="218" s="2" customFormat="1">
      <c r="A218" s="38"/>
      <c r="B218" s="39"/>
      <c r="C218" s="40"/>
      <c r="D218" s="231" t="s">
        <v>170</v>
      </c>
      <c r="E218" s="40"/>
      <c r="F218" s="246" t="s">
        <v>981</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170</v>
      </c>
      <c r="AU218" s="17" t="s">
        <v>81</v>
      </c>
    </row>
    <row r="219" s="13" customFormat="1">
      <c r="A219" s="13"/>
      <c r="B219" s="251"/>
      <c r="C219" s="252"/>
      <c r="D219" s="231" t="s">
        <v>670</v>
      </c>
      <c r="E219" s="253" t="s">
        <v>1</v>
      </c>
      <c r="F219" s="254" t="s">
        <v>982</v>
      </c>
      <c r="G219" s="252"/>
      <c r="H219" s="255">
        <v>16.466999999999999</v>
      </c>
      <c r="I219" s="256"/>
      <c r="J219" s="252"/>
      <c r="K219" s="252"/>
      <c r="L219" s="257"/>
      <c r="M219" s="258"/>
      <c r="N219" s="259"/>
      <c r="O219" s="259"/>
      <c r="P219" s="259"/>
      <c r="Q219" s="259"/>
      <c r="R219" s="259"/>
      <c r="S219" s="259"/>
      <c r="T219" s="260"/>
      <c r="U219" s="13"/>
      <c r="V219" s="13"/>
      <c r="W219" s="13"/>
      <c r="X219" s="13"/>
      <c r="Y219" s="13"/>
      <c r="Z219" s="13"/>
      <c r="AA219" s="13"/>
      <c r="AB219" s="13"/>
      <c r="AC219" s="13"/>
      <c r="AD219" s="13"/>
      <c r="AE219" s="13"/>
      <c r="AT219" s="261" t="s">
        <v>670</v>
      </c>
      <c r="AU219" s="261" t="s">
        <v>81</v>
      </c>
      <c r="AV219" s="13" t="s">
        <v>83</v>
      </c>
      <c r="AW219" s="13" t="s">
        <v>30</v>
      </c>
      <c r="AX219" s="13" t="s">
        <v>73</v>
      </c>
      <c r="AY219" s="261" t="s">
        <v>127</v>
      </c>
    </row>
    <row r="220" s="14" customFormat="1">
      <c r="A220" s="14"/>
      <c r="B220" s="262"/>
      <c r="C220" s="263"/>
      <c r="D220" s="231" t="s">
        <v>670</v>
      </c>
      <c r="E220" s="264" t="s">
        <v>1</v>
      </c>
      <c r="F220" s="265" t="s">
        <v>672</v>
      </c>
      <c r="G220" s="263"/>
      <c r="H220" s="266">
        <v>16.466999999999999</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670</v>
      </c>
      <c r="AU220" s="272" t="s">
        <v>81</v>
      </c>
      <c r="AV220" s="14" t="s">
        <v>140</v>
      </c>
      <c r="AW220" s="14" t="s">
        <v>30</v>
      </c>
      <c r="AX220" s="14" t="s">
        <v>81</v>
      </c>
      <c r="AY220" s="272" t="s">
        <v>127</v>
      </c>
    </row>
    <row r="221" s="2" customFormat="1" ht="24.15" customHeight="1">
      <c r="A221" s="38"/>
      <c r="B221" s="39"/>
      <c r="C221" s="218" t="s">
        <v>175</v>
      </c>
      <c r="D221" s="218" t="s">
        <v>130</v>
      </c>
      <c r="E221" s="219" t="s">
        <v>1017</v>
      </c>
      <c r="F221" s="220" t="s">
        <v>1018</v>
      </c>
      <c r="G221" s="221" t="s">
        <v>398</v>
      </c>
      <c r="H221" s="222">
        <v>16.466999999999999</v>
      </c>
      <c r="I221" s="223"/>
      <c r="J221" s="224">
        <f>ROUND(I221*H221,2)</f>
        <v>0</v>
      </c>
      <c r="K221" s="220" t="s">
        <v>134</v>
      </c>
      <c r="L221" s="44"/>
      <c r="M221" s="225" t="s">
        <v>1</v>
      </c>
      <c r="N221" s="226" t="s">
        <v>38</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140</v>
      </c>
      <c r="AT221" s="229" t="s">
        <v>130</v>
      </c>
      <c r="AU221" s="229" t="s">
        <v>81</v>
      </c>
      <c r="AY221" s="17" t="s">
        <v>127</v>
      </c>
      <c r="BE221" s="230">
        <f>IF(N221="základní",J221,0)</f>
        <v>0</v>
      </c>
      <c r="BF221" s="230">
        <f>IF(N221="snížená",J221,0)</f>
        <v>0</v>
      </c>
      <c r="BG221" s="230">
        <f>IF(N221="zákl. přenesená",J221,0)</f>
        <v>0</v>
      </c>
      <c r="BH221" s="230">
        <f>IF(N221="sníž. přenesená",J221,0)</f>
        <v>0</v>
      </c>
      <c r="BI221" s="230">
        <f>IF(N221="nulová",J221,0)</f>
        <v>0</v>
      </c>
      <c r="BJ221" s="17" t="s">
        <v>81</v>
      </c>
      <c r="BK221" s="230">
        <f>ROUND(I221*H221,2)</f>
        <v>0</v>
      </c>
      <c r="BL221" s="17" t="s">
        <v>140</v>
      </c>
      <c r="BM221" s="229" t="s">
        <v>219</v>
      </c>
    </row>
    <row r="222" s="2" customFormat="1">
      <c r="A222" s="38"/>
      <c r="B222" s="39"/>
      <c r="C222" s="40"/>
      <c r="D222" s="231" t="s">
        <v>136</v>
      </c>
      <c r="E222" s="40"/>
      <c r="F222" s="232" t="s">
        <v>1018</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136</v>
      </c>
      <c r="AU222" s="17" t="s">
        <v>81</v>
      </c>
    </row>
    <row r="223" s="2" customFormat="1">
      <c r="A223" s="38"/>
      <c r="B223" s="39"/>
      <c r="C223" s="40"/>
      <c r="D223" s="231" t="s">
        <v>170</v>
      </c>
      <c r="E223" s="40"/>
      <c r="F223" s="246" t="s">
        <v>1019</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170</v>
      </c>
      <c r="AU223" s="17" t="s">
        <v>81</v>
      </c>
    </row>
    <row r="224" s="13" customFormat="1">
      <c r="A224" s="13"/>
      <c r="B224" s="251"/>
      <c r="C224" s="252"/>
      <c r="D224" s="231" t="s">
        <v>670</v>
      </c>
      <c r="E224" s="253" t="s">
        <v>1</v>
      </c>
      <c r="F224" s="254" t="s">
        <v>982</v>
      </c>
      <c r="G224" s="252"/>
      <c r="H224" s="255">
        <v>16.466999999999999</v>
      </c>
      <c r="I224" s="256"/>
      <c r="J224" s="252"/>
      <c r="K224" s="252"/>
      <c r="L224" s="257"/>
      <c r="M224" s="258"/>
      <c r="N224" s="259"/>
      <c r="O224" s="259"/>
      <c r="P224" s="259"/>
      <c r="Q224" s="259"/>
      <c r="R224" s="259"/>
      <c r="S224" s="259"/>
      <c r="T224" s="260"/>
      <c r="U224" s="13"/>
      <c r="V224" s="13"/>
      <c r="W224" s="13"/>
      <c r="X224" s="13"/>
      <c r="Y224" s="13"/>
      <c r="Z224" s="13"/>
      <c r="AA224" s="13"/>
      <c r="AB224" s="13"/>
      <c r="AC224" s="13"/>
      <c r="AD224" s="13"/>
      <c r="AE224" s="13"/>
      <c r="AT224" s="261" t="s">
        <v>670</v>
      </c>
      <c r="AU224" s="261" t="s">
        <v>81</v>
      </c>
      <c r="AV224" s="13" t="s">
        <v>83</v>
      </c>
      <c r="AW224" s="13" t="s">
        <v>30</v>
      </c>
      <c r="AX224" s="13" t="s">
        <v>73</v>
      </c>
      <c r="AY224" s="261" t="s">
        <v>127</v>
      </c>
    </row>
    <row r="225" s="14" customFormat="1">
      <c r="A225" s="14"/>
      <c r="B225" s="262"/>
      <c r="C225" s="263"/>
      <c r="D225" s="231" t="s">
        <v>670</v>
      </c>
      <c r="E225" s="264" t="s">
        <v>1</v>
      </c>
      <c r="F225" s="265" t="s">
        <v>672</v>
      </c>
      <c r="G225" s="263"/>
      <c r="H225" s="266">
        <v>16.466999999999999</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670</v>
      </c>
      <c r="AU225" s="272" t="s">
        <v>81</v>
      </c>
      <c r="AV225" s="14" t="s">
        <v>140</v>
      </c>
      <c r="AW225" s="14" t="s">
        <v>30</v>
      </c>
      <c r="AX225" s="14" t="s">
        <v>81</v>
      </c>
      <c r="AY225" s="272" t="s">
        <v>127</v>
      </c>
    </row>
    <row r="226" s="2" customFormat="1" ht="16.5" customHeight="1">
      <c r="A226" s="38"/>
      <c r="B226" s="39"/>
      <c r="C226" s="218" t="s">
        <v>220</v>
      </c>
      <c r="D226" s="218" t="s">
        <v>130</v>
      </c>
      <c r="E226" s="219" t="s">
        <v>1020</v>
      </c>
      <c r="F226" s="220" t="s">
        <v>1021</v>
      </c>
      <c r="G226" s="221" t="s">
        <v>398</v>
      </c>
      <c r="H226" s="222">
        <v>16.466999999999999</v>
      </c>
      <c r="I226" s="223"/>
      <c r="J226" s="224">
        <f>ROUND(I226*H226,2)</f>
        <v>0</v>
      </c>
      <c r="K226" s="220" t="s">
        <v>134</v>
      </c>
      <c r="L226" s="44"/>
      <c r="M226" s="225" t="s">
        <v>1</v>
      </c>
      <c r="N226" s="226" t="s">
        <v>38</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140</v>
      </c>
      <c r="AT226" s="229" t="s">
        <v>130</v>
      </c>
      <c r="AU226" s="229" t="s">
        <v>81</v>
      </c>
      <c r="AY226" s="17" t="s">
        <v>127</v>
      </c>
      <c r="BE226" s="230">
        <f>IF(N226="základní",J226,0)</f>
        <v>0</v>
      </c>
      <c r="BF226" s="230">
        <f>IF(N226="snížená",J226,0)</f>
        <v>0</v>
      </c>
      <c r="BG226" s="230">
        <f>IF(N226="zákl. přenesená",J226,0)</f>
        <v>0</v>
      </c>
      <c r="BH226" s="230">
        <f>IF(N226="sníž. přenesená",J226,0)</f>
        <v>0</v>
      </c>
      <c r="BI226" s="230">
        <f>IF(N226="nulová",J226,0)</f>
        <v>0</v>
      </c>
      <c r="BJ226" s="17" t="s">
        <v>81</v>
      </c>
      <c r="BK226" s="230">
        <f>ROUND(I226*H226,2)</f>
        <v>0</v>
      </c>
      <c r="BL226" s="17" t="s">
        <v>140</v>
      </c>
      <c r="BM226" s="229" t="s">
        <v>223</v>
      </c>
    </row>
    <row r="227" s="2" customFormat="1">
      <c r="A227" s="38"/>
      <c r="B227" s="39"/>
      <c r="C227" s="40"/>
      <c r="D227" s="231" t="s">
        <v>136</v>
      </c>
      <c r="E227" s="40"/>
      <c r="F227" s="232" t="s">
        <v>1021</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136</v>
      </c>
      <c r="AU227" s="17" t="s">
        <v>81</v>
      </c>
    </row>
    <row r="228" s="2" customFormat="1">
      <c r="A228" s="38"/>
      <c r="B228" s="39"/>
      <c r="C228" s="40"/>
      <c r="D228" s="231" t="s">
        <v>170</v>
      </c>
      <c r="E228" s="40"/>
      <c r="F228" s="246" t="s">
        <v>1019</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170</v>
      </c>
      <c r="AU228" s="17" t="s">
        <v>81</v>
      </c>
    </row>
    <row r="229" s="13" customFormat="1">
      <c r="A229" s="13"/>
      <c r="B229" s="251"/>
      <c r="C229" s="252"/>
      <c r="D229" s="231" t="s">
        <v>670</v>
      </c>
      <c r="E229" s="253" t="s">
        <v>1</v>
      </c>
      <c r="F229" s="254" t="s">
        <v>982</v>
      </c>
      <c r="G229" s="252"/>
      <c r="H229" s="255">
        <v>16.466999999999999</v>
      </c>
      <c r="I229" s="256"/>
      <c r="J229" s="252"/>
      <c r="K229" s="252"/>
      <c r="L229" s="257"/>
      <c r="M229" s="258"/>
      <c r="N229" s="259"/>
      <c r="O229" s="259"/>
      <c r="P229" s="259"/>
      <c r="Q229" s="259"/>
      <c r="R229" s="259"/>
      <c r="S229" s="259"/>
      <c r="T229" s="260"/>
      <c r="U229" s="13"/>
      <c r="V229" s="13"/>
      <c r="W229" s="13"/>
      <c r="X229" s="13"/>
      <c r="Y229" s="13"/>
      <c r="Z229" s="13"/>
      <c r="AA229" s="13"/>
      <c r="AB229" s="13"/>
      <c r="AC229" s="13"/>
      <c r="AD229" s="13"/>
      <c r="AE229" s="13"/>
      <c r="AT229" s="261" t="s">
        <v>670</v>
      </c>
      <c r="AU229" s="261" t="s">
        <v>81</v>
      </c>
      <c r="AV229" s="13" t="s">
        <v>83</v>
      </c>
      <c r="AW229" s="13" t="s">
        <v>30</v>
      </c>
      <c r="AX229" s="13" t="s">
        <v>73</v>
      </c>
      <c r="AY229" s="261" t="s">
        <v>127</v>
      </c>
    </row>
    <row r="230" s="14" customFormat="1">
      <c r="A230" s="14"/>
      <c r="B230" s="262"/>
      <c r="C230" s="263"/>
      <c r="D230" s="231" t="s">
        <v>670</v>
      </c>
      <c r="E230" s="264" t="s">
        <v>1</v>
      </c>
      <c r="F230" s="265" t="s">
        <v>672</v>
      </c>
      <c r="G230" s="263"/>
      <c r="H230" s="266">
        <v>16.466999999999999</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670</v>
      </c>
      <c r="AU230" s="272" t="s">
        <v>81</v>
      </c>
      <c r="AV230" s="14" t="s">
        <v>140</v>
      </c>
      <c r="AW230" s="14" t="s">
        <v>30</v>
      </c>
      <c r="AX230" s="14" t="s">
        <v>81</v>
      </c>
      <c r="AY230" s="272" t="s">
        <v>127</v>
      </c>
    </row>
    <row r="231" s="2" customFormat="1" ht="24.15" customHeight="1">
      <c r="A231" s="38"/>
      <c r="B231" s="39"/>
      <c r="C231" s="218" t="s">
        <v>179</v>
      </c>
      <c r="D231" s="218" t="s">
        <v>130</v>
      </c>
      <c r="E231" s="219" t="s">
        <v>1022</v>
      </c>
      <c r="F231" s="220" t="s">
        <v>1023</v>
      </c>
      <c r="G231" s="221" t="s">
        <v>398</v>
      </c>
      <c r="H231" s="222">
        <v>16.466999999999999</v>
      </c>
      <c r="I231" s="223"/>
      <c r="J231" s="224">
        <f>ROUND(I231*H231,2)</f>
        <v>0</v>
      </c>
      <c r="K231" s="220" t="s">
        <v>134</v>
      </c>
      <c r="L231" s="44"/>
      <c r="M231" s="225" t="s">
        <v>1</v>
      </c>
      <c r="N231" s="226" t="s">
        <v>38</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140</v>
      </c>
      <c r="AT231" s="229" t="s">
        <v>130</v>
      </c>
      <c r="AU231" s="229" t="s">
        <v>81</v>
      </c>
      <c r="AY231" s="17" t="s">
        <v>127</v>
      </c>
      <c r="BE231" s="230">
        <f>IF(N231="základní",J231,0)</f>
        <v>0</v>
      </c>
      <c r="BF231" s="230">
        <f>IF(N231="snížená",J231,0)</f>
        <v>0</v>
      </c>
      <c r="BG231" s="230">
        <f>IF(N231="zákl. přenesená",J231,0)</f>
        <v>0</v>
      </c>
      <c r="BH231" s="230">
        <f>IF(N231="sníž. přenesená",J231,0)</f>
        <v>0</v>
      </c>
      <c r="BI231" s="230">
        <f>IF(N231="nulová",J231,0)</f>
        <v>0</v>
      </c>
      <c r="BJ231" s="17" t="s">
        <v>81</v>
      </c>
      <c r="BK231" s="230">
        <f>ROUND(I231*H231,2)</f>
        <v>0</v>
      </c>
      <c r="BL231" s="17" t="s">
        <v>140</v>
      </c>
      <c r="BM231" s="229" t="s">
        <v>226</v>
      </c>
    </row>
    <row r="232" s="2" customFormat="1">
      <c r="A232" s="38"/>
      <c r="B232" s="39"/>
      <c r="C232" s="40"/>
      <c r="D232" s="231" t="s">
        <v>136</v>
      </c>
      <c r="E232" s="40"/>
      <c r="F232" s="232" t="s">
        <v>1023</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136</v>
      </c>
      <c r="AU232" s="17" t="s">
        <v>81</v>
      </c>
    </row>
    <row r="233" s="2" customFormat="1">
      <c r="A233" s="38"/>
      <c r="B233" s="39"/>
      <c r="C233" s="40"/>
      <c r="D233" s="231" t="s">
        <v>170</v>
      </c>
      <c r="E233" s="40"/>
      <c r="F233" s="246" t="s">
        <v>1019</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170</v>
      </c>
      <c r="AU233" s="17" t="s">
        <v>81</v>
      </c>
    </row>
    <row r="234" s="13" customFormat="1">
      <c r="A234" s="13"/>
      <c r="B234" s="251"/>
      <c r="C234" s="252"/>
      <c r="D234" s="231" t="s">
        <v>670</v>
      </c>
      <c r="E234" s="253" t="s">
        <v>1</v>
      </c>
      <c r="F234" s="254" t="s">
        <v>982</v>
      </c>
      <c r="G234" s="252"/>
      <c r="H234" s="255">
        <v>16.466999999999999</v>
      </c>
      <c r="I234" s="256"/>
      <c r="J234" s="252"/>
      <c r="K234" s="252"/>
      <c r="L234" s="257"/>
      <c r="M234" s="258"/>
      <c r="N234" s="259"/>
      <c r="O234" s="259"/>
      <c r="P234" s="259"/>
      <c r="Q234" s="259"/>
      <c r="R234" s="259"/>
      <c r="S234" s="259"/>
      <c r="T234" s="260"/>
      <c r="U234" s="13"/>
      <c r="V234" s="13"/>
      <c r="W234" s="13"/>
      <c r="X234" s="13"/>
      <c r="Y234" s="13"/>
      <c r="Z234" s="13"/>
      <c r="AA234" s="13"/>
      <c r="AB234" s="13"/>
      <c r="AC234" s="13"/>
      <c r="AD234" s="13"/>
      <c r="AE234" s="13"/>
      <c r="AT234" s="261" t="s">
        <v>670</v>
      </c>
      <c r="AU234" s="261" t="s">
        <v>81</v>
      </c>
      <c r="AV234" s="13" t="s">
        <v>83</v>
      </c>
      <c r="AW234" s="13" t="s">
        <v>30</v>
      </c>
      <c r="AX234" s="13" t="s">
        <v>73</v>
      </c>
      <c r="AY234" s="261" t="s">
        <v>127</v>
      </c>
    </row>
    <row r="235" s="14" customFormat="1">
      <c r="A235" s="14"/>
      <c r="B235" s="262"/>
      <c r="C235" s="263"/>
      <c r="D235" s="231" t="s">
        <v>670</v>
      </c>
      <c r="E235" s="264" t="s">
        <v>1</v>
      </c>
      <c r="F235" s="265" t="s">
        <v>672</v>
      </c>
      <c r="G235" s="263"/>
      <c r="H235" s="266">
        <v>16.466999999999999</v>
      </c>
      <c r="I235" s="267"/>
      <c r="J235" s="263"/>
      <c r="K235" s="263"/>
      <c r="L235" s="268"/>
      <c r="M235" s="269"/>
      <c r="N235" s="270"/>
      <c r="O235" s="270"/>
      <c r="P235" s="270"/>
      <c r="Q235" s="270"/>
      <c r="R235" s="270"/>
      <c r="S235" s="270"/>
      <c r="T235" s="271"/>
      <c r="U235" s="14"/>
      <c r="V235" s="14"/>
      <c r="W235" s="14"/>
      <c r="X235" s="14"/>
      <c r="Y235" s="14"/>
      <c r="Z235" s="14"/>
      <c r="AA235" s="14"/>
      <c r="AB235" s="14"/>
      <c r="AC235" s="14"/>
      <c r="AD235" s="14"/>
      <c r="AE235" s="14"/>
      <c r="AT235" s="272" t="s">
        <v>670</v>
      </c>
      <c r="AU235" s="272" t="s">
        <v>81</v>
      </c>
      <c r="AV235" s="14" t="s">
        <v>140</v>
      </c>
      <c r="AW235" s="14" t="s">
        <v>30</v>
      </c>
      <c r="AX235" s="14" t="s">
        <v>81</v>
      </c>
      <c r="AY235" s="272" t="s">
        <v>127</v>
      </c>
    </row>
    <row r="236" s="12" customFormat="1" ht="25.92" customHeight="1">
      <c r="A236" s="12"/>
      <c r="B236" s="202"/>
      <c r="C236" s="203"/>
      <c r="D236" s="204" t="s">
        <v>72</v>
      </c>
      <c r="E236" s="205" t="s">
        <v>461</v>
      </c>
      <c r="F236" s="205" t="s">
        <v>780</v>
      </c>
      <c r="G236" s="203"/>
      <c r="H236" s="203"/>
      <c r="I236" s="206"/>
      <c r="J236" s="207">
        <f>BK236</f>
        <v>0</v>
      </c>
      <c r="K236" s="203"/>
      <c r="L236" s="208"/>
      <c r="M236" s="209"/>
      <c r="N236" s="210"/>
      <c r="O236" s="210"/>
      <c r="P236" s="211">
        <f>SUM(P237:P241)</f>
        <v>0</v>
      </c>
      <c r="Q236" s="210"/>
      <c r="R236" s="211">
        <f>SUM(R237:R241)</f>
        <v>0</v>
      </c>
      <c r="S236" s="210"/>
      <c r="T236" s="212">
        <f>SUM(T237:T241)</f>
        <v>0</v>
      </c>
      <c r="U236" s="12"/>
      <c r="V236" s="12"/>
      <c r="W236" s="12"/>
      <c r="X236" s="12"/>
      <c r="Y236" s="12"/>
      <c r="Z236" s="12"/>
      <c r="AA236" s="12"/>
      <c r="AB236" s="12"/>
      <c r="AC236" s="12"/>
      <c r="AD236" s="12"/>
      <c r="AE236" s="12"/>
      <c r="AR236" s="213" t="s">
        <v>81</v>
      </c>
      <c r="AT236" s="214" t="s">
        <v>72</v>
      </c>
      <c r="AU236" s="214" t="s">
        <v>73</v>
      </c>
      <c r="AY236" s="213" t="s">
        <v>127</v>
      </c>
      <c r="BK236" s="215">
        <f>SUM(BK237:BK241)</f>
        <v>0</v>
      </c>
    </row>
    <row r="237" s="2" customFormat="1" ht="21.75" customHeight="1">
      <c r="A237" s="38"/>
      <c r="B237" s="39"/>
      <c r="C237" s="218" t="s">
        <v>227</v>
      </c>
      <c r="D237" s="218" t="s">
        <v>130</v>
      </c>
      <c r="E237" s="219" t="s">
        <v>1024</v>
      </c>
      <c r="F237" s="220" t="s">
        <v>1025</v>
      </c>
      <c r="G237" s="221" t="s">
        <v>133</v>
      </c>
      <c r="H237" s="222">
        <v>28.524000000000001</v>
      </c>
      <c r="I237" s="223"/>
      <c r="J237" s="224">
        <f>ROUND(I237*H237,2)</f>
        <v>0</v>
      </c>
      <c r="K237" s="220" t="s">
        <v>134</v>
      </c>
      <c r="L237" s="44"/>
      <c r="M237" s="225" t="s">
        <v>1</v>
      </c>
      <c r="N237" s="226" t="s">
        <v>38</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140</v>
      </c>
      <c r="AT237" s="229" t="s">
        <v>130</v>
      </c>
      <c r="AU237" s="229" t="s">
        <v>81</v>
      </c>
      <c r="AY237" s="17" t="s">
        <v>127</v>
      </c>
      <c r="BE237" s="230">
        <f>IF(N237="základní",J237,0)</f>
        <v>0</v>
      </c>
      <c r="BF237" s="230">
        <f>IF(N237="snížená",J237,0)</f>
        <v>0</v>
      </c>
      <c r="BG237" s="230">
        <f>IF(N237="zákl. přenesená",J237,0)</f>
        <v>0</v>
      </c>
      <c r="BH237" s="230">
        <f>IF(N237="sníž. přenesená",J237,0)</f>
        <v>0</v>
      </c>
      <c r="BI237" s="230">
        <f>IF(N237="nulová",J237,0)</f>
        <v>0</v>
      </c>
      <c r="BJ237" s="17" t="s">
        <v>81</v>
      </c>
      <c r="BK237" s="230">
        <f>ROUND(I237*H237,2)</f>
        <v>0</v>
      </c>
      <c r="BL237" s="17" t="s">
        <v>140</v>
      </c>
      <c r="BM237" s="229" t="s">
        <v>230</v>
      </c>
    </row>
    <row r="238" s="2" customFormat="1">
      <c r="A238" s="38"/>
      <c r="B238" s="39"/>
      <c r="C238" s="40"/>
      <c r="D238" s="231" t="s">
        <v>136</v>
      </c>
      <c r="E238" s="40"/>
      <c r="F238" s="232" t="s">
        <v>1025</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136</v>
      </c>
      <c r="AU238" s="17" t="s">
        <v>81</v>
      </c>
    </row>
    <row r="239" s="2" customFormat="1">
      <c r="A239" s="38"/>
      <c r="B239" s="39"/>
      <c r="C239" s="40"/>
      <c r="D239" s="231" t="s">
        <v>170</v>
      </c>
      <c r="E239" s="40"/>
      <c r="F239" s="246" t="s">
        <v>1019</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170</v>
      </c>
      <c r="AU239" s="17" t="s">
        <v>81</v>
      </c>
    </row>
    <row r="240" s="13" customFormat="1">
      <c r="A240" s="13"/>
      <c r="B240" s="251"/>
      <c r="C240" s="252"/>
      <c r="D240" s="231" t="s">
        <v>670</v>
      </c>
      <c r="E240" s="253" t="s">
        <v>1</v>
      </c>
      <c r="F240" s="254" t="s">
        <v>1026</v>
      </c>
      <c r="G240" s="252"/>
      <c r="H240" s="255">
        <v>28.524000000000001</v>
      </c>
      <c r="I240" s="256"/>
      <c r="J240" s="252"/>
      <c r="K240" s="252"/>
      <c r="L240" s="257"/>
      <c r="M240" s="258"/>
      <c r="N240" s="259"/>
      <c r="O240" s="259"/>
      <c r="P240" s="259"/>
      <c r="Q240" s="259"/>
      <c r="R240" s="259"/>
      <c r="S240" s="259"/>
      <c r="T240" s="260"/>
      <c r="U240" s="13"/>
      <c r="V240" s="13"/>
      <c r="W240" s="13"/>
      <c r="X240" s="13"/>
      <c r="Y240" s="13"/>
      <c r="Z240" s="13"/>
      <c r="AA240" s="13"/>
      <c r="AB240" s="13"/>
      <c r="AC240" s="13"/>
      <c r="AD240" s="13"/>
      <c r="AE240" s="13"/>
      <c r="AT240" s="261" t="s">
        <v>670</v>
      </c>
      <c r="AU240" s="261" t="s">
        <v>81</v>
      </c>
      <c r="AV240" s="13" t="s">
        <v>83</v>
      </c>
      <c r="AW240" s="13" t="s">
        <v>30</v>
      </c>
      <c r="AX240" s="13" t="s">
        <v>73</v>
      </c>
      <c r="AY240" s="261" t="s">
        <v>127</v>
      </c>
    </row>
    <row r="241" s="14" customFormat="1">
      <c r="A241" s="14"/>
      <c r="B241" s="262"/>
      <c r="C241" s="263"/>
      <c r="D241" s="231" t="s">
        <v>670</v>
      </c>
      <c r="E241" s="264" t="s">
        <v>1</v>
      </c>
      <c r="F241" s="265" t="s">
        <v>672</v>
      </c>
      <c r="G241" s="263"/>
      <c r="H241" s="266">
        <v>28.524000000000001</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670</v>
      </c>
      <c r="AU241" s="272" t="s">
        <v>81</v>
      </c>
      <c r="AV241" s="14" t="s">
        <v>140</v>
      </c>
      <c r="AW241" s="14" t="s">
        <v>30</v>
      </c>
      <c r="AX241" s="14" t="s">
        <v>81</v>
      </c>
      <c r="AY241" s="272" t="s">
        <v>127</v>
      </c>
    </row>
    <row r="242" s="12" customFormat="1" ht="25.92" customHeight="1">
      <c r="A242" s="12"/>
      <c r="B242" s="202"/>
      <c r="C242" s="203"/>
      <c r="D242" s="204" t="s">
        <v>72</v>
      </c>
      <c r="E242" s="205" t="s">
        <v>475</v>
      </c>
      <c r="F242" s="205" t="s">
        <v>1027</v>
      </c>
      <c r="G242" s="203"/>
      <c r="H242" s="203"/>
      <c r="I242" s="206"/>
      <c r="J242" s="207">
        <f>BK242</f>
        <v>0</v>
      </c>
      <c r="K242" s="203"/>
      <c r="L242" s="208"/>
      <c r="M242" s="209"/>
      <c r="N242" s="210"/>
      <c r="O242" s="210"/>
      <c r="P242" s="211">
        <f>SUM(P243:P250)</f>
        <v>0</v>
      </c>
      <c r="Q242" s="210"/>
      <c r="R242" s="211">
        <f>SUM(R243:R250)</f>
        <v>0</v>
      </c>
      <c r="S242" s="210"/>
      <c r="T242" s="212">
        <f>SUM(T243:T250)</f>
        <v>0</v>
      </c>
      <c r="U242" s="12"/>
      <c r="V242" s="12"/>
      <c r="W242" s="12"/>
      <c r="X242" s="12"/>
      <c r="Y242" s="12"/>
      <c r="Z242" s="12"/>
      <c r="AA242" s="12"/>
      <c r="AB242" s="12"/>
      <c r="AC242" s="12"/>
      <c r="AD242" s="12"/>
      <c r="AE242" s="12"/>
      <c r="AR242" s="213" t="s">
        <v>81</v>
      </c>
      <c r="AT242" s="214" t="s">
        <v>72</v>
      </c>
      <c r="AU242" s="214" t="s">
        <v>73</v>
      </c>
      <c r="AY242" s="213" t="s">
        <v>127</v>
      </c>
      <c r="BK242" s="215">
        <f>SUM(BK243:BK250)</f>
        <v>0</v>
      </c>
    </row>
    <row r="243" s="2" customFormat="1" ht="49.05" customHeight="1">
      <c r="A243" s="38"/>
      <c r="B243" s="39"/>
      <c r="C243" s="218" t="s">
        <v>183</v>
      </c>
      <c r="D243" s="218" t="s">
        <v>130</v>
      </c>
      <c r="E243" s="219" t="s">
        <v>1028</v>
      </c>
      <c r="F243" s="220" t="s">
        <v>1029</v>
      </c>
      <c r="G243" s="221" t="s">
        <v>133</v>
      </c>
      <c r="H243" s="222">
        <v>12.6</v>
      </c>
      <c r="I243" s="223"/>
      <c r="J243" s="224">
        <f>ROUND(I243*H243,2)</f>
        <v>0</v>
      </c>
      <c r="K243" s="220" t="s">
        <v>134</v>
      </c>
      <c r="L243" s="44"/>
      <c r="M243" s="225" t="s">
        <v>1</v>
      </c>
      <c r="N243" s="226" t="s">
        <v>38</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140</v>
      </c>
      <c r="AT243" s="229" t="s">
        <v>130</v>
      </c>
      <c r="AU243" s="229" t="s">
        <v>81</v>
      </c>
      <c r="AY243" s="17" t="s">
        <v>127</v>
      </c>
      <c r="BE243" s="230">
        <f>IF(N243="základní",J243,0)</f>
        <v>0</v>
      </c>
      <c r="BF243" s="230">
        <f>IF(N243="snížená",J243,0)</f>
        <v>0</v>
      </c>
      <c r="BG243" s="230">
        <f>IF(N243="zákl. přenesená",J243,0)</f>
        <v>0</v>
      </c>
      <c r="BH243" s="230">
        <f>IF(N243="sníž. přenesená",J243,0)</f>
        <v>0</v>
      </c>
      <c r="BI243" s="230">
        <f>IF(N243="nulová",J243,0)</f>
        <v>0</v>
      </c>
      <c r="BJ243" s="17" t="s">
        <v>81</v>
      </c>
      <c r="BK243" s="230">
        <f>ROUND(I243*H243,2)</f>
        <v>0</v>
      </c>
      <c r="BL243" s="17" t="s">
        <v>140</v>
      </c>
      <c r="BM243" s="229" t="s">
        <v>233</v>
      </c>
    </row>
    <row r="244" s="2" customFormat="1">
      <c r="A244" s="38"/>
      <c r="B244" s="39"/>
      <c r="C244" s="40"/>
      <c r="D244" s="231" t="s">
        <v>136</v>
      </c>
      <c r="E244" s="40"/>
      <c r="F244" s="232" t="s">
        <v>1029</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136</v>
      </c>
      <c r="AU244" s="17" t="s">
        <v>81</v>
      </c>
    </row>
    <row r="245" s="2" customFormat="1">
      <c r="A245" s="38"/>
      <c r="B245" s="39"/>
      <c r="C245" s="40"/>
      <c r="D245" s="231" t="s">
        <v>170</v>
      </c>
      <c r="E245" s="40"/>
      <c r="F245" s="246" t="s">
        <v>1030</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170</v>
      </c>
      <c r="AU245" s="17" t="s">
        <v>81</v>
      </c>
    </row>
    <row r="246" s="15" customFormat="1">
      <c r="A246" s="15"/>
      <c r="B246" s="274"/>
      <c r="C246" s="275"/>
      <c r="D246" s="231" t="s">
        <v>670</v>
      </c>
      <c r="E246" s="276" t="s">
        <v>1</v>
      </c>
      <c r="F246" s="277" t="s">
        <v>1031</v>
      </c>
      <c r="G246" s="275"/>
      <c r="H246" s="276" t="s">
        <v>1</v>
      </c>
      <c r="I246" s="278"/>
      <c r="J246" s="275"/>
      <c r="K246" s="275"/>
      <c r="L246" s="279"/>
      <c r="M246" s="280"/>
      <c r="N246" s="281"/>
      <c r="O246" s="281"/>
      <c r="P246" s="281"/>
      <c r="Q246" s="281"/>
      <c r="R246" s="281"/>
      <c r="S246" s="281"/>
      <c r="T246" s="282"/>
      <c r="U246" s="15"/>
      <c r="V246" s="15"/>
      <c r="W246" s="15"/>
      <c r="X246" s="15"/>
      <c r="Y246" s="15"/>
      <c r="Z246" s="15"/>
      <c r="AA246" s="15"/>
      <c r="AB246" s="15"/>
      <c r="AC246" s="15"/>
      <c r="AD246" s="15"/>
      <c r="AE246" s="15"/>
      <c r="AT246" s="283" t="s">
        <v>670</v>
      </c>
      <c r="AU246" s="283" t="s">
        <v>81</v>
      </c>
      <c r="AV246" s="15" t="s">
        <v>81</v>
      </c>
      <c r="AW246" s="15" t="s">
        <v>30</v>
      </c>
      <c r="AX246" s="15" t="s">
        <v>73</v>
      </c>
      <c r="AY246" s="283" t="s">
        <v>127</v>
      </c>
    </row>
    <row r="247" s="13" customFormat="1">
      <c r="A247" s="13"/>
      <c r="B247" s="251"/>
      <c r="C247" s="252"/>
      <c r="D247" s="231" t="s">
        <v>670</v>
      </c>
      <c r="E247" s="253" t="s">
        <v>1</v>
      </c>
      <c r="F247" s="254" t="s">
        <v>1032</v>
      </c>
      <c r="G247" s="252"/>
      <c r="H247" s="255">
        <v>12.6</v>
      </c>
      <c r="I247" s="256"/>
      <c r="J247" s="252"/>
      <c r="K247" s="252"/>
      <c r="L247" s="257"/>
      <c r="M247" s="258"/>
      <c r="N247" s="259"/>
      <c r="O247" s="259"/>
      <c r="P247" s="259"/>
      <c r="Q247" s="259"/>
      <c r="R247" s="259"/>
      <c r="S247" s="259"/>
      <c r="T247" s="260"/>
      <c r="U247" s="13"/>
      <c r="V247" s="13"/>
      <c r="W247" s="13"/>
      <c r="X247" s="13"/>
      <c r="Y247" s="13"/>
      <c r="Z247" s="13"/>
      <c r="AA247" s="13"/>
      <c r="AB247" s="13"/>
      <c r="AC247" s="13"/>
      <c r="AD247" s="13"/>
      <c r="AE247" s="13"/>
      <c r="AT247" s="261" t="s">
        <v>670</v>
      </c>
      <c r="AU247" s="261" t="s">
        <v>81</v>
      </c>
      <c r="AV247" s="13" t="s">
        <v>83</v>
      </c>
      <c r="AW247" s="13" t="s">
        <v>30</v>
      </c>
      <c r="AX247" s="13" t="s">
        <v>73</v>
      </c>
      <c r="AY247" s="261" t="s">
        <v>127</v>
      </c>
    </row>
    <row r="248" s="14" customFormat="1">
      <c r="A248" s="14"/>
      <c r="B248" s="262"/>
      <c r="C248" s="263"/>
      <c r="D248" s="231" t="s">
        <v>670</v>
      </c>
      <c r="E248" s="264" t="s">
        <v>1</v>
      </c>
      <c r="F248" s="265" t="s">
        <v>672</v>
      </c>
      <c r="G248" s="263"/>
      <c r="H248" s="266">
        <v>12.6</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670</v>
      </c>
      <c r="AU248" s="272" t="s">
        <v>81</v>
      </c>
      <c r="AV248" s="14" t="s">
        <v>140</v>
      </c>
      <c r="AW248" s="14" t="s">
        <v>30</v>
      </c>
      <c r="AX248" s="14" t="s">
        <v>81</v>
      </c>
      <c r="AY248" s="272" t="s">
        <v>127</v>
      </c>
    </row>
    <row r="249" s="2" customFormat="1" ht="24.15" customHeight="1">
      <c r="A249" s="38"/>
      <c r="B249" s="39"/>
      <c r="C249" s="236" t="s">
        <v>234</v>
      </c>
      <c r="D249" s="236" t="s">
        <v>124</v>
      </c>
      <c r="E249" s="237" t="s">
        <v>1033</v>
      </c>
      <c r="F249" s="238" t="s">
        <v>1034</v>
      </c>
      <c r="G249" s="239" t="s">
        <v>133</v>
      </c>
      <c r="H249" s="240">
        <v>32</v>
      </c>
      <c r="I249" s="241"/>
      <c r="J249" s="242">
        <f>ROUND(I249*H249,2)</f>
        <v>0</v>
      </c>
      <c r="K249" s="238" t="s">
        <v>134</v>
      </c>
      <c r="L249" s="243"/>
      <c r="M249" s="244" t="s">
        <v>1</v>
      </c>
      <c r="N249" s="245" t="s">
        <v>38</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147</v>
      </c>
      <c r="AT249" s="229" t="s">
        <v>124</v>
      </c>
      <c r="AU249" s="229" t="s">
        <v>81</v>
      </c>
      <c r="AY249" s="17" t="s">
        <v>127</v>
      </c>
      <c r="BE249" s="230">
        <f>IF(N249="základní",J249,0)</f>
        <v>0</v>
      </c>
      <c r="BF249" s="230">
        <f>IF(N249="snížená",J249,0)</f>
        <v>0</v>
      </c>
      <c r="BG249" s="230">
        <f>IF(N249="zákl. přenesená",J249,0)</f>
        <v>0</v>
      </c>
      <c r="BH249" s="230">
        <f>IF(N249="sníž. přenesená",J249,0)</f>
        <v>0</v>
      </c>
      <c r="BI249" s="230">
        <f>IF(N249="nulová",J249,0)</f>
        <v>0</v>
      </c>
      <c r="BJ249" s="17" t="s">
        <v>81</v>
      </c>
      <c r="BK249" s="230">
        <f>ROUND(I249*H249,2)</f>
        <v>0</v>
      </c>
      <c r="BL249" s="17" t="s">
        <v>140</v>
      </c>
      <c r="BM249" s="229" t="s">
        <v>237</v>
      </c>
    </row>
    <row r="250" s="2" customFormat="1">
      <c r="A250" s="38"/>
      <c r="B250" s="39"/>
      <c r="C250" s="40"/>
      <c r="D250" s="231" t="s">
        <v>136</v>
      </c>
      <c r="E250" s="40"/>
      <c r="F250" s="232" t="s">
        <v>1034</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136</v>
      </c>
      <c r="AU250" s="17" t="s">
        <v>81</v>
      </c>
    </row>
    <row r="251" s="12" customFormat="1" ht="25.92" customHeight="1">
      <c r="A251" s="12"/>
      <c r="B251" s="202"/>
      <c r="C251" s="203"/>
      <c r="D251" s="204" t="s">
        <v>72</v>
      </c>
      <c r="E251" s="205" t="s">
        <v>1035</v>
      </c>
      <c r="F251" s="205" t="s">
        <v>1036</v>
      </c>
      <c r="G251" s="203"/>
      <c r="H251" s="203"/>
      <c r="I251" s="206"/>
      <c r="J251" s="207">
        <f>BK251</f>
        <v>0</v>
      </c>
      <c r="K251" s="203"/>
      <c r="L251" s="208"/>
      <c r="M251" s="209"/>
      <c r="N251" s="210"/>
      <c r="O251" s="210"/>
      <c r="P251" s="211">
        <f>SUM(P252:P253)</f>
        <v>0</v>
      </c>
      <c r="Q251" s="210"/>
      <c r="R251" s="211">
        <f>SUM(R252:R253)</f>
        <v>0</v>
      </c>
      <c r="S251" s="210"/>
      <c r="T251" s="212">
        <f>SUM(T252:T253)</f>
        <v>0</v>
      </c>
      <c r="U251" s="12"/>
      <c r="V251" s="12"/>
      <c r="W251" s="12"/>
      <c r="X251" s="12"/>
      <c r="Y251" s="12"/>
      <c r="Z251" s="12"/>
      <c r="AA251" s="12"/>
      <c r="AB251" s="12"/>
      <c r="AC251" s="12"/>
      <c r="AD251" s="12"/>
      <c r="AE251" s="12"/>
      <c r="AR251" s="213" t="s">
        <v>81</v>
      </c>
      <c r="AT251" s="214" t="s">
        <v>72</v>
      </c>
      <c r="AU251" s="214" t="s">
        <v>73</v>
      </c>
      <c r="AY251" s="213" t="s">
        <v>127</v>
      </c>
      <c r="BK251" s="215">
        <f>SUM(BK252:BK253)</f>
        <v>0</v>
      </c>
    </row>
    <row r="252" s="2" customFormat="1" ht="16.5" customHeight="1">
      <c r="A252" s="38"/>
      <c r="B252" s="39"/>
      <c r="C252" s="218" t="s">
        <v>186</v>
      </c>
      <c r="D252" s="218" t="s">
        <v>130</v>
      </c>
      <c r="E252" s="219" t="s">
        <v>1037</v>
      </c>
      <c r="F252" s="220" t="s">
        <v>1038</v>
      </c>
      <c r="G252" s="221" t="s">
        <v>143</v>
      </c>
      <c r="H252" s="222">
        <v>3</v>
      </c>
      <c r="I252" s="223"/>
      <c r="J252" s="224">
        <f>ROUND(I252*H252,2)</f>
        <v>0</v>
      </c>
      <c r="K252" s="220" t="s">
        <v>134</v>
      </c>
      <c r="L252" s="44"/>
      <c r="M252" s="225" t="s">
        <v>1</v>
      </c>
      <c r="N252" s="226" t="s">
        <v>38</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140</v>
      </c>
      <c r="AT252" s="229" t="s">
        <v>130</v>
      </c>
      <c r="AU252" s="229" t="s">
        <v>81</v>
      </c>
      <c r="AY252" s="17" t="s">
        <v>127</v>
      </c>
      <c r="BE252" s="230">
        <f>IF(N252="základní",J252,0)</f>
        <v>0</v>
      </c>
      <c r="BF252" s="230">
        <f>IF(N252="snížená",J252,0)</f>
        <v>0</v>
      </c>
      <c r="BG252" s="230">
        <f>IF(N252="zákl. přenesená",J252,0)</f>
        <v>0</v>
      </c>
      <c r="BH252" s="230">
        <f>IF(N252="sníž. přenesená",J252,0)</f>
        <v>0</v>
      </c>
      <c r="BI252" s="230">
        <f>IF(N252="nulová",J252,0)</f>
        <v>0</v>
      </c>
      <c r="BJ252" s="17" t="s">
        <v>81</v>
      </c>
      <c r="BK252" s="230">
        <f>ROUND(I252*H252,2)</f>
        <v>0</v>
      </c>
      <c r="BL252" s="17" t="s">
        <v>140</v>
      </c>
      <c r="BM252" s="229" t="s">
        <v>240</v>
      </c>
    </row>
    <row r="253" s="2" customFormat="1">
      <c r="A253" s="38"/>
      <c r="B253" s="39"/>
      <c r="C253" s="40"/>
      <c r="D253" s="231" t="s">
        <v>136</v>
      </c>
      <c r="E253" s="40"/>
      <c r="F253" s="232" t="s">
        <v>1038</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136</v>
      </c>
      <c r="AU253" s="17" t="s">
        <v>81</v>
      </c>
    </row>
    <row r="254" s="12" customFormat="1" ht="25.92" customHeight="1">
      <c r="A254" s="12"/>
      <c r="B254" s="202"/>
      <c r="C254" s="203"/>
      <c r="D254" s="204" t="s">
        <v>72</v>
      </c>
      <c r="E254" s="205" t="s">
        <v>848</v>
      </c>
      <c r="F254" s="205" t="s">
        <v>849</v>
      </c>
      <c r="G254" s="203"/>
      <c r="H254" s="203"/>
      <c r="I254" s="206"/>
      <c r="J254" s="207">
        <f>BK254</f>
        <v>0</v>
      </c>
      <c r="K254" s="203"/>
      <c r="L254" s="208"/>
      <c r="M254" s="209"/>
      <c r="N254" s="210"/>
      <c r="O254" s="210"/>
      <c r="P254" s="211">
        <f>SUM(P255:P274)</f>
        <v>0</v>
      </c>
      <c r="Q254" s="210"/>
      <c r="R254" s="211">
        <f>SUM(R255:R274)</f>
        <v>0</v>
      </c>
      <c r="S254" s="210"/>
      <c r="T254" s="212">
        <f>SUM(T255:T274)</f>
        <v>0</v>
      </c>
      <c r="U254" s="12"/>
      <c r="V254" s="12"/>
      <c r="W254" s="12"/>
      <c r="X254" s="12"/>
      <c r="Y254" s="12"/>
      <c r="Z254" s="12"/>
      <c r="AA254" s="12"/>
      <c r="AB254" s="12"/>
      <c r="AC254" s="12"/>
      <c r="AD254" s="12"/>
      <c r="AE254" s="12"/>
      <c r="AR254" s="213" t="s">
        <v>81</v>
      </c>
      <c r="AT254" s="214" t="s">
        <v>72</v>
      </c>
      <c r="AU254" s="214" t="s">
        <v>73</v>
      </c>
      <c r="AY254" s="213" t="s">
        <v>127</v>
      </c>
      <c r="BK254" s="215">
        <f>SUM(BK255:BK274)</f>
        <v>0</v>
      </c>
    </row>
    <row r="255" s="2" customFormat="1" ht="16.5" customHeight="1">
      <c r="A255" s="38"/>
      <c r="B255" s="39"/>
      <c r="C255" s="218" t="s">
        <v>241</v>
      </c>
      <c r="D255" s="218" t="s">
        <v>130</v>
      </c>
      <c r="E255" s="219" t="s">
        <v>850</v>
      </c>
      <c r="F255" s="220" t="s">
        <v>851</v>
      </c>
      <c r="G255" s="221" t="s">
        <v>178</v>
      </c>
      <c r="H255" s="222">
        <v>3.6219999999999999</v>
      </c>
      <c r="I255" s="223"/>
      <c r="J255" s="224">
        <f>ROUND(I255*H255,2)</f>
        <v>0</v>
      </c>
      <c r="K255" s="220" t="s">
        <v>134</v>
      </c>
      <c r="L255" s="44"/>
      <c r="M255" s="225" t="s">
        <v>1</v>
      </c>
      <c r="N255" s="226" t="s">
        <v>38</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140</v>
      </c>
      <c r="AT255" s="229" t="s">
        <v>130</v>
      </c>
      <c r="AU255" s="229" t="s">
        <v>81</v>
      </c>
      <c r="AY255" s="17" t="s">
        <v>127</v>
      </c>
      <c r="BE255" s="230">
        <f>IF(N255="základní",J255,0)</f>
        <v>0</v>
      </c>
      <c r="BF255" s="230">
        <f>IF(N255="snížená",J255,0)</f>
        <v>0</v>
      </c>
      <c r="BG255" s="230">
        <f>IF(N255="zákl. přenesená",J255,0)</f>
        <v>0</v>
      </c>
      <c r="BH255" s="230">
        <f>IF(N255="sníž. přenesená",J255,0)</f>
        <v>0</v>
      </c>
      <c r="BI255" s="230">
        <f>IF(N255="nulová",J255,0)</f>
        <v>0</v>
      </c>
      <c r="BJ255" s="17" t="s">
        <v>81</v>
      </c>
      <c r="BK255" s="230">
        <f>ROUND(I255*H255,2)</f>
        <v>0</v>
      </c>
      <c r="BL255" s="17" t="s">
        <v>140</v>
      </c>
      <c r="BM255" s="229" t="s">
        <v>244</v>
      </c>
    </row>
    <row r="256" s="2" customFormat="1">
      <c r="A256" s="38"/>
      <c r="B256" s="39"/>
      <c r="C256" s="40"/>
      <c r="D256" s="231" t="s">
        <v>136</v>
      </c>
      <c r="E256" s="40"/>
      <c r="F256" s="232" t="s">
        <v>851</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136</v>
      </c>
      <c r="AU256" s="17" t="s">
        <v>81</v>
      </c>
    </row>
    <row r="257" s="2" customFormat="1">
      <c r="A257" s="38"/>
      <c r="B257" s="39"/>
      <c r="C257" s="40"/>
      <c r="D257" s="231" t="s">
        <v>170</v>
      </c>
      <c r="E257" s="40"/>
      <c r="F257" s="246" t="s">
        <v>1039</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170</v>
      </c>
      <c r="AU257" s="17" t="s">
        <v>81</v>
      </c>
    </row>
    <row r="258" s="2" customFormat="1" ht="21.75" customHeight="1">
      <c r="A258" s="38"/>
      <c r="B258" s="39"/>
      <c r="C258" s="218" t="s">
        <v>191</v>
      </c>
      <c r="D258" s="218" t="s">
        <v>130</v>
      </c>
      <c r="E258" s="219" t="s">
        <v>853</v>
      </c>
      <c r="F258" s="220" t="s">
        <v>854</v>
      </c>
      <c r="G258" s="221" t="s">
        <v>178</v>
      </c>
      <c r="H258" s="222">
        <v>3.6219999999999999</v>
      </c>
      <c r="I258" s="223"/>
      <c r="J258" s="224">
        <f>ROUND(I258*H258,2)</f>
        <v>0</v>
      </c>
      <c r="K258" s="220" t="s">
        <v>134</v>
      </c>
      <c r="L258" s="44"/>
      <c r="M258" s="225" t="s">
        <v>1</v>
      </c>
      <c r="N258" s="226" t="s">
        <v>38</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140</v>
      </c>
      <c r="AT258" s="229" t="s">
        <v>130</v>
      </c>
      <c r="AU258" s="229" t="s">
        <v>81</v>
      </c>
      <c r="AY258" s="17" t="s">
        <v>127</v>
      </c>
      <c r="BE258" s="230">
        <f>IF(N258="základní",J258,0)</f>
        <v>0</v>
      </c>
      <c r="BF258" s="230">
        <f>IF(N258="snížená",J258,0)</f>
        <v>0</v>
      </c>
      <c r="BG258" s="230">
        <f>IF(N258="zákl. přenesená",J258,0)</f>
        <v>0</v>
      </c>
      <c r="BH258" s="230">
        <f>IF(N258="sníž. přenesená",J258,0)</f>
        <v>0</v>
      </c>
      <c r="BI258" s="230">
        <f>IF(N258="nulová",J258,0)</f>
        <v>0</v>
      </c>
      <c r="BJ258" s="17" t="s">
        <v>81</v>
      </c>
      <c r="BK258" s="230">
        <f>ROUND(I258*H258,2)</f>
        <v>0</v>
      </c>
      <c r="BL258" s="17" t="s">
        <v>140</v>
      </c>
      <c r="BM258" s="229" t="s">
        <v>247</v>
      </c>
    </row>
    <row r="259" s="2" customFormat="1">
      <c r="A259" s="38"/>
      <c r="B259" s="39"/>
      <c r="C259" s="40"/>
      <c r="D259" s="231" t="s">
        <v>136</v>
      </c>
      <c r="E259" s="40"/>
      <c r="F259" s="232" t="s">
        <v>854</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136</v>
      </c>
      <c r="AU259" s="17" t="s">
        <v>81</v>
      </c>
    </row>
    <row r="260" s="2" customFormat="1">
      <c r="A260" s="38"/>
      <c r="B260" s="39"/>
      <c r="C260" s="40"/>
      <c r="D260" s="231" t="s">
        <v>170</v>
      </c>
      <c r="E260" s="40"/>
      <c r="F260" s="246" t="s">
        <v>1039</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170</v>
      </c>
      <c r="AU260" s="17" t="s">
        <v>81</v>
      </c>
    </row>
    <row r="261" s="2" customFormat="1" ht="21.75" customHeight="1">
      <c r="A261" s="38"/>
      <c r="B261" s="39"/>
      <c r="C261" s="218" t="s">
        <v>248</v>
      </c>
      <c r="D261" s="218" t="s">
        <v>130</v>
      </c>
      <c r="E261" s="219" t="s">
        <v>1040</v>
      </c>
      <c r="F261" s="220" t="s">
        <v>856</v>
      </c>
      <c r="G261" s="221" t="s">
        <v>178</v>
      </c>
      <c r="H261" s="222">
        <v>3.6219999999999999</v>
      </c>
      <c r="I261" s="223"/>
      <c r="J261" s="224">
        <f>ROUND(I261*H261,2)</f>
        <v>0</v>
      </c>
      <c r="K261" s="220" t="s">
        <v>134</v>
      </c>
      <c r="L261" s="44"/>
      <c r="M261" s="225" t="s">
        <v>1</v>
      </c>
      <c r="N261" s="226" t="s">
        <v>38</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140</v>
      </c>
      <c r="AT261" s="229" t="s">
        <v>130</v>
      </c>
      <c r="AU261" s="229" t="s">
        <v>81</v>
      </c>
      <c r="AY261" s="17" t="s">
        <v>127</v>
      </c>
      <c r="BE261" s="230">
        <f>IF(N261="základní",J261,0)</f>
        <v>0</v>
      </c>
      <c r="BF261" s="230">
        <f>IF(N261="snížená",J261,0)</f>
        <v>0</v>
      </c>
      <c r="BG261" s="230">
        <f>IF(N261="zákl. přenesená",J261,0)</f>
        <v>0</v>
      </c>
      <c r="BH261" s="230">
        <f>IF(N261="sníž. přenesená",J261,0)</f>
        <v>0</v>
      </c>
      <c r="BI261" s="230">
        <f>IF(N261="nulová",J261,0)</f>
        <v>0</v>
      </c>
      <c r="BJ261" s="17" t="s">
        <v>81</v>
      </c>
      <c r="BK261" s="230">
        <f>ROUND(I261*H261,2)</f>
        <v>0</v>
      </c>
      <c r="BL261" s="17" t="s">
        <v>140</v>
      </c>
      <c r="BM261" s="229" t="s">
        <v>251</v>
      </c>
    </row>
    <row r="262" s="2" customFormat="1">
      <c r="A262" s="38"/>
      <c r="B262" s="39"/>
      <c r="C262" s="40"/>
      <c r="D262" s="231" t="s">
        <v>136</v>
      </c>
      <c r="E262" s="40"/>
      <c r="F262" s="232" t="s">
        <v>856</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136</v>
      </c>
      <c r="AU262" s="17" t="s">
        <v>81</v>
      </c>
    </row>
    <row r="263" s="2" customFormat="1">
      <c r="A263" s="38"/>
      <c r="B263" s="39"/>
      <c r="C263" s="40"/>
      <c r="D263" s="231" t="s">
        <v>170</v>
      </c>
      <c r="E263" s="40"/>
      <c r="F263" s="246" t="s">
        <v>1039</v>
      </c>
      <c r="G263" s="40"/>
      <c r="H263" s="40"/>
      <c r="I263" s="233"/>
      <c r="J263" s="40"/>
      <c r="K263" s="40"/>
      <c r="L263" s="44"/>
      <c r="M263" s="234"/>
      <c r="N263" s="235"/>
      <c r="O263" s="91"/>
      <c r="P263" s="91"/>
      <c r="Q263" s="91"/>
      <c r="R263" s="91"/>
      <c r="S263" s="91"/>
      <c r="T263" s="92"/>
      <c r="U263" s="38"/>
      <c r="V263" s="38"/>
      <c r="W263" s="38"/>
      <c r="X263" s="38"/>
      <c r="Y263" s="38"/>
      <c r="Z263" s="38"/>
      <c r="AA263" s="38"/>
      <c r="AB263" s="38"/>
      <c r="AC263" s="38"/>
      <c r="AD263" s="38"/>
      <c r="AE263" s="38"/>
      <c r="AT263" s="17" t="s">
        <v>170</v>
      </c>
      <c r="AU263" s="17" t="s">
        <v>81</v>
      </c>
    </row>
    <row r="264" s="2" customFormat="1" ht="16.5" customHeight="1">
      <c r="A264" s="38"/>
      <c r="B264" s="39"/>
      <c r="C264" s="218" t="s">
        <v>194</v>
      </c>
      <c r="D264" s="218" t="s">
        <v>130</v>
      </c>
      <c r="E264" s="219" t="s">
        <v>857</v>
      </c>
      <c r="F264" s="220" t="s">
        <v>858</v>
      </c>
      <c r="G264" s="221" t="s">
        <v>178</v>
      </c>
      <c r="H264" s="222">
        <v>36.219999999999999</v>
      </c>
      <c r="I264" s="223"/>
      <c r="J264" s="224">
        <f>ROUND(I264*H264,2)</f>
        <v>0</v>
      </c>
      <c r="K264" s="220" t="s">
        <v>134</v>
      </c>
      <c r="L264" s="44"/>
      <c r="M264" s="225" t="s">
        <v>1</v>
      </c>
      <c r="N264" s="226" t="s">
        <v>38</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140</v>
      </c>
      <c r="AT264" s="229" t="s">
        <v>130</v>
      </c>
      <c r="AU264" s="229" t="s">
        <v>81</v>
      </c>
      <c r="AY264" s="17" t="s">
        <v>127</v>
      </c>
      <c r="BE264" s="230">
        <f>IF(N264="základní",J264,0)</f>
        <v>0</v>
      </c>
      <c r="BF264" s="230">
        <f>IF(N264="snížená",J264,0)</f>
        <v>0</v>
      </c>
      <c r="BG264" s="230">
        <f>IF(N264="zákl. přenesená",J264,0)</f>
        <v>0</v>
      </c>
      <c r="BH264" s="230">
        <f>IF(N264="sníž. přenesená",J264,0)</f>
        <v>0</v>
      </c>
      <c r="BI264" s="230">
        <f>IF(N264="nulová",J264,0)</f>
        <v>0</v>
      </c>
      <c r="BJ264" s="17" t="s">
        <v>81</v>
      </c>
      <c r="BK264" s="230">
        <f>ROUND(I264*H264,2)</f>
        <v>0</v>
      </c>
      <c r="BL264" s="17" t="s">
        <v>140</v>
      </c>
      <c r="BM264" s="229" t="s">
        <v>135</v>
      </c>
    </row>
    <row r="265" s="2" customFormat="1">
      <c r="A265" s="38"/>
      <c r="B265" s="39"/>
      <c r="C265" s="40"/>
      <c r="D265" s="231" t="s">
        <v>136</v>
      </c>
      <c r="E265" s="40"/>
      <c r="F265" s="232" t="s">
        <v>858</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136</v>
      </c>
      <c r="AU265" s="17" t="s">
        <v>81</v>
      </c>
    </row>
    <row r="266" s="2" customFormat="1">
      <c r="A266" s="38"/>
      <c r="B266" s="39"/>
      <c r="C266" s="40"/>
      <c r="D266" s="231" t="s">
        <v>170</v>
      </c>
      <c r="E266" s="40"/>
      <c r="F266" s="246" t="s">
        <v>1041</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170</v>
      </c>
      <c r="AU266" s="17" t="s">
        <v>81</v>
      </c>
    </row>
    <row r="267" s="13" customFormat="1">
      <c r="A267" s="13"/>
      <c r="B267" s="251"/>
      <c r="C267" s="252"/>
      <c r="D267" s="231" t="s">
        <v>670</v>
      </c>
      <c r="E267" s="253" t="s">
        <v>1</v>
      </c>
      <c r="F267" s="254" t="s">
        <v>1042</v>
      </c>
      <c r="G267" s="252"/>
      <c r="H267" s="255">
        <v>36.219999999999999</v>
      </c>
      <c r="I267" s="256"/>
      <c r="J267" s="252"/>
      <c r="K267" s="252"/>
      <c r="L267" s="257"/>
      <c r="M267" s="258"/>
      <c r="N267" s="259"/>
      <c r="O267" s="259"/>
      <c r="P267" s="259"/>
      <c r="Q267" s="259"/>
      <c r="R267" s="259"/>
      <c r="S267" s="259"/>
      <c r="T267" s="260"/>
      <c r="U267" s="13"/>
      <c r="V267" s="13"/>
      <c r="W267" s="13"/>
      <c r="X267" s="13"/>
      <c r="Y267" s="13"/>
      <c r="Z267" s="13"/>
      <c r="AA267" s="13"/>
      <c r="AB267" s="13"/>
      <c r="AC267" s="13"/>
      <c r="AD267" s="13"/>
      <c r="AE267" s="13"/>
      <c r="AT267" s="261" t="s">
        <v>670</v>
      </c>
      <c r="AU267" s="261" t="s">
        <v>81</v>
      </c>
      <c r="AV267" s="13" t="s">
        <v>83</v>
      </c>
      <c r="AW267" s="13" t="s">
        <v>30</v>
      </c>
      <c r="AX267" s="13" t="s">
        <v>73</v>
      </c>
      <c r="AY267" s="261" t="s">
        <v>127</v>
      </c>
    </row>
    <row r="268" s="14" customFormat="1">
      <c r="A268" s="14"/>
      <c r="B268" s="262"/>
      <c r="C268" s="263"/>
      <c r="D268" s="231" t="s">
        <v>670</v>
      </c>
      <c r="E268" s="264" t="s">
        <v>1</v>
      </c>
      <c r="F268" s="265" t="s">
        <v>672</v>
      </c>
      <c r="G268" s="263"/>
      <c r="H268" s="266">
        <v>36.219999999999999</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670</v>
      </c>
      <c r="AU268" s="272" t="s">
        <v>81</v>
      </c>
      <c r="AV268" s="14" t="s">
        <v>140</v>
      </c>
      <c r="AW268" s="14" t="s">
        <v>30</v>
      </c>
      <c r="AX268" s="14" t="s">
        <v>81</v>
      </c>
      <c r="AY268" s="272" t="s">
        <v>127</v>
      </c>
    </row>
    <row r="269" s="2" customFormat="1" ht="16.5" customHeight="1">
      <c r="A269" s="38"/>
      <c r="B269" s="39"/>
      <c r="C269" s="218" t="s">
        <v>254</v>
      </c>
      <c r="D269" s="218" t="s">
        <v>130</v>
      </c>
      <c r="E269" s="219" t="s">
        <v>861</v>
      </c>
      <c r="F269" s="220" t="s">
        <v>862</v>
      </c>
      <c r="G269" s="221" t="s">
        <v>178</v>
      </c>
      <c r="H269" s="222">
        <v>3.6219999999999999</v>
      </c>
      <c r="I269" s="223"/>
      <c r="J269" s="224">
        <f>ROUND(I269*H269,2)</f>
        <v>0</v>
      </c>
      <c r="K269" s="220" t="s">
        <v>134</v>
      </c>
      <c r="L269" s="44"/>
      <c r="M269" s="225" t="s">
        <v>1</v>
      </c>
      <c r="N269" s="226" t="s">
        <v>38</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140</v>
      </c>
      <c r="AT269" s="229" t="s">
        <v>130</v>
      </c>
      <c r="AU269" s="229" t="s">
        <v>81</v>
      </c>
      <c r="AY269" s="17" t="s">
        <v>127</v>
      </c>
      <c r="BE269" s="230">
        <f>IF(N269="základní",J269,0)</f>
        <v>0</v>
      </c>
      <c r="BF269" s="230">
        <f>IF(N269="snížená",J269,0)</f>
        <v>0</v>
      </c>
      <c r="BG269" s="230">
        <f>IF(N269="zákl. přenesená",J269,0)</f>
        <v>0</v>
      </c>
      <c r="BH269" s="230">
        <f>IF(N269="sníž. přenesená",J269,0)</f>
        <v>0</v>
      </c>
      <c r="BI269" s="230">
        <f>IF(N269="nulová",J269,0)</f>
        <v>0</v>
      </c>
      <c r="BJ269" s="17" t="s">
        <v>81</v>
      </c>
      <c r="BK269" s="230">
        <f>ROUND(I269*H269,2)</f>
        <v>0</v>
      </c>
      <c r="BL269" s="17" t="s">
        <v>140</v>
      </c>
      <c r="BM269" s="229" t="s">
        <v>257</v>
      </c>
    </row>
    <row r="270" s="2" customFormat="1">
      <c r="A270" s="38"/>
      <c r="B270" s="39"/>
      <c r="C270" s="40"/>
      <c r="D270" s="231" t="s">
        <v>136</v>
      </c>
      <c r="E270" s="40"/>
      <c r="F270" s="232" t="s">
        <v>862</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136</v>
      </c>
      <c r="AU270" s="17" t="s">
        <v>81</v>
      </c>
    </row>
    <row r="271" s="2" customFormat="1">
      <c r="A271" s="38"/>
      <c r="B271" s="39"/>
      <c r="C271" s="40"/>
      <c r="D271" s="231" t="s">
        <v>170</v>
      </c>
      <c r="E271" s="40"/>
      <c r="F271" s="246" t="s">
        <v>1039</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170</v>
      </c>
      <c r="AU271" s="17" t="s">
        <v>81</v>
      </c>
    </row>
    <row r="272" s="2" customFormat="1" ht="24.15" customHeight="1">
      <c r="A272" s="38"/>
      <c r="B272" s="39"/>
      <c r="C272" s="218" t="s">
        <v>198</v>
      </c>
      <c r="D272" s="218" t="s">
        <v>130</v>
      </c>
      <c r="E272" s="219" t="s">
        <v>1043</v>
      </c>
      <c r="F272" s="220" t="s">
        <v>1044</v>
      </c>
      <c r="G272" s="221" t="s">
        <v>178</v>
      </c>
      <c r="H272" s="222">
        <v>3.6219999999999999</v>
      </c>
      <c r="I272" s="223"/>
      <c r="J272" s="224">
        <f>ROUND(I272*H272,2)</f>
        <v>0</v>
      </c>
      <c r="K272" s="220" t="s">
        <v>134</v>
      </c>
      <c r="L272" s="44"/>
      <c r="M272" s="225" t="s">
        <v>1</v>
      </c>
      <c r="N272" s="226" t="s">
        <v>38</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140</v>
      </c>
      <c r="AT272" s="229" t="s">
        <v>130</v>
      </c>
      <c r="AU272" s="229" t="s">
        <v>81</v>
      </c>
      <c r="AY272" s="17" t="s">
        <v>127</v>
      </c>
      <c r="BE272" s="230">
        <f>IF(N272="základní",J272,0)</f>
        <v>0</v>
      </c>
      <c r="BF272" s="230">
        <f>IF(N272="snížená",J272,0)</f>
        <v>0</v>
      </c>
      <c r="BG272" s="230">
        <f>IF(N272="zákl. přenesená",J272,0)</f>
        <v>0</v>
      </c>
      <c r="BH272" s="230">
        <f>IF(N272="sníž. přenesená",J272,0)</f>
        <v>0</v>
      </c>
      <c r="BI272" s="230">
        <f>IF(N272="nulová",J272,0)</f>
        <v>0</v>
      </c>
      <c r="BJ272" s="17" t="s">
        <v>81</v>
      </c>
      <c r="BK272" s="230">
        <f>ROUND(I272*H272,2)</f>
        <v>0</v>
      </c>
      <c r="BL272" s="17" t="s">
        <v>140</v>
      </c>
      <c r="BM272" s="229" t="s">
        <v>260</v>
      </c>
    </row>
    <row r="273" s="2" customFormat="1">
      <c r="A273" s="38"/>
      <c r="B273" s="39"/>
      <c r="C273" s="40"/>
      <c r="D273" s="231" t="s">
        <v>136</v>
      </c>
      <c r="E273" s="40"/>
      <c r="F273" s="232" t="s">
        <v>1044</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136</v>
      </c>
      <c r="AU273" s="17" t="s">
        <v>81</v>
      </c>
    </row>
    <row r="274" s="2" customFormat="1">
      <c r="A274" s="38"/>
      <c r="B274" s="39"/>
      <c r="C274" s="40"/>
      <c r="D274" s="231" t="s">
        <v>170</v>
      </c>
      <c r="E274" s="40"/>
      <c r="F274" s="246" t="s">
        <v>1039</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170</v>
      </c>
      <c r="AU274" s="17" t="s">
        <v>81</v>
      </c>
    </row>
    <row r="275" s="12" customFormat="1" ht="25.92" customHeight="1">
      <c r="A275" s="12"/>
      <c r="B275" s="202"/>
      <c r="C275" s="203"/>
      <c r="D275" s="204" t="s">
        <v>72</v>
      </c>
      <c r="E275" s="205" t="s">
        <v>795</v>
      </c>
      <c r="F275" s="205" t="s">
        <v>796</v>
      </c>
      <c r="G275" s="203"/>
      <c r="H275" s="203"/>
      <c r="I275" s="206"/>
      <c r="J275" s="207">
        <f>BK275</f>
        <v>0</v>
      </c>
      <c r="K275" s="203"/>
      <c r="L275" s="208"/>
      <c r="M275" s="209"/>
      <c r="N275" s="210"/>
      <c r="O275" s="210"/>
      <c r="P275" s="211">
        <f>SUM(P276:P289)</f>
        <v>0</v>
      </c>
      <c r="Q275" s="210"/>
      <c r="R275" s="211">
        <f>SUM(R276:R289)</f>
        <v>0</v>
      </c>
      <c r="S275" s="210"/>
      <c r="T275" s="212">
        <f>SUM(T276:T289)</f>
        <v>0</v>
      </c>
      <c r="U275" s="12"/>
      <c r="V275" s="12"/>
      <c r="W275" s="12"/>
      <c r="X275" s="12"/>
      <c r="Y275" s="12"/>
      <c r="Z275" s="12"/>
      <c r="AA275" s="12"/>
      <c r="AB275" s="12"/>
      <c r="AC275" s="12"/>
      <c r="AD275" s="12"/>
      <c r="AE275" s="12"/>
      <c r="AR275" s="213" t="s">
        <v>83</v>
      </c>
      <c r="AT275" s="214" t="s">
        <v>72</v>
      </c>
      <c r="AU275" s="214" t="s">
        <v>73</v>
      </c>
      <c r="AY275" s="213" t="s">
        <v>127</v>
      </c>
      <c r="BK275" s="215">
        <f>SUM(BK276:BK289)</f>
        <v>0</v>
      </c>
    </row>
    <row r="276" s="2" customFormat="1" ht="24.15" customHeight="1">
      <c r="A276" s="38"/>
      <c r="B276" s="39"/>
      <c r="C276" s="218" t="s">
        <v>262</v>
      </c>
      <c r="D276" s="218" t="s">
        <v>130</v>
      </c>
      <c r="E276" s="219" t="s">
        <v>807</v>
      </c>
      <c r="F276" s="220" t="s">
        <v>808</v>
      </c>
      <c r="G276" s="221" t="s">
        <v>398</v>
      </c>
      <c r="H276" s="222">
        <v>4</v>
      </c>
      <c r="I276" s="223"/>
      <c r="J276" s="224">
        <f>ROUND(I276*H276,2)</f>
        <v>0</v>
      </c>
      <c r="K276" s="220" t="s">
        <v>134</v>
      </c>
      <c r="L276" s="44"/>
      <c r="M276" s="225" t="s">
        <v>1</v>
      </c>
      <c r="N276" s="226" t="s">
        <v>38</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162</v>
      </c>
      <c r="AT276" s="229" t="s">
        <v>130</v>
      </c>
      <c r="AU276" s="229" t="s">
        <v>81</v>
      </c>
      <c r="AY276" s="17" t="s">
        <v>127</v>
      </c>
      <c r="BE276" s="230">
        <f>IF(N276="základní",J276,0)</f>
        <v>0</v>
      </c>
      <c r="BF276" s="230">
        <f>IF(N276="snížená",J276,0)</f>
        <v>0</v>
      </c>
      <c r="BG276" s="230">
        <f>IF(N276="zákl. přenesená",J276,0)</f>
        <v>0</v>
      </c>
      <c r="BH276" s="230">
        <f>IF(N276="sníž. přenesená",J276,0)</f>
        <v>0</v>
      </c>
      <c r="BI276" s="230">
        <f>IF(N276="nulová",J276,0)</f>
        <v>0</v>
      </c>
      <c r="BJ276" s="17" t="s">
        <v>81</v>
      </c>
      <c r="BK276" s="230">
        <f>ROUND(I276*H276,2)</f>
        <v>0</v>
      </c>
      <c r="BL276" s="17" t="s">
        <v>162</v>
      </c>
      <c r="BM276" s="229" t="s">
        <v>265</v>
      </c>
    </row>
    <row r="277" s="2" customFormat="1">
      <c r="A277" s="38"/>
      <c r="B277" s="39"/>
      <c r="C277" s="40"/>
      <c r="D277" s="231" t="s">
        <v>136</v>
      </c>
      <c r="E277" s="40"/>
      <c r="F277" s="232" t="s">
        <v>808</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136</v>
      </c>
      <c r="AU277" s="17" t="s">
        <v>81</v>
      </c>
    </row>
    <row r="278" s="2" customFormat="1">
      <c r="A278" s="38"/>
      <c r="B278" s="39"/>
      <c r="C278" s="40"/>
      <c r="D278" s="231" t="s">
        <v>170</v>
      </c>
      <c r="E278" s="40"/>
      <c r="F278" s="246" t="s">
        <v>1045</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170</v>
      </c>
      <c r="AU278" s="17" t="s">
        <v>81</v>
      </c>
    </row>
    <row r="279" s="13" customFormat="1">
      <c r="A279" s="13"/>
      <c r="B279" s="251"/>
      <c r="C279" s="252"/>
      <c r="D279" s="231" t="s">
        <v>670</v>
      </c>
      <c r="E279" s="253" t="s">
        <v>1</v>
      </c>
      <c r="F279" s="254" t="s">
        <v>1046</v>
      </c>
      <c r="G279" s="252"/>
      <c r="H279" s="255">
        <v>4</v>
      </c>
      <c r="I279" s="256"/>
      <c r="J279" s="252"/>
      <c r="K279" s="252"/>
      <c r="L279" s="257"/>
      <c r="M279" s="258"/>
      <c r="N279" s="259"/>
      <c r="O279" s="259"/>
      <c r="P279" s="259"/>
      <c r="Q279" s="259"/>
      <c r="R279" s="259"/>
      <c r="S279" s="259"/>
      <c r="T279" s="260"/>
      <c r="U279" s="13"/>
      <c r="V279" s="13"/>
      <c r="W279" s="13"/>
      <c r="X279" s="13"/>
      <c r="Y279" s="13"/>
      <c r="Z279" s="13"/>
      <c r="AA279" s="13"/>
      <c r="AB279" s="13"/>
      <c r="AC279" s="13"/>
      <c r="AD279" s="13"/>
      <c r="AE279" s="13"/>
      <c r="AT279" s="261" t="s">
        <v>670</v>
      </c>
      <c r="AU279" s="261" t="s">
        <v>81</v>
      </c>
      <c r="AV279" s="13" t="s">
        <v>83</v>
      </c>
      <c r="AW279" s="13" t="s">
        <v>30</v>
      </c>
      <c r="AX279" s="13" t="s">
        <v>73</v>
      </c>
      <c r="AY279" s="261" t="s">
        <v>127</v>
      </c>
    </row>
    <row r="280" s="14" customFormat="1">
      <c r="A280" s="14"/>
      <c r="B280" s="262"/>
      <c r="C280" s="263"/>
      <c r="D280" s="231" t="s">
        <v>670</v>
      </c>
      <c r="E280" s="264" t="s">
        <v>1</v>
      </c>
      <c r="F280" s="265" t="s">
        <v>672</v>
      </c>
      <c r="G280" s="263"/>
      <c r="H280" s="266">
        <v>4</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670</v>
      </c>
      <c r="AU280" s="272" t="s">
        <v>81</v>
      </c>
      <c r="AV280" s="14" t="s">
        <v>140</v>
      </c>
      <c r="AW280" s="14" t="s">
        <v>30</v>
      </c>
      <c r="AX280" s="14" t="s">
        <v>81</v>
      </c>
      <c r="AY280" s="272" t="s">
        <v>127</v>
      </c>
    </row>
    <row r="281" s="2" customFormat="1" ht="37.8" customHeight="1">
      <c r="A281" s="38"/>
      <c r="B281" s="39"/>
      <c r="C281" s="218" t="s">
        <v>201</v>
      </c>
      <c r="D281" s="218" t="s">
        <v>130</v>
      </c>
      <c r="E281" s="219" t="s">
        <v>805</v>
      </c>
      <c r="F281" s="220" t="s">
        <v>806</v>
      </c>
      <c r="G281" s="221" t="s">
        <v>398</v>
      </c>
      <c r="H281" s="222">
        <v>4</v>
      </c>
      <c r="I281" s="223"/>
      <c r="J281" s="224">
        <f>ROUND(I281*H281,2)</f>
        <v>0</v>
      </c>
      <c r="K281" s="220" t="s">
        <v>134</v>
      </c>
      <c r="L281" s="44"/>
      <c r="M281" s="225" t="s">
        <v>1</v>
      </c>
      <c r="N281" s="226" t="s">
        <v>38</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162</v>
      </c>
      <c r="AT281" s="229" t="s">
        <v>130</v>
      </c>
      <c r="AU281" s="229" t="s">
        <v>81</v>
      </c>
      <c r="AY281" s="17" t="s">
        <v>127</v>
      </c>
      <c r="BE281" s="230">
        <f>IF(N281="základní",J281,0)</f>
        <v>0</v>
      </c>
      <c r="BF281" s="230">
        <f>IF(N281="snížená",J281,0)</f>
        <v>0</v>
      </c>
      <c r="BG281" s="230">
        <f>IF(N281="zákl. přenesená",J281,0)</f>
        <v>0</v>
      </c>
      <c r="BH281" s="230">
        <f>IF(N281="sníž. přenesená",J281,0)</f>
        <v>0</v>
      </c>
      <c r="BI281" s="230">
        <f>IF(N281="nulová",J281,0)</f>
        <v>0</v>
      </c>
      <c r="BJ281" s="17" t="s">
        <v>81</v>
      </c>
      <c r="BK281" s="230">
        <f>ROUND(I281*H281,2)</f>
        <v>0</v>
      </c>
      <c r="BL281" s="17" t="s">
        <v>162</v>
      </c>
      <c r="BM281" s="229" t="s">
        <v>268</v>
      </c>
    </row>
    <row r="282" s="2" customFormat="1">
      <c r="A282" s="38"/>
      <c r="B282" s="39"/>
      <c r="C282" s="40"/>
      <c r="D282" s="231" t="s">
        <v>136</v>
      </c>
      <c r="E282" s="40"/>
      <c r="F282" s="232" t="s">
        <v>806</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136</v>
      </c>
      <c r="AU282" s="17" t="s">
        <v>81</v>
      </c>
    </row>
    <row r="283" s="13" customFormat="1">
      <c r="A283" s="13"/>
      <c r="B283" s="251"/>
      <c r="C283" s="252"/>
      <c r="D283" s="231" t="s">
        <v>670</v>
      </c>
      <c r="E283" s="253" t="s">
        <v>1</v>
      </c>
      <c r="F283" s="254" t="s">
        <v>1046</v>
      </c>
      <c r="G283" s="252"/>
      <c r="H283" s="255">
        <v>4</v>
      </c>
      <c r="I283" s="256"/>
      <c r="J283" s="252"/>
      <c r="K283" s="252"/>
      <c r="L283" s="257"/>
      <c r="M283" s="258"/>
      <c r="N283" s="259"/>
      <c r="O283" s="259"/>
      <c r="P283" s="259"/>
      <c r="Q283" s="259"/>
      <c r="R283" s="259"/>
      <c r="S283" s="259"/>
      <c r="T283" s="260"/>
      <c r="U283" s="13"/>
      <c r="V283" s="13"/>
      <c r="W283" s="13"/>
      <c r="X283" s="13"/>
      <c r="Y283" s="13"/>
      <c r="Z283" s="13"/>
      <c r="AA283" s="13"/>
      <c r="AB283" s="13"/>
      <c r="AC283" s="13"/>
      <c r="AD283" s="13"/>
      <c r="AE283" s="13"/>
      <c r="AT283" s="261" t="s">
        <v>670</v>
      </c>
      <c r="AU283" s="261" t="s">
        <v>81</v>
      </c>
      <c r="AV283" s="13" t="s">
        <v>83</v>
      </c>
      <c r="AW283" s="13" t="s">
        <v>30</v>
      </c>
      <c r="AX283" s="13" t="s">
        <v>73</v>
      </c>
      <c r="AY283" s="261" t="s">
        <v>127</v>
      </c>
    </row>
    <row r="284" s="14" customFormat="1">
      <c r="A284" s="14"/>
      <c r="B284" s="262"/>
      <c r="C284" s="263"/>
      <c r="D284" s="231" t="s">
        <v>670</v>
      </c>
      <c r="E284" s="264" t="s">
        <v>1</v>
      </c>
      <c r="F284" s="265" t="s">
        <v>672</v>
      </c>
      <c r="G284" s="263"/>
      <c r="H284" s="266">
        <v>4</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670</v>
      </c>
      <c r="AU284" s="272" t="s">
        <v>81</v>
      </c>
      <c r="AV284" s="14" t="s">
        <v>140</v>
      </c>
      <c r="AW284" s="14" t="s">
        <v>30</v>
      </c>
      <c r="AX284" s="14" t="s">
        <v>81</v>
      </c>
      <c r="AY284" s="272" t="s">
        <v>127</v>
      </c>
    </row>
    <row r="285" s="2" customFormat="1" ht="24.15" customHeight="1">
      <c r="A285" s="38"/>
      <c r="B285" s="39"/>
      <c r="C285" s="218" t="s">
        <v>270</v>
      </c>
      <c r="D285" s="218" t="s">
        <v>130</v>
      </c>
      <c r="E285" s="219" t="s">
        <v>810</v>
      </c>
      <c r="F285" s="220" t="s">
        <v>811</v>
      </c>
      <c r="G285" s="221" t="s">
        <v>398</v>
      </c>
      <c r="H285" s="222">
        <v>4</v>
      </c>
      <c r="I285" s="223"/>
      <c r="J285" s="224">
        <f>ROUND(I285*H285,2)</f>
        <v>0</v>
      </c>
      <c r="K285" s="220" t="s">
        <v>134</v>
      </c>
      <c r="L285" s="44"/>
      <c r="M285" s="225" t="s">
        <v>1</v>
      </c>
      <c r="N285" s="226" t="s">
        <v>38</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162</v>
      </c>
      <c r="AT285" s="229" t="s">
        <v>130</v>
      </c>
      <c r="AU285" s="229" t="s">
        <v>81</v>
      </c>
      <c r="AY285" s="17" t="s">
        <v>127</v>
      </c>
      <c r="BE285" s="230">
        <f>IF(N285="základní",J285,0)</f>
        <v>0</v>
      </c>
      <c r="BF285" s="230">
        <f>IF(N285="snížená",J285,0)</f>
        <v>0</v>
      </c>
      <c r="BG285" s="230">
        <f>IF(N285="zákl. přenesená",J285,0)</f>
        <v>0</v>
      </c>
      <c r="BH285" s="230">
        <f>IF(N285="sníž. přenesená",J285,0)</f>
        <v>0</v>
      </c>
      <c r="BI285" s="230">
        <f>IF(N285="nulová",J285,0)</f>
        <v>0</v>
      </c>
      <c r="BJ285" s="17" t="s">
        <v>81</v>
      </c>
      <c r="BK285" s="230">
        <f>ROUND(I285*H285,2)</f>
        <v>0</v>
      </c>
      <c r="BL285" s="17" t="s">
        <v>162</v>
      </c>
      <c r="BM285" s="229" t="s">
        <v>273</v>
      </c>
    </row>
    <row r="286" s="2" customFormat="1">
      <c r="A286" s="38"/>
      <c r="B286" s="39"/>
      <c r="C286" s="40"/>
      <c r="D286" s="231" t="s">
        <v>136</v>
      </c>
      <c r="E286" s="40"/>
      <c r="F286" s="232" t="s">
        <v>811</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136</v>
      </c>
      <c r="AU286" s="17" t="s">
        <v>81</v>
      </c>
    </row>
    <row r="287" s="2" customFormat="1">
      <c r="A287" s="38"/>
      <c r="B287" s="39"/>
      <c r="C287" s="40"/>
      <c r="D287" s="231" t="s">
        <v>170</v>
      </c>
      <c r="E287" s="40"/>
      <c r="F287" s="246" t="s">
        <v>1047</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170</v>
      </c>
      <c r="AU287" s="17" t="s">
        <v>81</v>
      </c>
    </row>
    <row r="288" s="13" customFormat="1">
      <c r="A288" s="13"/>
      <c r="B288" s="251"/>
      <c r="C288" s="252"/>
      <c r="D288" s="231" t="s">
        <v>670</v>
      </c>
      <c r="E288" s="253" t="s">
        <v>1</v>
      </c>
      <c r="F288" s="254" t="s">
        <v>1046</v>
      </c>
      <c r="G288" s="252"/>
      <c r="H288" s="255">
        <v>4</v>
      </c>
      <c r="I288" s="256"/>
      <c r="J288" s="252"/>
      <c r="K288" s="252"/>
      <c r="L288" s="257"/>
      <c r="M288" s="258"/>
      <c r="N288" s="259"/>
      <c r="O288" s="259"/>
      <c r="P288" s="259"/>
      <c r="Q288" s="259"/>
      <c r="R288" s="259"/>
      <c r="S288" s="259"/>
      <c r="T288" s="260"/>
      <c r="U288" s="13"/>
      <c r="V288" s="13"/>
      <c r="W288" s="13"/>
      <c r="X288" s="13"/>
      <c r="Y288" s="13"/>
      <c r="Z288" s="13"/>
      <c r="AA288" s="13"/>
      <c r="AB288" s="13"/>
      <c r="AC288" s="13"/>
      <c r="AD288" s="13"/>
      <c r="AE288" s="13"/>
      <c r="AT288" s="261" t="s">
        <v>670</v>
      </c>
      <c r="AU288" s="261" t="s">
        <v>81</v>
      </c>
      <c r="AV288" s="13" t="s">
        <v>83</v>
      </c>
      <c r="AW288" s="13" t="s">
        <v>30</v>
      </c>
      <c r="AX288" s="13" t="s">
        <v>73</v>
      </c>
      <c r="AY288" s="261" t="s">
        <v>127</v>
      </c>
    </row>
    <row r="289" s="14" customFormat="1">
      <c r="A289" s="14"/>
      <c r="B289" s="262"/>
      <c r="C289" s="263"/>
      <c r="D289" s="231" t="s">
        <v>670</v>
      </c>
      <c r="E289" s="264" t="s">
        <v>1</v>
      </c>
      <c r="F289" s="265" t="s">
        <v>672</v>
      </c>
      <c r="G289" s="263"/>
      <c r="H289" s="266">
        <v>4</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670</v>
      </c>
      <c r="AU289" s="272" t="s">
        <v>81</v>
      </c>
      <c r="AV289" s="14" t="s">
        <v>140</v>
      </c>
      <c r="AW289" s="14" t="s">
        <v>30</v>
      </c>
      <c r="AX289" s="14" t="s">
        <v>81</v>
      </c>
      <c r="AY289" s="272" t="s">
        <v>127</v>
      </c>
    </row>
    <row r="290" s="12" customFormat="1" ht="25.92" customHeight="1">
      <c r="A290" s="12"/>
      <c r="B290" s="202"/>
      <c r="C290" s="203"/>
      <c r="D290" s="204" t="s">
        <v>72</v>
      </c>
      <c r="E290" s="205" t="s">
        <v>868</v>
      </c>
      <c r="F290" s="205" t="s">
        <v>869</v>
      </c>
      <c r="G290" s="203"/>
      <c r="H290" s="203"/>
      <c r="I290" s="206"/>
      <c r="J290" s="207">
        <f>BK290</f>
        <v>0</v>
      </c>
      <c r="K290" s="203"/>
      <c r="L290" s="208"/>
      <c r="M290" s="209"/>
      <c r="N290" s="210"/>
      <c r="O290" s="210"/>
      <c r="P290" s="211">
        <f>SUM(P291:P313)</f>
        <v>0</v>
      </c>
      <c r="Q290" s="210"/>
      <c r="R290" s="211">
        <f>SUM(R291:R313)</f>
        <v>0</v>
      </c>
      <c r="S290" s="210"/>
      <c r="T290" s="212">
        <f>SUM(T291:T313)</f>
        <v>0</v>
      </c>
      <c r="U290" s="12"/>
      <c r="V290" s="12"/>
      <c r="W290" s="12"/>
      <c r="X290" s="12"/>
      <c r="Y290" s="12"/>
      <c r="Z290" s="12"/>
      <c r="AA290" s="12"/>
      <c r="AB290" s="12"/>
      <c r="AC290" s="12"/>
      <c r="AD290" s="12"/>
      <c r="AE290" s="12"/>
      <c r="AR290" s="213" t="s">
        <v>81</v>
      </c>
      <c r="AT290" s="214" t="s">
        <v>72</v>
      </c>
      <c r="AU290" s="214" t="s">
        <v>73</v>
      </c>
      <c r="AY290" s="213" t="s">
        <v>127</v>
      </c>
      <c r="BK290" s="215">
        <f>SUM(BK291:BK313)</f>
        <v>0</v>
      </c>
    </row>
    <row r="291" s="2" customFormat="1" ht="16.5" customHeight="1">
      <c r="A291" s="38"/>
      <c r="B291" s="39"/>
      <c r="C291" s="218" t="s">
        <v>205</v>
      </c>
      <c r="D291" s="218" t="s">
        <v>130</v>
      </c>
      <c r="E291" s="219" t="s">
        <v>870</v>
      </c>
      <c r="F291" s="220" t="s">
        <v>871</v>
      </c>
      <c r="G291" s="221" t="s">
        <v>409</v>
      </c>
      <c r="H291" s="222">
        <v>1</v>
      </c>
      <c r="I291" s="223"/>
      <c r="J291" s="224">
        <f>ROUND(I291*H291,2)</f>
        <v>0</v>
      </c>
      <c r="K291" s="220" t="s">
        <v>134</v>
      </c>
      <c r="L291" s="44"/>
      <c r="M291" s="225" t="s">
        <v>1</v>
      </c>
      <c r="N291" s="226" t="s">
        <v>38</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140</v>
      </c>
      <c r="AT291" s="229" t="s">
        <v>130</v>
      </c>
      <c r="AU291" s="229" t="s">
        <v>81</v>
      </c>
      <c r="AY291" s="17" t="s">
        <v>127</v>
      </c>
      <c r="BE291" s="230">
        <f>IF(N291="základní",J291,0)</f>
        <v>0</v>
      </c>
      <c r="BF291" s="230">
        <f>IF(N291="snížená",J291,0)</f>
        <v>0</v>
      </c>
      <c r="BG291" s="230">
        <f>IF(N291="zákl. přenesená",J291,0)</f>
        <v>0</v>
      </c>
      <c r="BH291" s="230">
        <f>IF(N291="sníž. přenesená",J291,0)</f>
        <v>0</v>
      </c>
      <c r="BI291" s="230">
        <f>IF(N291="nulová",J291,0)</f>
        <v>0</v>
      </c>
      <c r="BJ291" s="17" t="s">
        <v>81</v>
      </c>
      <c r="BK291" s="230">
        <f>ROUND(I291*H291,2)</f>
        <v>0</v>
      </c>
      <c r="BL291" s="17" t="s">
        <v>140</v>
      </c>
      <c r="BM291" s="229" t="s">
        <v>276</v>
      </c>
    </row>
    <row r="292" s="2" customFormat="1">
      <c r="A292" s="38"/>
      <c r="B292" s="39"/>
      <c r="C292" s="40"/>
      <c r="D292" s="231" t="s">
        <v>136</v>
      </c>
      <c r="E292" s="40"/>
      <c r="F292" s="232" t="s">
        <v>871</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136</v>
      </c>
      <c r="AU292" s="17" t="s">
        <v>81</v>
      </c>
    </row>
    <row r="293" s="2" customFormat="1" ht="16.5" customHeight="1">
      <c r="A293" s="38"/>
      <c r="B293" s="39"/>
      <c r="C293" s="218" t="s">
        <v>278</v>
      </c>
      <c r="D293" s="218" t="s">
        <v>130</v>
      </c>
      <c r="E293" s="219" t="s">
        <v>601</v>
      </c>
      <c r="F293" s="220" t="s">
        <v>602</v>
      </c>
      <c r="G293" s="221" t="s">
        <v>409</v>
      </c>
      <c r="H293" s="222">
        <v>1</v>
      </c>
      <c r="I293" s="223"/>
      <c r="J293" s="224">
        <f>ROUND(I293*H293,2)</f>
        <v>0</v>
      </c>
      <c r="K293" s="220" t="s">
        <v>134</v>
      </c>
      <c r="L293" s="44"/>
      <c r="M293" s="225" t="s">
        <v>1</v>
      </c>
      <c r="N293" s="226" t="s">
        <v>38</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140</v>
      </c>
      <c r="AT293" s="229" t="s">
        <v>130</v>
      </c>
      <c r="AU293" s="229" t="s">
        <v>81</v>
      </c>
      <c r="AY293" s="17" t="s">
        <v>127</v>
      </c>
      <c r="BE293" s="230">
        <f>IF(N293="základní",J293,0)</f>
        <v>0</v>
      </c>
      <c r="BF293" s="230">
        <f>IF(N293="snížená",J293,0)</f>
        <v>0</v>
      </c>
      <c r="BG293" s="230">
        <f>IF(N293="zákl. přenesená",J293,0)</f>
        <v>0</v>
      </c>
      <c r="BH293" s="230">
        <f>IF(N293="sníž. přenesená",J293,0)</f>
        <v>0</v>
      </c>
      <c r="BI293" s="230">
        <f>IF(N293="nulová",J293,0)</f>
        <v>0</v>
      </c>
      <c r="BJ293" s="17" t="s">
        <v>81</v>
      </c>
      <c r="BK293" s="230">
        <f>ROUND(I293*H293,2)</f>
        <v>0</v>
      </c>
      <c r="BL293" s="17" t="s">
        <v>140</v>
      </c>
      <c r="BM293" s="229" t="s">
        <v>281</v>
      </c>
    </row>
    <row r="294" s="2" customFormat="1">
      <c r="A294" s="38"/>
      <c r="B294" s="39"/>
      <c r="C294" s="40"/>
      <c r="D294" s="231" t="s">
        <v>136</v>
      </c>
      <c r="E294" s="40"/>
      <c r="F294" s="232" t="s">
        <v>602</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136</v>
      </c>
      <c r="AU294" s="17" t="s">
        <v>81</v>
      </c>
    </row>
    <row r="295" s="2" customFormat="1" ht="16.5" customHeight="1">
      <c r="A295" s="38"/>
      <c r="B295" s="39"/>
      <c r="C295" s="218" t="s">
        <v>209</v>
      </c>
      <c r="D295" s="218" t="s">
        <v>130</v>
      </c>
      <c r="E295" s="219" t="s">
        <v>604</v>
      </c>
      <c r="F295" s="220" t="s">
        <v>605</v>
      </c>
      <c r="G295" s="221" t="s">
        <v>409</v>
      </c>
      <c r="H295" s="222">
        <v>1</v>
      </c>
      <c r="I295" s="223"/>
      <c r="J295" s="224">
        <f>ROUND(I295*H295,2)</f>
        <v>0</v>
      </c>
      <c r="K295" s="220" t="s">
        <v>134</v>
      </c>
      <c r="L295" s="44"/>
      <c r="M295" s="225" t="s">
        <v>1</v>
      </c>
      <c r="N295" s="226" t="s">
        <v>38</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140</v>
      </c>
      <c r="AT295" s="229" t="s">
        <v>130</v>
      </c>
      <c r="AU295" s="229" t="s">
        <v>81</v>
      </c>
      <c r="AY295" s="17" t="s">
        <v>127</v>
      </c>
      <c r="BE295" s="230">
        <f>IF(N295="základní",J295,0)</f>
        <v>0</v>
      </c>
      <c r="BF295" s="230">
        <f>IF(N295="snížená",J295,0)</f>
        <v>0</v>
      </c>
      <c r="BG295" s="230">
        <f>IF(N295="zákl. přenesená",J295,0)</f>
        <v>0</v>
      </c>
      <c r="BH295" s="230">
        <f>IF(N295="sníž. přenesená",J295,0)</f>
        <v>0</v>
      </c>
      <c r="BI295" s="230">
        <f>IF(N295="nulová",J295,0)</f>
        <v>0</v>
      </c>
      <c r="BJ295" s="17" t="s">
        <v>81</v>
      </c>
      <c r="BK295" s="230">
        <f>ROUND(I295*H295,2)</f>
        <v>0</v>
      </c>
      <c r="BL295" s="17" t="s">
        <v>140</v>
      </c>
      <c r="BM295" s="229" t="s">
        <v>284</v>
      </c>
    </row>
    <row r="296" s="2" customFormat="1">
      <c r="A296" s="38"/>
      <c r="B296" s="39"/>
      <c r="C296" s="40"/>
      <c r="D296" s="231" t="s">
        <v>136</v>
      </c>
      <c r="E296" s="40"/>
      <c r="F296" s="232" t="s">
        <v>605</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136</v>
      </c>
      <c r="AU296" s="17" t="s">
        <v>81</v>
      </c>
    </row>
    <row r="297" s="2" customFormat="1" ht="16.5" customHeight="1">
      <c r="A297" s="38"/>
      <c r="B297" s="39"/>
      <c r="C297" s="218" t="s">
        <v>286</v>
      </c>
      <c r="D297" s="218" t="s">
        <v>130</v>
      </c>
      <c r="E297" s="219" t="s">
        <v>607</v>
      </c>
      <c r="F297" s="220" t="s">
        <v>608</v>
      </c>
      <c r="G297" s="221" t="s">
        <v>409</v>
      </c>
      <c r="H297" s="222">
        <v>1</v>
      </c>
      <c r="I297" s="223"/>
      <c r="J297" s="224">
        <f>ROUND(I297*H297,2)</f>
        <v>0</v>
      </c>
      <c r="K297" s="220" t="s">
        <v>134</v>
      </c>
      <c r="L297" s="44"/>
      <c r="M297" s="225" t="s">
        <v>1</v>
      </c>
      <c r="N297" s="226" t="s">
        <v>38</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140</v>
      </c>
      <c r="AT297" s="229" t="s">
        <v>130</v>
      </c>
      <c r="AU297" s="229" t="s">
        <v>81</v>
      </c>
      <c r="AY297" s="17" t="s">
        <v>127</v>
      </c>
      <c r="BE297" s="230">
        <f>IF(N297="základní",J297,0)</f>
        <v>0</v>
      </c>
      <c r="BF297" s="230">
        <f>IF(N297="snížená",J297,0)</f>
        <v>0</v>
      </c>
      <c r="BG297" s="230">
        <f>IF(N297="zákl. přenesená",J297,0)</f>
        <v>0</v>
      </c>
      <c r="BH297" s="230">
        <f>IF(N297="sníž. přenesená",J297,0)</f>
        <v>0</v>
      </c>
      <c r="BI297" s="230">
        <f>IF(N297="nulová",J297,0)</f>
        <v>0</v>
      </c>
      <c r="BJ297" s="17" t="s">
        <v>81</v>
      </c>
      <c r="BK297" s="230">
        <f>ROUND(I297*H297,2)</f>
        <v>0</v>
      </c>
      <c r="BL297" s="17" t="s">
        <v>140</v>
      </c>
      <c r="BM297" s="229" t="s">
        <v>289</v>
      </c>
    </row>
    <row r="298" s="2" customFormat="1">
      <c r="A298" s="38"/>
      <c r="B298" s="39"/>
      <c r="C298" s="40"/>
      <c r="D298" s="231" t="s">
        <v>136</v>
      </c>
      <c r="E298" s="40"/>
      <c r="F298" s="232" t="s">
        <v>608</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7" t="s">
        <v>136</v>
      </c>
      <c r="AU298" s="17" t="s">
        <v>81</v>
      </c>
    </row>
    <row r="299" s="2" customFormat="1" ht="16.5" customHeight="1">
      <c r="A299" s="38"/>
      <c r="B299" s="39"/>
      <c r="C299" s="218" t="s">
        <v>216</v>
      </c>
      <c r="D299" s="218" t="s">
        <v>130</v>
      </c>
      <c r="E299" s="219" t="s">
        <v>872</v>
      </c>
      <c r="F299" s="220" t="s">
        <v>1048</v>
      </c>
      <c r="G299" s="221" t="s">
        <v>409</v>
      </c>
      <c r="H299" s="222">
        <v>1</v>
      </c>
      <c r="I299" s="223"/>
      <c r="J299" s="224">
        <f>ROUND(I299*H299,2)</f>
        <v>0</v>
      </c>
      <c r="K299" s="220" t="s">
        <v>134</v>
      </c>
      <c r="L299" s="44"/>
      <c r="M299" s="225" t="s">
        <v>1</v>
      </c>
      <c r="N299" s="226" t="s">
        <v>38</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140</v>
      </c>
      <c r="AT299" s="229" t="s">
        <v>130</v>
      </c>
      <c r="AU299" s="229" t="s">
        <v>81</v>
      </c>
      <c r="AY299" s="17" t="s">
        <v>127</v>
      </c>
      <c r="BE299" s="230">
        <f>IF(N299="základní",J299,0)</f>
        <v>0</v>
      </c>
      <c r="BF299" s="230">
        <f>IF(N299="snížená",J299,0)</f>
        <v>0</v>
      </c>
      <c r="BG299" s="230">
        <f>IF(N299="zákl. přenesená",J299,0)</f>
        <v>0</v>
      </c>
      <c r="BH299" s="230">
        <f>IF(N299="sníž. přenesená",J299,0)</f>
        <v>0</v>
      </c>
      <c r="BI299" s="230">
        <f>IF(N299="nulová",J299,0)</f>
        <v>0</v>
      </c>
      <c r="BJ299" s="17" t="s">
        <v>81</v>
      </c>
      <c r="BK299" s="230">
        <f>ROUND(I299*H299,2)</f>
        <v>0</v>
      </c>
      <c r="BL299" s="17" t="s">
        <v>140</v>
      </c>
      <c r="BM299" s="229" t="s">
        <v>292</v>
      </c>
    </row>
    <row r="300" s="2" customFormat="1">
      <c r="A300" s="38"/>
      <c r="B300" s="39"/>
      <c r="C300" s="40"/>
      <c r="D300" s="231" t="s">
        <v>136</v>
      </c>
      <c r="E300" s="40"/>
      <c r="F300" s="232" t="s">
        <v>1048</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136</v>
      </c>
      <c r="AU300" s="17" t="s">
        <v>81</v>
      </c>
    </row>
    <row r="301" s="2" customFormat="1" ht="16.5" customHeight="1">
      <c r="A301" s="38"/>
      <c r="B301" s="39"/>
      <c r="C301" s="218" t="s">
        <v>293</v>
      </c>
      <c r="D301" s="218" t="s">
        <v>130</v>
      </c>
      <c r="E301" s="219" t="s">
        <v>874</v>
      </c>
      <c r="F301" s="220" t="s">
        <v>875</v>
      </c>
      <c r="G301" s="221" t="s">
        <v>133</v>
      </c>
      <c r="H301" s="222">
        <v>326</v>
      </c>
      <c r="I301" s="223"/>
      <c r="J301" s="224">
        <f>ROUND(I301*H301,2)</f>
        <v>0</v>
      </c>
      <c r="K301" s="220" t="s">
        <v>134</v>
      </c>
      <c r="L301" s="44"/>
      <c r="M301" s="225" t="s">
        <v>1</v>
      </c>
      <c r="N301" s="226" t="s">
        <v>38</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140</v>
      </c>
      <c r="AT301" s="229" t="s">
        <v>130</v>
      </c>
      <c r="AU301" s="229" t="s">
        <v>81</v>
      </c>
      <c r="AY301" s="17" t="s">
        <v>127</v>
      </c>
      <c r="BE301" s="230">
        <f>IF(N301="základní",J301,0)</f>
        <v>0</v>
      </c>
      <c r="BF301" s="230">
        <f>IF(N301="snížená",J301,0)</f>
        <v>0</v>
      </c>
      <c r="BG301" s="230">
        <f>IF(N301="zákl. přenesená",J301,0)</f>
        <v>0</v>
      </c>
      <c r="BH301" s="230">
        <f>IF(N301="sníž. přenesená",J301,0)</f>
        <v>0</v>
      </c>
      <c r="BI301" s="230">
        <f>IF(N301="nulová",J301,0)</f>
        <v>0</v>
      </c>
      <c r="BJ301" s="17" t="s">
        <v>81</v>
      </c>
      <c r="BK301" s="230">
        <f>ROUND(I301*H301,2)</f>
        <v>0</v>
      </c>
      <c r="BL301" s="17" t="s">
        <v>140</v>
      </c>
      <c r="BM301" s="229" t="s">
        <v>296</v>
      </c>
    </row>
    <row r="302" s="2" customFormat="1">
      <c r="A302" s="38"/>
      <c r="B302" s="39"/>
      <c r="C302" s="40"/>
      <c r="D302" s="231" t="s">
        <v>136</v>
      </c>
      <c r="E302" s="40"/>
      <c r="F302" s="232" t="s">
        <v>875</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136</v>
      </c>
      <c r="AU302" s="17" t="s">
        <v>81</v>
      </c>
    </row>
    <row r="303" s="2" customFormat="1">
      <c r="A303" s="38"/>
      <c r="B303" s="39"/>
      <c r="C303" s="40"/>
      <c r="D303" s="231" t="s">
        <v>170</v>
      </c>
      <c r="E303" s="40"/>
      <c r="F303" s="246" t="s">
        <v>1049</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170</v>
      </c>
      <c r="AU303" s="17" t="s">
        <v>81</v>
      </c>
    </row>
    <row r="304" s="2" customFormat="1" ht="16.5" customHeight="1">
      <c r="A304" s="38"/>
      <c r="B304" s="39"/>
      <c r="C304" s="218" t="s">
        <v>219</v>
      </c>
      <c r="D304" s="218" t="s">
        <v>130</v>
      </c>
      <c r="E304" s="219" t="s">
        <v>611</v>
      </c>
      <c r="F304" s="220" t="s">
        <v>612</v>
      </c>
      <c r="G304" s="221" t="s">
        <v>409</v>
      </c>
      <c r="H304" s="222">
        <v>1</v>
      </c>
      <c r="I304" s="223"/>
      <c r="J304" s="224">
        <f>ROUND(I304*H304,2)</f>
        <v>0</v>
      </c>
      <c r="K304" s="220" t="s">
        <v>134</v>
      </c>
      <c r="L304" s="44"/>
      <c r="M304" s="225" t="s">
        <v>1</v>
      </c>
      <c r="N304" s="226" t="s">
        <v>38</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140</v>
      </c>
      <c r="AT304" s="229" t="s">
        <v>130</v>
      </c>
      <c r="AU304" s="229" t="s">
        <v>81</v>
      </c>
      <c r="AY304" s="17" t="s">
        <v>127</v>
      </c>
      <c r="BE304" s="230">
        <f>IF(N304="základní",J304,0)</f>
        <v>0</v>
      </c>
      <c r="BF304" s="230">
        <f>IF(N304="snížená",J304,0)</f>
        <v>0</v>
      </c>
      <c r="BG304" s="230">
        <f>IF(N304="zákl. přenesená",J304,0)</f>
        <v>0</v>
      </c>
      <c r="BH304" s="230">
        <f>IF(N304="sníž. přenesená",J304,0)</f>
        <v>0</v>
      </c>
      <c r="BI304" s="230">
        <f>IF(N304="nulová",J304,0)</f>
        <v>0</v>
      </c>
      <c r="BJ304" s="17" t="s">
        <v>81</v>
      </c>
      <c r="BK304" s="230">
        <f>ROUND(I304*H304,2)</f>
        <v>0</v>
      </c>
      <c r="BL304" s="17" t="s">
        <v>140</v>
      </c>
      <c r="BM304" s="229" t="s">
        <v>299</v>
      </c>
    </row>
    <row r="305" s="2" customFormat="1">
      <c r="A305" s="38"/>
      <c r="B305" s="39"/>
      <c r="C305" s="40"/>
      <c r="D305" s="231" t="s">
        <v>136</v>
      </c>
      <c r="E305" s="40"/>
      <c r="F305" s="232" t="s">
        <v>612</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136</v>
      </c>
      <c r="AU305" s="17" t="s">
        <v>81</v>
      </c>
    </row>
    <row r="306" s="2" customFormat="1" ht="16.5" customHeight="1">
      <c r="A306" s="38"/>
      <c r="B306" s="39"/>
      <c r="C306" s="218" t="s">
        <v>300</v>
      </c>
      <c r="D306" s="218" t="s">
        <v>130</v>
      </c>
      <c r="E306" s="219" t="s">
        <v>1050</v>
      </c>
      <c r="F306" s="220" t="s">
        <v>1051</v>
      </c>
      <c r="G306" s="221" t="s">
        <v>409</v>
      </c>
      <c r="H306" s="222">
        <v>1</v>
      </c>
      <c r="I306" s="223"/>
      <c r="J306" s="224">
        <f>ROUND(I306*H306,2)</f>
        <v>0</v>
      </c>
      <c r="K306" s="220" t="s">
        <v>134</v>
      </c>
      <c r="L306" s="44"/>
      <c r="M306" s="225" t="s">
        <v>1</v>
      </c>
      <c r="N306" s="226" t="s">
        <v>38</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140</v>
      </c>
      <c r="AT306" s="229" t="s">
        <v>130</v>
      </c>
      <c r="AU306" s="229" t="s">
        <v>81</v>
      </c>
      <c r="AY306" s="17" t="s">
        <v>127</v>
      </c>
      <c r="BE306" s="230">
        <f>IF(N306="základní",J306,0)</f>
        <v>0</v>
      </c>
      <c r="BF306" s="230">
        <f>IF(N306="snížená",J306,0)</f>
        <v>0</v>
      </c>
      <c r="BG306" s="230">
        <f>IF(N306="zákl. přenesená",J306,0)</f>
        <v>0</v>
      </c>
      <c r="BH306" s="230">
        <f>IF(N306="sníž. přenesená",J306,0)</f>
        <v>0</v>
      </c>
      <c r="BI306" s="230">
        <f>IF(N306="nulová",J306,0)</f>
        <v>0</v>
      </c>
      <c r="BJ306" s="17" t="s">
        <v>81</v>
      </c>
      <c r="BK306" s="230">
        <f>ROUND(I306*H306,2)</f>
        <v>0</v>
      </c>
      <c r="BL306" s="17" t="s">
        <v>140</v>
      </c>
      <c r="BM306" s="229" t="s">
        <v>303</v>
      </c>
    </row>
    <row r="307" s="2" customFormat="1">
      <c r="A307" s="38"/>
      <c r="B307" s="39"/>
      <c r="C307" s="40"/>
      <c r="D307" s="231" t="s">
        <v>136</v>
      </c>
      <c r="E307" s="40"/>
      <c r="F307" s="232" t="s">
        <v>1051</v>
      </c>
      <c r="G307" s="40"/>
      <c r="H307" s="40"/>
      <c r="I307" s="233"/>
      <c r="J307" s="40"/>
      <c r="K307" s="40"/>
      <c r="L307" s="44"/>
      <c r="M307" s="234"/>
      <c r="N307" s="235"/>
      <c r="O307" s="91"/>
      <c r="P307" s="91"/>
      <c r="Q307" s="91"/>
      <c r="R307" s="91"/>
      <c r="S307" s="91"/>
      <c r="T307" s="92"/>
      <c r="U307" s="38"/>
      <c r="V307" s="38"/>
      <c r="W307" s="38"/>
      <c r="X307" s="38"/>
      <c r="Y307" s="38"/>
      <c r="Z307" s="38"/>
      <c r="AA307" s="38"/>
      <c r="AB307" s="38"/>
      <c r="AC307" s="38"/>
      <c r="AD307" s="38"/>
      <c r="AE307" s="38"/>
      <c r="AT307" s="17" t="s">
        <v>136</v>
      </c>
      <c r="AU307" s="17" t="s">
        <v>81</v>
      </c>
    </row>
    <row r="308" s="2" customFormat="1" ht="16.5" customHeight="1">
      <c r="A308" s="38"/>
      <c r="B308" s="39"/>
      <c r="C308" s="218" t="s">
        <v>223</v>
      </c>
      <c r="D308" s="218" t="s">
        <v>130</v>
      </c>
      <c r="E308" s="219" t="s">
        <v>1052</v>
      </c>
      <c r="F308" s="220" t="s">
        <v>1053</v>
      </c>
      <c r="G308" s="221" t="s">
        <v>409</v>
      </c>
      <c r="H308" s="222">
        <v>1</v>
      </c>
      <c r="I308" s="223"/>
      <c r="J308" s="224">
        <f>ROUND(I308*H308,2)</f>
        <v>0</v>
      </c>
      <c r="K308" s="220" t="s">
        <v>134</v>
      </c>
      <c r="L308" s="44"/>
      <c r="M308" s="225" t="s">
        <v>1</v>
      </c>
      <c r="N308" s="226" t="s">
        <v>38</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140</v>
      </c>
      <c r="AT308" s="229" t="s">
        <v>130</v>
      </c>
      <c r="AU308" s="229" t="s">
        <v>81</v>
      </c>
      <c r="AY308" s="17" t="s">
        <v>127</v>
      </c>
      <c r="BE308" s="230">
        <f>IF(N308="základní",J308,0)</f>
        <v>0</v>
      </c>
      <c r="BF308" s="230">
        <f>IF(N308="snížená",J308,0)</f>
        <v>0</v>
      </c>
      <c r="BG308" s="230">
        <f>IF(N308="zákl. přenesená",J308,0)</f>
        <v>0</v>
      </c>
      <c r="BH308" s="230">
        <f>IF(N308="sníž. přenesená",J308,0)</f>
        <v>0</v>
      </c>
      <c r="BI308" s="230">
        <f>IF(N308="nulová",J308,0)</f>
        <v>0</v>
      </c>
      <c r="BJ308" s="17" t="s">
        <v>81</v>
      </c>
      <c r="BK308" s="230">
        <f>ROUND(I308*H308,2)</f>
        <v>0</v>
      </c>
      <c r="BL308" s="17" t="s">
        <v>140</v>
      </c>
      <c r="BM308" s="229" t="s">
        <v>306</v>
      </c>
    </row>
    <row r="309" s="2" customFormat="1">
      <c r="A309" s="38"/>
      <c r="B309" s="39"/>
      <c r="C309" s="40"/>
      <c r="D309" s="231" t="s">
        <v>136</v>
      </c>
      <c r="E309" s="40"/>
      <c r="F309" s="232" t="s">
        <v>1053</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136</v>
      </c>
      <c r="AU309" s="17" t="s">
        <v>81</v>
      </c>
    </row>
    <row r="310" s="2" customFormat="1" ht="16.5" customHeight="1">
      <c r="A310" s="38"/>
      <c r="B310" s="39"/>
      <c r="C310" s="218" t="s">
        <v>307</v>
      </c>
      <c r="D310" s="218" t="s">
        <v>130</v>
      </c>
      <c r="E310" s="219" t="s">
        <v>614</v>
      </c>
      <c r="F310" s="220" t="s">
        <v>615</v>
      </c>
      <c r="G310" s="221" t="s">
        <v>409</v>
      </c>
      <c r="H310" s="222">
        <v>1</v>
      </c>
      <c r="I310" s="223"/>
      <c r="J310" s="224">
        <f>ROUND(I310*H310,2)</f>
        <v>0</v>
      </c>
      <c r="K310" s="220" t="s">
        <v>134</v>
      </c>
      <c r="L310" s="44"/>
      <c r="M310" s="225" t="s">
        <v>1</v>
      </c>
      <c r="N310" s="226" t="s">
        <v>38</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140</v>
      </c>
      <c r="AT310" s="229" t="s">
        <v>130</v>
      </c>
      <c r="AU310" s="229" t="s">
        <v>81</v>
      </c>
      <c r="AY310" s="17" t="s">
        <v>127</v>
      </c>
      <c r="BE310" s="230">
        <f>IF(N310="základní",J310,0)</f>
        <v>0</v>
      </c>
      <c r="BF310" s="230">
        <f>IF(N310="snížená",J310,0)</f>
        <v>0</v>
      </c>
      <c r="BG310" s="230">
        <f>IF(N310="zákl. přenesená",J310,0)</f>
        <v>0</v>
      </c>
      <c r="BH310" s="230">
        <f>IF(N310="sníž. přenesená",J310,0)</f>
        <v>0</v>
      </c>
      <c r="BI310" s="230">
        <f>IF(N310="nulová",J310,0)</f>
        <v>0</v>
      </c>
      <c r="BJ310" s="17" t="s">
        <v>81</v>
      </c>
      <c r="BK310" s="230">
        <f>ROUND(I310*H310,2)</f>
        <v>0</v>
      </c>
      <c r="BL310" s="17" t="s">
        <v>140</v>
      </c>
      <c r="BM310" s="229" t="s">
        <v>310</v>
      </c>
    </row>
    <row r="311" s="2" customFormat="1">
      <c r="A311" s="38"/>
      <c r="B311" s="39"/>
      <c r="C311" s="40"/>
      <c r="D311" s="231" t="s">
        <v>136</v>
      </c>
      <c r="E311" s="40"/>
      <c r="F311" s="232" t="s">
        <v>615</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7" t="s">
        <v>136</v>
      </c>
      <c r="AU311" s="17" t="s">
        <v>81</v>
      </c>
    </row>
    <row r="312" s="2" customFormat="1" ht="24.15" customHeight="1">
      <c r="A312" s="38"/>
      <c r="B312" s="39"/>
      <c r="C312" s="218" t="s">
        <v>226</v>
      </c>
      <c r="D312" s="218" t="s">
        <v>130</v>
      </c>
      <c r="E312" s="219" t="s">
        <v>1054</v>
      </c>
      <c r="F312" s="220" t="s">
        <v>1055</v>
      </c>
      <c r="G312" s="221" t="s">
        <v>409</v>
      </c>
      <c r="H312" s="222">
        <v>1</v>
      </c>
      <c r="I312" s="223"/>
      <c r="J312" s="224">
        <f>ROUND(I312*H312,2)</f>
        <v>0</v>
      </c>
      <c r="K312" s="220" t="s">
        <v>134</v>
      </c>
      <c r="L312" s="44"/>
      <c r="M312" s="225" t="s">
        <v>1</v>
      </c>
      <c r="N312" s="226" t="s">
        <v>38</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140</v>
      </c>
      <c r="AT312" s="229" t="s">
        <v>130</v>
      </c>
      <c r="AU312" s="229" t="s">
        <v>81</v>
      </c>
      <c r="AY312" s="17" t="s">
        <v>127</v>
      </c>
      <c r="BE312" s="230">
        <f>IF(N312="základní",J312,0)</f>
        <v>0</v>
      </c>
      <c r="BF312" s="230">
        <f>IF(N312="snížená",J312,0)</f>
        <v>0</v>
      </c>
      <c r="BG312" s="230">
        <f>IF(N312="zákl. přenesená",J312,0)</f>
        <v>0</v>
      </c>
      <c r="BH312" s="230">
        <f>IF(N312="sníž. přenesená",J312,0)</f>
        <v>0</v>
      </c>
      <c r="BI312" s="230">
        <f>IF(N312="nulová",J312,0)</f>
        <v>0</v>
      </c>
      <c r="BJ312" s="17" t="s">
        <v>81</v>
      </c>
      <c r="BK312" s="230">
        <f>ROUND(I312*H312,2)</f>
        <v>0</v>
      </c>
      <c r="BL312" s="17" t="s">
        <v>140</v>
      </c>
      <c r="BM312" s="229" t="s">
        <v>313</v>
      </c>
    </row>
    <row r="313" s="2" customFormat="1">
      <c r="A313" s="38"/>
      <c r="B313" s="39"/>
      <c r="C313" s="40"/>
      <c r="D313" s="231" t="s">
        <v>136</v>
      </c>
      <c r="E313" s="40"/>
      <c r="F313" s="232" t="s">
        <v>1055</v>
      </c>
      <c r="G313" s="40"/>
      <c r="H313" s="40"/>
      <c r="I313" s="233"/>
      <c r="J313" s="40"/>
      <c r="K313" s="40"/>
      <c r="L313" s="44"/>
      <c r="M313" s="247"/>
      <c r="N313" s="248"/>
      <c r="O313" s="249"/>
      <c r="P313" s="249"/>
      <c r="Q313" s="249"/>
      <c r="R313" s="249"/>
      <c r="S313" s="249"/>
      <c r="T313" s="250"/>
      <c r="U313" s="38"/>
      <c r="V313" s="38"/>
      <c r="W313" s="38"/>
      <c r="X313" s="38"/>
      <c r="Y313" s="38"/>
      <c r="Z313" s="38"/>
      <c r="AA313" s="38"/>
      <c r="AB313" s="38"/>
      <c r="AC313" s="38"/>
      <c r="AD313" s="38"/>
      <c r="AE313" s="38"/>
      <c r="AT313" s="17" t="s">
        <v>136</v>
      </c>
      <c r="AU313" s="17" t="s">
        <v>81</v>
      </c>
    </row>
    <row r="314" s="2" customFormat="1" ht="6.96" customHeight="1">
      <c r="A314" s="38"/>
      <c r="B314" s="66"/>
      <c r="C314" s="67"/>
      <c r="D314" s="67"/>
      <c r="E314" s="67"/>
      <c r="F314" s="67"/>
      <c r="G314" s="67"/>
      <c r="H314" s="67"/>
      <c r="I314" s="67"/>
      <c r="J314" s="67"/>
      <c r="K314" s="67"/>
      <c r="L314" s="44"/>
      <c r="M314" s="38"/>
      <c r="O314" s="38"/>
      <c r="P314" s="38"/>
      <c r="Q314" s="38"/>
      <c r="R314" s="38"/>
      <c r="S314" s="38"/>
      <c r="T314" s="38"/>
      <c r="U314" s="38"/>
      <c r="V314" s="38"/>
      <c r="W314" s="38"/>
      <c r="X314" s="38"/>
      <c r="Y314" s="38"/>
      <c r="Z314" s="38"/>
      <c r="AA314" s="38"/>
      <c r="AB314" s="38"/>
      <c r="AC314" s="38"/>
      <c r="AD314" s="38"/>
      <c r="AE314" s="38"/>
    </row>
  </sheetData>
  <sheetProtection sheet="1" autoFilter="0" formatColumns="0" formatRows="0" objects="1" scenarios="1" spinCount="100000" saltValue="xFDU6vHbw8RaRISE7Ni3R6RKkQxx1f8IYl1VA2jbBWhg37Pjr/g1n90/OWJ7E5cLJzxAIIIJJGcLCbAyJKXkPg==" hashValue="D8zKqUgPduBy2Cnkqv2mUJnpowZrGYb2HciSTmaYjRI9rKfN+oGGf64V6Rpymub3ItgRnbwIc9yVO/Sg5ZQq3w==" algorithmName="SHA-512" password="C5C4"/>
  <autoFilter ref="C123:K313"/>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83</v>
      </c>
    </row>
    <row r="4" s="1" customFormat="1" ht="24.96" customHeight="1">
      <c r="B4" s="20"/>
      <c r="D4" s="138" t="s">
        <v>96</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 xml:space="preserve"> FN Brno – Posílení elektrických rozvodů v areálu FN Brno v souvislosti s realizací projektu GPK_VV</v>
      </c>
      <c r="F7" s="140"/>
      <c r="G7" s="140"/>
      <c r="H7" s="140"/>
      <c r="L7" s="20"/>
    </row>
    <row r="8" s="2" customFormat="1" ht="12" customHeight="1">
      <c r="A8" s="38"/>
      <c r="B8" s="44"/>
      <c r="C8" s="38"/>
      <c r="D8" s="140" t="s">
        <v>97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1056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7. 8. 2025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tr">
        <f>IF('Rekapitulace stavby'!E11="","",'Rekapitulace stavby'!E11)</f>
        <v xml:space="preserve"> </v>
      </c>
      <c r="F15" s="38"/>
      <c r="G15" s="38"/>
      <c r="H15" s="38"/>
      <c r="I15" s="140" t="s">
        <v>26</v>
      </c>
      <c r="J15" s="143"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27</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29</v>
      </c>
      <c r="E20" s="38"/>
      <c r="F20" s="38"/>
      <c r="G20" s="38"/>
      <c r="H20" s="38"/>
      <c r="I20" s="140" t="s">
        <v>25</v>
      </c>
      <c r="J20" s="143"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tr">
        <f>IF('Rekapitulace stavby'!E17="","",'Rekapitulace stavby'!E17)</f>
        <v xml:space="preserve"> </v>
      </c>
      <c r="F21" s="38"/>
      <c r="G21" s="38"/>
      <c r="H21" s="38"/>
      <c r="I21" s="140" t="s">
        <v>26</v>
      </c>
      <c r="J21" s="143"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31</v>
      </c>
      <c r="E23" s="38"/>
      <c r="F23" s="38"/>
      <c r="G23" s="38"/>
      <c r="H23" s="38"/>
      <c r="I23" s="140" t="s">
        <v>25</v>
      </c>
      <c r="J23" s="143"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tr">
        <f>IF('Rekapitulace stavby'!E20="","",'Rekapitulace stavby'!E20)</f>
        <v xml:space="preserve"> </v>
      </c>
      <c r="F24" s="38"/>
      <c r="G24" s="38"/>
      <c r="H24" s="38"/>
      <c r="I24" s="140" t="s">
        <v>26</v>
      </c>
      <c r="J24" s="143"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32</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33</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35</v>
      </c>
      <c r="G32" s="38"/>
      <c r="H32" s="38"/>
      <c r="I32" s="152" t="s">
        <v>34</v>
      </c>
      <c r="J32" s="152" t="s">
        <v>36</v>
      </c>
      <c r="K32" s="38"/>
      <c r="L32" s="63"/>
      <c r="S32" s="38"/>
      <c r="T32" s="38"/>
      <c r="U32" s="38"/>
      <c r="V32" s="38"/>
      <c r="W32" s="38"/>
      <c r="X32" s="38"/>
      <c r="Y32" s="38"/>
      <c r="Z32" s="38"/>
      <c r="AA32" s="38"/>
      <c r="AB32" s="38"/>
      <c r="AC32" s="38"/>
      <c r="AD32" s="38"/>
      <c r="AE32" s="38"/>
    </row>
    <row r="33" s="2" customFormat="1" ht="14.4" customHeight="1">
      <c r="A33" s="38"/>
      <c r="B33" s="44"/>
      <c r="C33" s="38"/>
      <c r="D33" s="153" t="s">
        <v>37</v>
      </c>
      <c r="E33" s="140" t="s">
        <v>38</v>
      </c>
      <c r="F33" s="154">
        <f>ROUND((SUM(BE125:BE329)),  2)</f>
        <v>0</v>
      </c>
      <c r="G33" s="38"/>
      <c r="H33" s="38"/>
      <c r="I33" s="155">
        <v>0.20999999999999999</v>
      </c>
      <c r="J33" s="154">
        <f>ROUND(((SUM(BE125:BE329))*I33),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39</v>
      </c>
      <c r="F34" s="154">
        <f>ROUND((SUM(BF125:BF329)),  2)</f>
        <v>0</v>
      </c>
      <c r="G34" s="38"/>
      <c r="H34" s="38"/>
      <c r="I34" s="155">
        <v>0.12</v>
      </c>
      <c r="J34" s="154">
        <f>ROUND(((SUM(BF125:BF329))*I34),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40</v>
      </c>
      <c r="F35" s="154">
        <f>ROUND((SUM(BG125:BG329)),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41</v>
      </c>
      <c r="F36" s="154">
        <f>ROUND((SUM(BH125:BH329)),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42</v>
      </c>
      <c r="F37" s="154">
        <f>ROUND((SUM(BI125:BI329)),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43</v>
      </c>
      <c r="E39" s="158"/>
      <c r="F39" s="158"/>
      <c r="G39" s="159" t="s">
        <v>44</v>
      </c>
      <c r="H39" s="160" t="s">
        <v>45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46</v>
      </c>
      <c r="E50" s="164"/>
      <c r="F50" s="164"/>
      <c r="G50" s="163" t="s">
        <v>47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48</v>
      </c>
      <c r="E61" s="166"/>
      <c r="F61" s="167" t="s">
        <v>49</v>
      </c>
      <c r="G61" s="165" t="s">
        <v>48</v>
      </c>
      <c r="H61" s="166"/>
      <c r="I61" s="166"/>
      <c r="J61" s="168" t="s">
        <v>49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50</v>
      </c>
      <c r="E65" s="169"/>
      <c r="F65" s="169"/>
      <c r="G65" s="163" t="s">
        <v>51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48</v>
      </c>
      <c r="E76" s="166"/>
      <c r="F76" s="167" t="s">
        <v>49</v>
      </c>
      <c r="G76" s="165" t="s">
        <v>48</v>
      </c>
      <c r="H76" s="166"/>
      <c r="I76" s="166"/>
      <c r="J76" s="168" t="s">
        <v>49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26.25" customHeight="1">
      <c r="A85" s="38"/>
      <c r="B85" s="39"/>
      <c r="C85" s="40"/>
      <c r="D85" s="40"/>
      <c r="E85" s="174" t="str">
        <f>E7</f>
        <v xml:space="preserve"> FN Brno – Posílení elektrických rozvodů v areálu FN Brno v souvislosti s realizací projektu GPK_VV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03 - Trafostanice TS5</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7. 8. 2025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100</v>
      </c>
      <c r="D94" s="176"/>
      <c r="E94" s="176"/>
      <c r="F94" s="176"/>
      <c r="G94" s="176"/>
      <c r="H94" s="176"/>
      <c r="I94" s="176"/>
      <c r="J94" s="177" t="s">
        <v>101</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102</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103</v>
      </c>
    </row>
    <row r="97" s="9" customFormat="1" ht="24.96" customHeight="1">
      <c r="A97" s="9"/>
      <c r="B97" s="179"/>
      <c r="C97" s="180"/>
      <c r="D97" s="181" t="s">
        <v>106</v>
      </c>
      <c r="E97" s="182"/>
      <c r="F97" s="182"/>
      <c r="G97" s="182"/>
      <c r="H97" s="182"/>
      <c r="I97" s="182"/>
      <c r="J97" s="183">
        <f>J126</f>
        <v>0</v>
      </c>
      <c r="K97" s="180"/>
      <c r="L97" s="184"/>
      <c r="S97" s="9"/>
      <c r="T97" s="9"/>
      <c r="U97" s="9"/>
      <c r="V97" s="9"/>
      <c r="W97" s="9"/>
      <c r="X97" s="9"/>
      <c r="Y97" s="9"/>
      <c r="Z97" s="9"/>
      <c r="AA97" s="9"/>
      <c r="AB97" s="9"/>
      <c r="AC97" s="9"/>
      <c r="AD97" s="9"/>
      <c r="AE97" s="9"/>
    </row>
    <row r="98" s="10" customFormat="1" ht="19.92" customHeight="1">
      <c r="A98" s="10"/>
      <c r="B98" s="185"/>
      <c r="C98" s="186"/>
      <c r="D98" s="187" t="s">
        <v>107</v>
      </c>
      <c r="E98" s="188"/>
      <c r="F98" s="188"/>
      <c r="G98" s="188"/>
      <c r="H98" s="188"/>
      <c r="I98" s="188"/>
      <c r="J98" s="189">
        <f>J127</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108</v>
      </c>
      <c r="E99" s="188"/>
      <c r="F99" s="188"/>
      <c r="G99" s="188"/>
      <c r="H99" s="188"/>
      <c r="I99" s="188"/>
      <c r="J99" s="189">
        <f>J203</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1057</v>
      </c>
      <c r="E100" s="182"/>
      <c r="F100" s="182"/>
      <c r="G100" s="182"/>
      <c r="H100" s="182"/>
      <c r="I100" s="182"/>
      <c r="J100" s="183">
        <f>J276</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973</v>
      </c>
      <c r="E101" s="182"/>
      <c r="F101" s="182"/>
      <c r="G101" s="182"/>
      <c r="H101" s="182"/>
      <c r="I101" s="182"/>
      <c r="J101" s="183">
        <f>J279</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1058</v>
      </c>
      <c r="E102" s="182"/>
      <c r="F102" s="182"/>
      <c r="G102" s="182"/>
      <c r="H102" s="182"/>
      <c r="I102" s="182"/>
      <c r="J102" s="183">
        <f>J284</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1059</v>
      </c>
      <c r="E103" s="182"/>
      <c r="F103" s="182"/>
      <c r="G103" s="182"/>
      <c r="H103" s="182"/>
      <c r="I103" s="182"/>
      <c r="J103" s="183">
        <f>J291</f>
        <v>0</v>
      </c>
      <c r="K103" s="180"/>
      <c r="L103" s="184"/>
      <c r="S103" s="9"/>
      <c r="T103" s="9"/>
      <c r="U103" s="9"/>
      <c r="V103" s="9"/>
      <c r="W103" s="9"/>
      <c r="X103" s="9"/>
      <c r="Y103" s="9"/>
      <c r="Z103" s="9"/>
      <c r="AA103" s="9"/>
      <c r="AB103" s="9"/>
      <c r="AC103" s="9"/>
      <c r="AD103" s="9"/>
      <c r="AE103" s="9"/>
    </row>
    <row r="104" s="9" customFormat="1" ht="24.96" customHeight="1">
      <c r="A104" s="9"/>
      <c r="B104" s="179"/>
      <c r="C104" s="180"/>
      <c r="D104" s="181" t="s">
        <v>109</v>
      </c>
      <c r="E104" s="182"/>
      <c r="F104" s="182"/>
      <c r="G104" s="182"/>
      <c r="H104" s="182"/>
      <c r="I104" s="182"/>
      <c r="J104" s="183">
        <f>J300</f>
        <v>0</v>
      </c>
      <c r="K104" s="180"/>
      <c r="L104" s="184"/>
      <c r="S104" s="9"/>
      <c r="T104" s="9"/>
      <c r="U104" s="9"/>
      <c r="V104" s="9"/>
      <c r="W104" s="9"/>
      <c r="X104" s="9"/>
      <c r="Y104" s="9"/>
      <c r="Z104" s="9"/>
      <c r="AA104" s="9"/>
      <c r="AB104" s="9"/>
      <c r="AC104" s="9"/>
      <c r="AD104" s="9"/>
      <c r="AE104" s="9"/>
    </row>
    <row r="105" s="9" customFormat="1" ht="24.96" customHeight="1">
      <c r="A105" s="9"/>
      <c r="B105" s="179"/>
      <c r="C105" s="180"/>
      <c r="D105" s="181" t="s">
        <v>110</v>
      </c>
      <c r="E105" s="182"/>
      <c r="F105" s="182"/>
      <c r="G105" s="182"/>
      <c r="H105" s="182"/>
      <c r="I105" s="182"/>
      <c r="J105" s="183">
        <f>J307</f>
        <v>0</v>
      </c>
      <c r="K105" s="180"/>
      <c r="L105" s="184"/>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111</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 xml:space="preserve"> FN Brno – Posílení elektrických rozvodů v areálu FN Brno v souvislosti s realizací projektu GPK_VV</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97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03 - Trafostanice TS5</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 xml:space="preserve"> </v>
      </c>
      <c r="G119" s="40"/>
      <c r="H119" s="40"/>
      <c r="I119" s="32" t="s">
        <v>22</v>
      </c>
      <c r="J119" s="79" t="str">
        <f>IF(J12="","",J12)</f>
        <v>7. 8. 2025</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 xml:space="preserve"> </v>
      </c>
      <c r="G121" s="40"/>
      <c r="H121" s="40"/>
      <c r="I121" s="32" t="s">
        <v>29</v>
      </c>
      <c r="J121" s="36" t="str">
        <f>E21</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27</v>
      </c>
      <c r="D122" s="40"/>
      <c r="E122" s="40"/>
      <c r="F122" s="27" t="str">
        <f>IF(E18="","",E18)</f>
        <v>Vyplň údaj</v>
      </c>
      <c r="G122" s="40"/>
      <c r="H122" s="40"/>
      <c r="I122" s="32" t="s">
        <v>31</v>
      </c>
      <c r="J122" s="36" t="str">
        <f>E24</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112</v>
      </c>
      <c r="D124" s="194" t="s">
        <v>58</v>
      </c>
      <c r="E124" s="194" t="s">
        <v>54</v>
      </c>
      <c r="F124" s="194" t="s">
        <v>55</v>
      </c>
      <c r="G124" s="194" t="s">
        <v>113</v>
      </c>
      <c r="H124" s="194" t="s">
        <v>114</v>
      </c>
      <c r="I124" s="194" t="s">
        <v>115</v>
      </c>
      <c r="J124" s="194" t="s">
        <v>101</v>
      </c>
      <c r="K124" s="195" t="s">
        <v>116</v>
      </c>
      <c r="L124" s="196"/>
      <c r="M124" s="100" t="s">
        <v>1</v>
      </c>
      <c r="N124" s="101" t="s">
        <v>37</v>
      </c>
      <c r="O124" s="101" t="s">
        <v>117</v>
      </c>
      <c r="P124" s="101" t="s">
        <v>118</v>
      </c>
      <c r="Q124" s="101" t="s">
        <v>119</v>
      </c>
      <c r="R124" s="101" t="s">
        <v>120</v>
      </c>
      <c r="S124" s="101" t="s">
        <v>121</v>
      </c>
      <c r="T124" s="102" t="s">
        <v>122</v>
      </c>
      <c r="U124" s="191"/>
      <c r="V124" s="191"/>
      <c r="W124" s="191"/>
      <c r="X124" s="191"/>
      <c r="Y124" s="191"/>
      <c r="Z124" s="191"/>
      <c r="AA124" s="191"/>
      <c r="AB124" s="191"/>
      <c r="AC124" s="191"/>
      <c r="AD124" s="191"/>
      <c r="AE124" s="191"/>
    </row>
    <row r="125" s="2" customFormat="1" ht="22.8" customHeight="1">
      <c r="A125" s="38"/>
      <c r="B125" s="39"/>
      <c r="C125" s="107" t="s">
        <v>123</v>
      </c>
      <c r="D125" s="40"/>
      <c r="E125" s="40"/>
      <c r="F125" s="40"/>
      <c r="G125" s="40"/>
      <c r="H125" s="40"/>
      <c r="I125" s="40"/>
      <c r="J125" s="197">
        <f>BK125</f>
        <v>0</v>
      </c>
      <c r="K125" s="40"/>
      <c r="L125" s="44"/>
      <c r="M125" s="103"/>
      <c r="N125" s="198"/>
      <c r="O125" s="104"/>
      <c r="P125" s="199">
        <f>P126+P276+P279+P284+P291+P300+P307</f>
        <v>0</v>
      </c>
      <c r="Q125" s="104"/>
      <c r="R125" s="199">
        <f>R126+R276+R279+R284+R291+R300+R307</f>
        <v>0</v>
      </c>
      <c r="S125" s="104"/>
      <c r="T125" s="200">
        <f>T126+T276+T279+T284+T291+T300+T307</f>
        <v>0</v>
      </c>
      <c r="U125" s="38"/>
      <c r="V125" s="38"/>
      <c r="W125" s="38"/>
      <c r="X125" s="38"/>
      <c r="Y125" s="38"/>
      <c r="Z125" s="38"/>
      <c r="AA125" s="38"/>
      <c r="AB125" s="38"/>
      <c r="AC125" s="38"/>
      <c r="AD125" s="38"/>
      <c r="AE125" s="38"/>
      <c r="AT125" s="17" t="s">
        <v>72</v>
      </c>
      <c r="AU125" s="17" t="s">
        <v>103</v>
      </c>
      <c r="BK125" s="201">
        <f>BK126+BK276+BK279+BK284+BK291+BK300+BK307</f>
        <v>0</v>
      </c>
    </row>
    <row r="126" s="12" customFormat="1" ht="25.92" customHeight="1">
      <c r="A126" s="12"/>
      <c r="B126" s="202"/>
      <c r="C126" s="203"/>
      <c r="D126" s="204" t="s">
        <v>72</v>
      </c>
      <c r="E126" s="205" t="s">
        <v>210</v>
      </c>
      <c r="F126" s="205" t="s">
        <v>211</v>
      </c>
      <c r="G126" s="203"/>
      <c r="H126" s="203"/>
      <c r="I126" s="206"/>
      <c r="J126" s="207">
        <f>BK126</f>
        <v>0</v>
      </c>
      <c r="K126" s="203"/>
      <c r="L126" s="208"/>
      <c r="M126" s="209"/>
      <c r="N126" s="210"/>
      <c r="O126" s="210"/>
      <c r="P126" s="211">
        <f>P127+P203</f>
        <v>0</v>
      </c>
      <c r="Q126" s="210"/>
      <c r="R126" s="211">
        <f>R127+R203</f>
        <v>0</v>
      </c>
      <c r="S126" s="210"/>
      <c r="T126" s="212">
        <f>T127+T203</f>
        <v>0</v>
      </c>
      <c r="U126" s="12"/>
      <c r="V126" s="12"/>
      <c r="W126" s="12"/>
      <c r="X126" s="12"/>
      <c r="Y126" s="12"/>
      <c r="Z126" s="12"/>
      <c r="AA126" s="12"/>
      <c r="AB126" s="12"/>
      <c r="AC126" s="12"/>
      <c r="AD126" s="12"/>
      <c r="AE126" s="12"/>
      <c r="AR126" s="213" t="s">
        <v>83</v>
      </c>
      <c r="AT126" s="214" t="s">
        <v>72</v>
      </c>
      <c r="AU126" s="214" t="s">
        <v>73</v>
      </c>
      <c r="AY126" s="213" t="s">
        <v>127</v>
      </c>
      <c r="BK126" s="215">
        <f>BK127+BK203</f>
        <v>0</v>
      </c>
    </row>
    <row r="127" s="12" customFormat="1" ht="22.8" customHeight="1">
      <c r="A127" s="12"/>
      <c r="B127" s="202"/>
      <c r="C127" s="203"/>
      <c r="D127" s="204" t="s">
        <v>72</v>
      </c>
      <c r="E127" s="216" t="s">
        <v>212</v>
      </c>
      <c r="F127" s="216" t="s">
        <v>213</v>
      </c>
      <c r="G127" s="203"/>
      <c r="H127" s="203"/>
      <c r="I127" s="206"/>
      <c r="J127" s="217">
        <f>BK127</f>
        <v>0</v>
      </c>
      <c r="K127" s="203"/>
      <c r="L127" s="208"/>
      <c r="M127" s="209"/>
      <c r="N127" s="210"/>
      <c r="O127" s="210"/>
      <c r="P127" s="211">
        <f>SUM(P128:P202)</f>
        <v>0</v>
      </c>
      <c r="Q127" s="210"/>
      <c r="R127" s="211">
        <f>SUM(R128:R202)</f>
        <v>0</v>
      </c>
      <c r="S127" s="210"/>
      <c r="T127" s="212">
        <f>SUM(T128:T202)</f>
        <v>0</v>
      </c>
      <c r="U127" s="12"/>
      <c r="V127" s="12"/>
      <c r="W127" s="12"/>
      <c r="X127" s="12"/>
      <c r="Y127" s="12"/>
      <c r="Z127" s="12"/>
      <c r="AA127" s="12"/>
      <c r="AB127" s="12"/>
      <c r="AC127" s="12"/>
      <c r="AD127" s="12"/>
      <c r="AE127" s="12"/>
      <c r="AR127" s="213" t="s">
        <v>83</v>
      </c>
      <c r="AT127" s="214" t="s">
        <v>72</v>
      </c>
      <c r="AU127" s="214" t="s">
        <v>81</v>
      </c>
      <c r="AY127" s="213" t="s">
        <v>127</v>
      </c>
      <c r="BK127" s="215">
        <f>SUM(BK128:BK202)</f>
        <v>0</v>
      </c>
    </row>
    <row r="128" s="2" customFormat="1" ht="37.8" customHeight="1">
      <c r="A128" s="38"/>
      <c r="B128" s="39"/>
      <c r="C128" s="218" t="s">
        <v>81</v>
      </c>
      <c r="D128" s="218" t="s">
        <v>130</v>
      </c>
      <c r="E128" s="219" t="s">
        <v>1060</v>
      </c>
      <c r="F128" s="220" t="s">
        <v>1061</v>
      </c>
      <c r="G128" s="221" t="s">
        <v>143</v>
      </c>
      <c r="H128" s="222">
        <v>7</v>
      </c>
      <c r="I128" s="223"/>
      <c r="J128" s="224">
        <f>ROUND(I128*H128,2)</f>
        <v>0</v>
      </c>
      <c r="K128" s="220" t="s">
        <v>134</v>
      </c>
      <c r="L128" s="44"/>
      <c r="M128" s="225" t="s">
        <v>1</v>
      </c>
      <c r="N128" s="226" t="s">
        <v>38</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162</v>
      </c>
      <c r="AT128" s="229" t="s">
        <v>130</v>
      </c>
      <c r="AU128" s="229" t="s">
        <v>83</v>
      </c>
      <c r="AY128" s="17" t="s">
        <v>127</v>
      </c>
      <c r="BE128" s="230">
        <f>IF(N128="základní",J128,0)</f>
        <v>0</v>
      </c>
      <c r="BF128" s="230">
        <f>IF(N128="snížená",J128,0)</f>
        <v>0</v>
      </c>
      <c r="BG128" s="230">
        <f>IF(N128="zákl. přenesená",J128,0)</f>
        <v>0</v>
      </c>
      <c r="BH128" s="230">
        <f>IF(N128="sníž. přenesená",J128,0)</f>
        <v>0</v>
      </c>
      <c r="BI128" s="230">
        <f>IF(N128="nulová",J128,0)</f>
        <v>0</v>
      </c>
      <c r="BJ128" s="17" t="s">
        <v>81</v>
      </c>
      <c r="BK128" s="230">
        <f>ROUND(I128*H128,2)</f>
        <v>0</v>
      </c>
      <c r="BL128" s="17" t="s">
        <v>162</v>
      </c>
      <c r="BM128" s="229" t="s">
        <v>83</v>
      </c>
    </row>
    <row r="129" s="2" customFormat="1">
      <c r="A129" s="38"/>
      <c r="B129" s="39"/>
      <c r="C129" s="40"/>
      <c r="D129" s="231" t="s">
        <v>136</v>
      </c>
      <c r="E129" s="40"/>
      <c r="F129" s="232" t="s">
        <v>1061</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136</v>
      </c>
      <c r="AU129" s="17" t="s">
        <v>83</v>
      </c>
    </row>
    <row r="130" s="2" customFormat="1" ht="16.5" customHeight="1">
      <c r="A130" s="38"/>
      <c r="B130" s="39"/>
      <c r="C130" s="236" t="s">
        <v>83</v>
      </c>
      <c r="D130" s="236" t="s">
        <v>124</v>
      </c>
      <c r="E130" s="237" t="s">
        <v>167</v>
      </c>
      <c r="F130" s="238" t="s">
        <v>1062</v>
      </c>
      <c r="G130" s="239" t="s">
        <v>143</v>
      </c>
      <c r="H130" s="240">
        <v>1</v>
      </c>
      <c r="I130" s="241"/>
      <c r="J130" s="242">
        <f>ROUND(I130*H130,2)</f>
        <v>0</v>
      </c>
      <c r="K130" s="238" t="s">
        <v>134</v>
      </c>
      <c r="L130" s="243"/>
      <c r="M130" s="244" t="s">
        <v>1</v>
      </c>
      <c r="N130" s="245" t="s">
        <v>38</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194</v>
      </c>
      <c r="AT130" s="229" t="s">
        <v>124</v>
      </c>
      <c r="AU130" s="229" t="s">
        <v>83</v>
      </c>
      <c r="AY130" s="17" t="s">
        <v>127</v>
      </c>
      <c r="BE130" s="230">
        <f>IF(N130="základní",J130,0)</f>
        <v>0</v>
      </c>
      <c r="BF130" s="230">
        <f>IF(N130="snížená",J130,0)</f>
        <v>0</v>
      </c>
      <c r="BG130" s="230">
        <f>IF(N130="zákl. přenesená",J130,0)</f>
        <v>0</v>
      </c>
      <c r="BH130" s="230">
        <f>IF(N130="sníž. přenesená",J130,0)</f>
        <v>0</v>
      </c>
      <c r="BI130" s="230">
        <f>IF(N130="nulová",J130,0)</f>
        <v>0</v>
      </c>
      <c r="BJ130" s="17" t="s">
        <v>81</v>
      </c>
      <c r="BK130" s="230">
        <f>ROUND(I130*H130,2)</f>
        <v>0</v>
      </c>
      <c r="BL130" s="17" t="s">
        <v>162</v>
      </c>
      <c r="BM130" s="229" t="s">
        <v>140</v>
      </c>
    </row>
    <row r="131" s="2" customFormat="1">
      <c r="A131" s="38"/>
      <c r="B131" s="39"/>
      <c r="C131" s="40"/>
      <c r="D131" s="231" t="s">
        <v>136</v>
      </c>
      <c r="E131" s="40"/>
      <c r="F131" s="232" t="s">
        <v>1062</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136</v>
      </c>
      <c r="AU131" s="17" t="s">
        <v>83</v>
      </c>
    </row>
    <row r="132" s="2" customFormat="1">
      <c r="A132" s="38"/>
      <c r="B132" s="39"/>
      <c r="C132" s="40"/>
      <c r="D132" s="231" t="s">
        <v>170</v>
      </c>
      <c r="E132" s="40"/>
      <c r="F132" s="246" t="s">
        <v>1063</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170</v>
      </c>
      <c r="AU132" s="17" t="s">
        <v>83</v>
      </c>
    </row>
    <row r="133" s="2" customFormat="1" ht="24.15" customHeight="1">
      <c r="A133" s="38"/>
      <c r="B133" s="39"/>
      <c r="C133" s="218" t="s">
        <v>126</v>
      </c>
      <c r="D133" s="218" t="s">
        <v>130</v>
      </c>
      <c r="E133" s="219" t="s">
        <v>173</v>
      </c>
      <c r="F133" s="220" t="s">
        <v>174</v>
      </c>
      <c r="G133" s="221" t="s">
        <v>143</v>
      </c>
      <c r="H133" s="222">
        <v>4</v>
      </c>
      <c r="I133" s="223"/>
      <c r="J133" s="224">
        <f>ROUND(I133*H133,2)</f>
        <v>0</v>
      </c>
      <c r="K133" s="220" t="s">
        <v>134</v>
      </c>
      <c r="L133" s="44"/>
      <c r="M133" s="225" t="s">
        <v>1</v>
      </c>
      <c r="N133" s="226" t="s">
        <v>38</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162</v>
      </c>
      <c r="AT133" s="229" t="s">
        <v>130</v>
      </c>
      <c r="AU133" s="229" t="s">
        <v>83</v>
      </c>
      <c r="AY133" s="17" t="s">
        <v>127</v>
      </c>
      <c r="BE133" s="230">
        <f>IF(N133="základní",J133,0)</f>
        <v>0</v>
      </c>
      <c r="BF133" s="230">
        <f>IF(N133="snížená",J133,0)</f>
        <v>0</v>
      </c>
      <c r="BG133" s="230">
        <f>IF(N133="zákl. přenesená",J133,0)</f>
        <v>0</v>
      </c>
      <c r="BH133" s="230">
        <f>IF(N133="sníž. přenesená",J133,0)</f>
        <v>0</v>
      </c>
      <c r="BI133" s="230">
        <f>IF(N133="nulová",J133,0)</f>
        <v>0</v>
      </c>
      <c r="BJ133" s="17" t="s">
        <v>81</v>
      </c>
      <c r="BK133" s="230">
        <f>ROUND(I133*H133,2)</f>
        <v>0</v>
      </c>
      <c r="BL133" s="17" t="s">
        <v>162</v>
      </c>
      <c r="BM133" s="229" t="s">
        <v>144</v>
      </c>
    </row>
    <row r="134" s="2" customFormat="1">
      <c r="A134" s="38"/>
      <c r="B134" s="39"/>
      <c r="C134" s="40"/>
      <c r="D134" s="231" t="s">
        <v>136</v>
      </c>
      <c r="E134" s="40"/>
      <c r="F134" s="232" t="s">
        <v>174</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136</v>
      </c>
      <c r="AU134" s="17" t="s">
        <v>83</v>
      </c>
    </row>
    <row r="135" s="2" customFormat="1" ht="16.5" customHeight="1">
      <c r="A135" s="38"/>
      <c r="B135" s="39"/>
      <c r="C135" s="218" t="s">
        <v>140</v>
      </c>
      <c r="D135" s="218" t="s">
        <v>130</v>
      </c>
      <c r="E135" s="219" t="s">
        <v>1064</v>
      </c>
      <c r="F135" s="220" t="s">
        <v>1065</v>
      </c>
      <c r="G135" s="221" t="s">
        <v>143</v>
      </c>
      <c r="H135" s="222">
        <v>2</v>
      </c>
      <c r="I135" s="223"/>
      <c r="J135" s="224">
        <f>ROUND(I135*H135,2)</f>
        <v>0</v>
      </c>
      <c r="K135" s="220" t="s">
        <v>134</v>
      </c>
      <c r="L135" s="44"/>
      <c r="M135" s="225" t="s">
        <v>1</v>
      </c>
      <c r="N135" s="226" t="s">
        <v>38</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162</v>
      </c>
      <c r="AT135" s="229" t="s">
        <v>130</v>
      </c>
      <c r="AU135" s="229" t="s">
        <v>83</v>
      </c>
      <c r="AY135" s="17" t="s">
        <v>127</v>
      </c>
      <c r="BE135" s="230">
        <f>IF(N135="základní",J135,0)</f>
        <v>0</v>
      </c>
      <c r="BF135" s="230">
        <f>IF(N135="snížená",J135,0)</f>
        <v>0</v>
      </c>
      <c r="BG135" s="230">
        <f>IF(N135="zákl. přenesená",J135,0)</f>
        <v>0</v>
      </c>
      <c r="BH135" s="230">
        <f>IF(N135="sníž. přenesená",J135,0)</f>
        <v>0</v>
      </c>
      <c r="BI135" s="230">
        <f>IF(N135="nulová",J135,0)</f>
        <v>0</v>
      </c>
      <c r="BJ135" s="17" t="s">
        <v>81</v>
      </c>
      <c r="BK135" s="230">
        <f>ROUND(I135*H135,2)</f>
        <v>0</v>
      </c>
      <c r="BL135" s="17" t="s">
        <v>162</v>
      </c>
      <c r="BM135" s="229" t="s">
        <v>147</v>
      </c>
    </row>
    <row r="136" s="2" customFormat="1">
      <c r="A136" s="38"/>
      <c r="B136" s="39"/>
      <c r="C136" s="40"/>
      <c r="D136" s="231" t="s">
        <v>136</v>
      </c>
      <c r="E136" s="40"/>
      <c r="F136" s="232" t="s">
        <v>1065</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136</v>
      </c>
      <c r="AU136" s="17" t="s">
        <v>83</v>
      </c>
    </row>
    <row r="137" s="2" customFormat="1">
      <c r="A137" s="38"/>
      <c r="B137" s="39"/>
      <c r="C137" s="40"/>
      <c r="D137" s="231" t="s">
        <v>170</v>
      </c>
      <c r="E137" s="40"/>
      <c r="F137" s="246" t="s">
        <v>1066</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170</v>
      </c>
      <c r="AU137" s="17" t="s">
        <v>83</v>
      </c>
    </row>
    <row r="138" s="2" customFormat="1" ht="16.5" customHeight="1">
      <c r="A138" s="38"/>
      <c r="B138" s="39"/>
      <c r="C138" s="236" t="s">
        <v>148</v>
      </c>
      <c r="D138" s="236" t="s">
        <v>124</v>
      </c>
      <c r="E138" s="237" t="s">
        <v>274</v>
      </c>
      <c r="F138" s="238" t="s">
        <v>275</v>
      </c>
      <c r="G138" s="239" t="s">
        <v>143</v>
      </c>
      <c r="H138" s="240">
        <v>1</v>
      </c>
      <c r="I138" s="241"/>
      <c r="J138" s="242">
        <f>ROUND(I138*H138,2)</f>
        <v>0</v>
      </c>
      <c r="K138" s="238" t="s">
        <v>134</v>
      </c>
      <c r="L138" s="243"/>
      <c r="M138" s="244" t="s">
        <v>1</v>
      </c>
      <c r="N138" s="245" t="s">
        <v>38</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194</v>
      </c>
      <c r="AT138" s="229" t="s">
        <v>124</v>
      </c>
      <c r="AU138" s="229" t="s">
        <v>83</v>
      </c>
      <c r="AY138" s="17" t="s">
        <v>127</v>
      </c>
      <c r="BE138" s="230">
        <f>IF(N138="základní",J138,0)</f>
        <v>0</v>
      </c>
      <c r="BF138" s="230">
        <f>IF(N138="snížená",J138,0)</f>
        <v>0</v>
      </c>
      <c r="BG138" s="230">
        <f>IF(N138="zákl. přenesená",J138,0)</f>
        <v>0</v>
      </c>
      <c r="BH138" s="230">
        <f>IF(N138="sníž. přenesená",J138,0)</f>
        <v>0</v>
      </c>
      <c r="BI138" s="230">
        <f>IF(N138="nulová",J138,0)</f>
        <v>0</v>
      </c>
      <c r="BJ138" s="17" t="s">
        <v>81</v>
      </c>
      <c r="BK138" s="230">
        <f>ROUND(I138*H138,2)</f>
        <v>0</v>
      </c>
      <c r="BL138" s="17" t="s">
        <v>162</v>
      </c>
      <c r="BM138" s="229" t="s">
        <v>152</v>
      </c>
    </row>
    <row r="139" s="2" customFormat="1">
      <c r="A139" s="38"/>
      <c r="B139" s="39"/>
      <c r="C139" s="40"/>
      <c r="D139" s="231" t="s">
        <v>136</v>
      </c>
      <c r="E139" s="40"/>
      <c r="F139" s="232" t="s">
        <v>275</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136</v>
      </c>
      <c r="AU139" s="17" t="s">
        <v>83</v>
      </c>
    </row>
    <row r="140" s="2" customFormat="1">
      <c r="A140" s="38"/>
      <c r="B140" s="39"/>
      <c r="C140" s="40"/>
      <c r="D140" s="231" t="s">
        <v>170</v>
      </c>
      <c r="E140" s="40"/>
      <c r="F140" s="246" t="s">
        <v>1067</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170</v>
      </c>
      <c r="AU140" s="17" t="s">
        <v>83</v>
      </c>
    </row>
    <row r="141" s="2" customFormat="1" ht="37.8" customHeight="1">
      <c r="A141" s="38"/>
      <c r="B141" s="39"/>
      <c r="C141" s="218" t="s">
        <v>144</v>
      </c>
      <c r="D141" s="218" t="s">
        <v>130</v>
      </c>
      <c r="E141" s="219" t="s">
        <v>1068</v>
      </c>
      <c r="F141" s="220" t="s">
        <v>1069</v>
      </c>
      <c r="G141" s="221" t="s">
        <v>143</v>
      </c>
      <c r="H141" s="222">
        <v>1</v>
      </c>
      <c r="I141" s="223"/>
      <c r="J141" s="224">
        <f>ROUND(I141*H141,2)</f>
        <v>0</v>
      </c>
      <c r="K141" s="220" t="s">
        <v>134</v>
      </c>
      <c r="L141" s="44"/>
      <c r="M141" s="225" t="s">
        <v>1</v>
      </c>
      <c r="N141" s="226" t="s">
        <v>38</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162</v>
      </c>
      <c r="AT141" s="229" t="s">
        <v>130</v>
      </c>
      <c r="AU141" s="229" t="s">
        <v>83</v>
      </c>
      <c r="AY141" s="17" t="s">
        <v>127</v>
      </c>
      <c r="BE141" s="230">
        <f>IF(N141="základní",J141,0)</f>
        <v>0</v>
      </c>
      <c r="BF141" s="230">
        <f>IF(N141="snížená",J141,0)</f>
        <v>0</v>
      </c>
      <c r="BG141" s="230">
        <f>IF(N141="zákl. přenesená",J141,0)</f>
        <v>0</v>
      </c>
      <c r="BH141" s="230">
        <f>IF(N141="sníž. přenesená",J141,0)</f>
        <v>0</v>
      </c>
      <c r="BI141" s="230">
        <f>IF(N141="nulová",J141,0)</f>
        <v>0</v>
      </c>
      <c r="BJ141" s="17" t="s">
        <v>81</v>
      </c>
      <c r="BK141" s="230">
        <f>ROUND(I141*H141,2)</f>
        <v>0</v>
      </c>
      <c r="BL141" s="17" t="s">
        <v>162</v>
      </c>
      <c r="BM141" s="229" t="s">
        <v>8</v>
      </c>
    </row>
    <row r="142" s="2" customFormat="1">
      <c r="A142" s="38"/>
      <c r="B142" s="39"/>
      <c r="C142" s="40"/>
      <c r="D142" s="231" t="s">
        <v>136</v>
      </c>
      <c r="E142" s="40"/>
      <c r="F142" s="232" t="s">
        <v>1069</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136</v>
      </c>
      <c r="AU142" s="17" t="s">
        <v>83</v>
      </c>
    </row>
    <row r="143" s="2" customFormat="1" ht="33" customHeight="1">
      <c r="A143" s="38"/>
      <c r="B143" s="39"/>
      <c r="C143" s="218" t="s">
        <v>155</v>
      </c>
      <c r="D143" s="218" t="s">
        <v>130</v>
      </c>
      <c r="E143" s="219" t="s">
        <v>141</v>
      </c>
      <c r="F143" s="220" t="s">
        <v>1070</v>
      </c>
      <c r="G143" s="221" t="s">
        <v>143</v>
      </c>
      <c r="H143" s="222">
        <v>12</v>
      </c>
      <c r="I143" s="223"/>
      <c r="J143" s="224">
        <f>ROUND(I143*H143,2)</f>
        <v>0</v>
      </c>
      <c r="K143" s="220" t="s">
        <v>134</v>
      </c>
      <c r="L143" s="44"/>
      <c r="M143" s="225" t="s">
        <v>1</v>
      </c>
      <c r="N143" s="226" t="s">
        <v>38</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162</v>
      </c>
      <c r="AT143" s="229" t="s">
        <v>130</v>
      </c>
      <c r="AU143" s="229" t="s">
        <v>83</v>
      </c>
      <c r="AY143" s="17" t="s">
        <v>127</v>
      </c>
      <c r="BE143" s="230">
        <f>IF(N143="základní",J143,0)</f>
        <v>0</v>
      </c>
      <c r="BF143" s="230">
        <f>IF(N143="snížená",J143,0)</f>
        <v>0</v>
      </c>
      <c r="BG143" s="230">
        <f>IF(N143="zákl. přenesená",J143,0)</f>
        <v>0</v>
      </c>
      <c r="BH143" s="230">
        <f>IF(N143="sníž. přenesená",J143,0)</f>
        <v>0</v>
      </c>
      <c r="BI143" s="230">
        <f>IF(N143="nulová",J143,0)</f>
        <v>0</v>
      </c>
      <c r="BJ143" s="17" t="s">
        <v>81</v>
      </c>
      <c r="BK143" s="230">
        <f>ROUND(I143*H143,2)</f>
        <v>0</v>
      </c>
      <c r="BL143" s="17" t="s">
        <v>162</v>
      </c>
      <c r="BM143" s="229" t="s">
        <v>159</v>
      </c>
    </row>
    <row r="144" s="2" customFormat="1">
      <c r="A144" s="38"/>
      <c r="B144" s="39"/>
      <c r="C144" s="40"/>
      <c r="D144" s="231" t="s">
        <v>136</v>
      </c>
      <c r="E144" s="40"/>
      <c r="F144" s="232" t="s">
        <v>1070</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136</v>
      </c>
      <c r="AU144" s="17" t="s">
        <v>83</v>
      </c>
    </row>
    <row r="145" s="2" customFormat="1" ht="37.8" customHeight="1">
      <c r="A145" s="38"/>
      <c r="B145" s="39"/>
      <c r="C145" s="218" t="s">
        <v>147</v>
      </c>
      <c r="D145" s="218" t="s">
        <v>130</v>
      </c>
      <c r="E145" s="219" t="s">
        <v>145</v>
      </c>
      <c r="F145" s="220" t="s">
        <v>146</v>
      </c>
      <c r="G145" s="221" t="s">
        <v>143</v>
      </c>
      <c r="H145" s="222">
        <v>6</v>
      </c>
      <c r="I145" s="223"/>
      <c r="J145" s="224">
        <f>ROUND(I145*H145,2)</f>
        <v>0</v>
      </c>
      <c r="K145" s="220" t="s">
        <v>134</v>
      </c>
      <c r="L145" s="44"/>
      <c r="M145" s="225" t="s">
        <v>1</v>
      </c>
      <c r="N145" s="226" t="s">
        <v>38</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162</v>
      </c>
      <c r="AT145" s="229" t="s">
        <v>130</v>
      </c>
      <c r="AU145" s="229" t="s">
        <v>83</v>
      </c>
      <c r="AY145" s="17" t="s">
        <v>127</v>
      </c>
      <c r="BE145" s="230">
        <f>IF(N145="základní",J145,0)</f>
        <v>0</v>
      </c>
      <c r="BF145" s="230">
        <f>IF(N145="snížená",J145,0)</f>
        <v>0</v>
      </c>
      <c r="BG145" s="230">
        <f>IF(N145="zákl. přenesená",J145,0)</f>
        <v>0</v>
      </c>
      <c r="BH145" s="230">
        <f>IF(N145="sníž. přenesená",J145,0)</f>
        <v>0</v>
      </c>
      <c r="BI145" s="230">
        <f>IF(N145="nulová",J145,0)</f>
        <v>0</v>
      </c>
      <c r="BJ145" s="17" t="s">
        <v>81</v>
      </c>
      <c r="BK145" s="230">
        <f>ROUND(I145*H145,2)</f>
        <v>0</v>
      </c>
      <c r="BL145" s="17" t="s">
        <v>162</v>
      </c>
      <c r="BM145" s="229" t="s">
        <v>162</v>
      </c>
    </row>
    <row r="146" s="2" customFormat="1">
      <c r="A146" s="38"/>
      <c r="B146" s="39"/>
      <c r="C146" s="40"/>
      <c r="D146" s="231" t="s">
        <v>136</v>
      </c>
      <c r="E146" s="40"/>
      <c r="F146" s="232" t="s">
        <v>146</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136</v>
      </c>
      <c r="AU146" s="17" t="s">
        <v>83</v>
      </c>
    </row>
    <row r="147" s="2" customFormat="1" ht="16.5" customHeight="1">
      <c r="A147" s="38"/>
      <c r="B147" s="39"/>
      <c r="C147" s="236" t="s">
        <v>163</v>
      </c>
      <c r="D147" s="236" t="s">
        <v>124</v>
      </c>
      <c r="E147" s="237" t="s">
        <v>149</v>
      </c>
      <c r="F147" s="238" t="s">
        <v>150</v>
      </c>
      <c r="G147" s="239" t="s">
        <v>151</v>
      </c>
      <c r="H147" s="240">
        <v>6</v>
      </c>
      <c r="I147" s="241"/>
      <c r="J147" s="242">
        <f>ROUND(I147*H147,2)</f>
        <v>0</v>
      </c>
      <c r="K147" s="238" t="s">
        <v>134</v>
      </c>
      <c r="L147" s="243"/>
      <c r="M147" s="244" t="s">
        <v>1</v>
      </c>
      <c r="N147" s="245" t="s">
        <v>38</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194</v>
      </c>
      <c r="AT147" s="229" t="s">
        <v>124</v>
      </c>
      <c r="AU147" s="229" t="s">
        <v>83</v>
      </c>
      <c r="AY147" s="17" t="s">
        <v>127</v>
      </c>
      <c r="BE147" s="230">
        <f>IF(N147="základní",J147,0)</f>
        <v>0</v>
      </c>
      <c r="BF147" s="230">
        <f>IF(N147="snížená",J147,0)</f>
        <v>0</v>
      </c>
      <c r="BG147" s="230">
        <f>IF(N147="zákl. přenesená",J147,0)</f>
        <v>0</v>
      </c>
      <c r="BH147" s="230">
        <f>IF(N147="sníž. přenesená",J147,0)</f>
        <v>0</v>
      </c>
      <c r="BI147" s="230">
        <f>IF(N147="nulová",J147,0)</f>
        <v>0</v>
      </c>
      <c r="BJ147" s="17" t="s">
        <v>81</v>
      </c>
      <c r="BK147" s="230">
        <f>ROUND(I147*H147,2)</f>
        <v>0</v>
      </c>
      <c r="BL147" s="17" t="s">
        <v>162</v>
      </c>
      <c r="BM147" s="229" t="s">
        <v>166</v>
      </c>
    </row>
    <row r="148" s="2" customFormat="1">
      <c r="A148" s="38"/>
      <c r="B148" s="39"/>
      <c r="C148" s="40"/>
      <c r="D148" s="231" t="s">
        <v>136</v>
      </c>
      <c r="E148" s="40"/>
      <c r="F148" s="232" t="s">
        <v>150</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136</v>
      </c>
      <c r="AU148" s="17" t="s">
        <v>83</v>
      </c>
    </row>
    <row r="149" s="2" customFormat="1" ht="16.5" customHeight="1">
      <c r="A149" s="38"/>
      <c r="B149" s="39"/>
      <c r="C149" s="236" t="s">
        <v>152</v>
      </c>
      <c r="D149" s="236" t="s">
        <v>124</v>
      </c>
      <c r="E149" s="237" t="s">
        <v>371</v>
      </c>
      <c r="F149" s="238" t="s">
        <v>372</v>
      </c>
      <c r="G149" s="239" t="s">
        <v>190</v>
      </c>
      <c r="H149" s="240">
        <v>50</v>
      </c>
      <c r="I149" s="241"/>
      <c r="J149" s="242">
        <f>ROUND(I149*H149,2)</f>
        <v>0</v>
      </c>
      <c r="K149" s="238" t="s">
        <v>134</v>
      </c>
      <c r="L149" s="243"/>
      <c r="M149" s="244" t="s">
        <v>1</v>
      </c>
      <c r="N149" s="245" t="s">
        <v>38</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194</v>
      </c>
      <c r="AT149" s="229" t="s">
        <v>124</v>
      </c>
      <c r="AU149" s="229" t="s">
        <v>83</v>
      </c>
      <c r="AY149" s="17" t="s">
        <v>127</v>
      </c>
      <c r="BE149" s="230">
        <f>IF(N149="základní",J149,0)</f>
        <v>0</v>
      </c>
      <c r="BF149" s="230">
        <f>IF(N149="snížená",J149,0)</f>
        <v>0</v>
      </c>
      <c r="BG149" s="230">
        <f>IF(N149="zákl. přenesená",J149,0)</f>
        <v>0</v>
      </c>
      <c r="BH149" s="230">
        <f>IF(N149="sníž. přenesená",J149,0)</f>
        <v>0</v>
      </c>
      <c r="BI149" s="230">
        <f>IF(N149="nulová",J149,0)</f>
        <v>0</v>
      </c>
      <c r="BJ149" s="17" t="s">
        <v>81</v>
      </c>
      <c r="BK149" s="230">
        <f>ROUND(I149*H149,2)</f>
        <v>0</v>
      </c>
      <c r="BL149" s="17" t="s">
        <v>162</v>
      </c>
      <c r="BM149" s="229" t="s">
        <v>169</v>
      </c>
    </row>
    <row r="150" s="2" customFormat="1">
      <c r="A150" s="38"/>
      <c r="B150" s="39"/>
      <c r="C150" s="40"/>
      <c r="D150" s="231" t="s">
        <v>136</v>
      </c>
      <c r="E150" s="40"/>
      <c r="F150" s="232" t="s">
        <v>372</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136</v>
      </c>
      <c r="AU150" s="17" t="s">
        <v>83</v>
      </c>
    </row>
    <row r="151" s="2" customFormat="1" ht="16.5" customHeight="1">
      <c r="A151" s="38"/>
      <c r="B151" s="39"/>
      <c r="C151" s="218" t="s">
        <v>172</v>
      </c>
      <c r="D151" s="218" t="s">
        <v>130</v>
      </c>
      <c r="E151" s="219" t="s">
        <v>336</v>
      </c>
      <c r="F151" s="220" t="s">
        <v>337</v>
      </c>
      <c r="G151" s="221" t="s">
        <v>143</v>
      </c>
      <c r="H151" s="222">
        <v>8</v>
      </c>
      <c r="I151" s="223"/>
      <c r="J151" s="224">
        <f>ROUND(I151*H151,2)</f>
        <v>0</v>
      </c>
      <c r="K151" s="220" t="s">
        <v>134</v>
      </c>
      <c r="L151" s="44"/>
      <c r="M151" s="225" t="s">
        <v>1</v>
      </c>
      <c r="N151" s="226" t="s">
        <v>38</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162</v>
      </c>
      <c r="AT151" s="229" t="s">
        <v>130</v>
      </c>
      <c r="AU151" s="229" t="s">
        <v>83</v>
      </c>
      <c r="AY151" s="17" t="s">
        <v>127</v>
      </c>
      <c r="BE151" s="230">
        <f>IF(N151="základní",J151,0)</f>
        <v>0</v>
      </c>
      <c r="BF151" s="230">
        <f>IF(N151="snížená",J151,0)</f>
        <v>0</v>
      </c>
      <c r="BG151" s="230">
        <f>IF(N151="zákl. přenesená",J151,0)</f>
        <v>0</v>
      </c>
      <c r="BH151" s="230">
        <f>IF(N151="sníž. přenesená",J151,0)</f>
        <v>0</v>
      </c>
      <c r="BI151" s="230">
        <f>IF(N151="nulová",J151,0)</f>
        <v>0</v>
      </c>
      <c r="BJ151" s="17" t="s">
        <v>81</v>
      </c>
      <c r="BK151" s="230">
        <f>ROUND(I151*H151,2)</f>
        <v>0</v>
      </c>
      <c r="BL151" s="17" t="s">
        <v>162</v>
      </c>
      <c r="BM151" s="229" t="s">
        <v>175</v>
      </c>
    </row>
    <row r="152" s="2" customFormat="1">
      <c r="A152" s="38"/>
      <c r="B152" s="39"/>
      <c r="C152" s="40"/>
      <c r="D152" s="231" t="s">
        <v>136</v>
      </c>
      <c r="E152" s="40"/>
      <c r="F152" s="232" t="s">
        <v>337</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136</v>
      </c>
      <c r="AU152" s="17" t="s">
        <v>83</v>
      </c>
    </row>
    <row r="153" s="2" customFormat="1" ht="24.15" customHeight="1">
      <c r="A153" s="38"/>
      <c r="B153" s="39"/>
      <c r="C153" s="236" t="s">
        <v>8</v>
      </c>
      <c r="D153" s="236" t="s">
        <v>124</v>
      </c>
      <c r="E153" s="237" t="s">
        <v>343</v>
      </c>
      <c r="F153" s="238" t="s">
        <v>344</v>
      </c>
      <c r="G153" s="239" t="s">
        <v>143</v>
      </c>
      <c r="H153" s="240">
        <v>4</v>
      </c>
      <c r="I153" s="241"/>
      <c r="J153" s="242">
        <f>ROUND(I153*H153,2)</f>
        <v>0</v>
      </c>
      <c r="K153" s="238" t="s">
        <v>134</v>
      </c>
      <c r="L153" s="243"/>
      <c r="M153" s="244" t="s">
        <v>1</v>
      </c>
      <c r="N153" s="245" t="s">
        <v>38</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194</v>
      </c>
      <c r="AT153" s="229" t="s">
        <v>124</v>
      </c>
      <c r="AU153" s="229" t="s">
        <v>83</v>
      </c>
      <c r="AY153" s="17" t="s">
        <v>127</v>
      </c>
      <c r="BE153" s="230">
        <f>IF(N153="základní",J153,0)</f>
        <v>0</v>
      </c>
      <c r="BF153" s="230">
        <f>IF(N153="snížená",J153,0)</f>
        <v>0</v>
      </c>
      <c r="BG153" s="230">
        <f>IF(N153="zákl. přenesená",J153,0)</f>
        <v>0</v>
      </c>
      <c r="BH153" s="230">
        <f>IF(N153="sníž. přenesená",J153,0)</f>
        <v>0</v>
      </c>
      <c r="BI153" s="230">
        <f>IF(N153="nulová",J153,0)</f>
        <v>0</v>
      </c>
      <c r="BJ153" s="17" t="s">
        <v>81</v>
      </c>
      <c r="BK153" s="230">
        <f>ROUND(I153*H153,2)</f>
        <v>0</v>
      </c>
      <c r="BL153" s="17" t="s">
        <v>162</v>
      </c>
      <c r="BM153" s="229" t="s">
        <v>179</v>
      </c>
    </row>
    <row r="154" s="2" customFormat="1">
      <c r="A154" s="38"/>
      <c r="B154" s="39"/>
      <c r="C154" s="40"/>
      <c r="D154" s="231" t="s">
        <v>136</v>
      </c>
      <c r="E154" s="40"/>
      <c r="F154" s="232" t="s">
        <v>344</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136</v>
      </c>
      <c r="AU154" s="17" t="s">
        <v>83</v>
      </c>
    </row>
    <row r="155" s="2" customFormat="1" ht="16.5" customHeight="1">
      <c r="A155" s="38"/>
      <c r="B155" s="39"/>
      <c r="C155" s="236" t="s">
        <v>180</v>
      </c>
      <c r="D155" s="236" t="s">
        <v>124</v>
      </c>
      <c r="E155" s="237" t="s">
        <v>391</v>
      </c>
      <c r="F155" s="238" t="s">
        <v>392</v>
      </c>
      <c r="G155" s="239" t="s">
        <v>393</v>
      </c>
      <c r="H155" s="240">
        <v>1</v>
      </c>
      <c r="I155" s="241"/>
      <c r="J155" s="242">
        <f>ROUND(I155*H155,2)</f>
        <v>0</v>
      </c>
      <c r="K155" s="238" t="s">
        <v>134</v>
      </c>
      <c r="L155" s="243"/>
      <c r="M155" s="244" t="s">
        <v>1</v>
      </c>
      <c r="N155" s="245" t="s">
        <v>38</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194</v>
      </c>
      <c r="AT155" s="229" t="s">
        <v>124</v>
      </c>
      <c r="AU155" s="229" t="s">
        <v>83</v>
      </c>
      <c r="AY155" s="17" t="s">
        <v>127</v>
      </c>
      <c r="BE155" s="230">
        <f>IF(N155="základní",J155,0)</f>
        <v>0</v>
      </c>
      <c r="BF155" s="230">
        <f>IF(N155="snížená",J155,0)</f>
        <v>0</v>
      </c>
      <c r="BG155" s="230">
        <f>IF(N155="zákl. přenesená",J155,0)</f>
        <v>0</v>
      </c>
      <c r="BH155" s="230">
        <f>IF(N155="sníž. přenesená",J155,0)</f>
        <v>0</v>
      </c>
      <c r="BI155" s="230">
        <f>IF(N155="nulová",J155,0)</f>
        <v>0</v>
      </c>
      <c r="BJ155" s="17" t="s">
        <v>81</v>
      </c>
      <c r="BK155" s="230">
        <f>ROUND(I155*H155,2)</f>
        <v>0</v>
      </c>
      <c r="BL155" s="17" t="s">
        <v>162</v>
      </c>
      <c r="BM155" s="229" t="s">
        <v>183</v>
      </c>
    </row>
    <row r="156" s="2" customFormat="1">
      <c r="A156" s="38"/>
      <c r="B156" s="39"/>
      <c r="C156" s="40"/>
      <c r="D156" s="231" t="s">
        <v>136</v>
      </c>
      <c r="E156" s="40"/>
      <c r="F156" s="232" t="s">
        <v>392</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136</v>
      </c>
      <c r="AU156" s="17" t="s">
        <v>83</v>
      </c>
    </row>
    <row r="157" s="2" customFormat="1" ht="16.5" customHeight="1">
      <c r="A157" s="38"/>
      <c r="B157" s="39"/>
      <c r="C157" s="218" t="s">
        <v>159</v>
      </c>
      <c r="D157" s="218" t="s">
        <v>130</v>
      </c>
      <c r="E157" s="219" t="s">
        <v>396</v>
      </c>
      <c r="F157" s="220" t="s">
        <v>397</v>
      </c>
      <c r="G157" s="221" t="s">
        <v>133</v>
      </c>
      <c r="H157" s="222">
        <v>2</v>
      </c>
      <c r="I157" s="223"/>
      <c r="J157" s="224">
        <f>ROUND(I157*H157,2)</f>
        <v>0</v>
      </c>
      <c r="K157" s="220" t="s">
        <v>134</v>
      </c>
      <c r="L157" s="44"/>
      <c r="M157" s="225" t="s">
        <v>1</v>
      </c>
      <c r="N157" s="226" t="s">
        <v>38</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162</v>
      </c>
      <c r="AT157" s="229" t="s">
        <v>130</v>
      </c>
      <c r="AU157" s="229" t="s">
        <v>83</v>
      </c>
      <c r="AY157" s="17" t="s">
        <v>127</v>
      </c>
      <c r="BE157" s="230">
        <f>IF(N157="základní",J157,0)</f>
        <v>0</v>
      </c>
      <c r="BF157" s="230">
        <f>IF(N157="snížená",J157,0)</f>
        <v>0</v>
      </c>
      <c r="BG157" s="230">
        <f>IF(N157="zákl. přenesená",J157,0)</f>
        <v>0</v>
      </c>
      <c r="BH157" s="230">
        <f>IF(N157="sníž. přenesená",J157,0)</f>
        <v>0</v>
      </c>
      <c r="BI157" s="230">
        <f>IF(N157="nulová",J157,0)</f>
        <v>0</v>
      </c>
      <c r="BJ157" s="17" t="s">
        <v>81</v>
      </c>
      <c r="BK157" s="230">
        <f>ROUND(I157*H157,2)</f>
        <v>0</v>
      </c>
      <c r="BL157" s="17" t="s">
        <v>162</v>
      </c>
      <c r="BM157" s="229" t="s">
        <v>186</v>
      </c>
    </row>
    <row r="158" s="2" customFormat="1">
      <c r="A158" s="38"/>
      <c r="B158" s="39"/>
      <c r="C158" s="40"/>
      <c r="D158" s="231" t="s">
        <v>136</v>
      </c>
      <c r="E158" s="40"/>
      <c r="F158" s="232" t="s">
        <v>397</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136</v>
      </c>
      <c r="AU158" s="17" t="s">
        <v>83</v>
      </c>
    </row>
    <row r="159" s="2" customFormat="1" ht="24.15" customHeight="1">
      <c r="A159" s="38"/>
      <c r="B159" s="39"/>
      <c r="C159" s="236" t="s">
        <v>187</v>
      </c>
      <c r="D159" s="236" t="s">
        <v>124</v>
      </c>
      <c r="E159" s="237" t="s">
        <v>400</v>
      </c>
      <c r="F159" s="238" t="s">
        <v>401</v>
      </c>
      <c r="G159" s="239" t="s">
        <v>143</v>
      </c>
      <c r="H159" s="240">
        <v>1</v>
      </c>
      <c r="I159" s="241"/>
      <c r="J159" s="242">
        <f>ROUND(I159*H159,2)</f>
        <v>0</v>
      </c>
      <c r="K159" s="238" t="s">
        <v>134</v>
      </c>
      <c r="L159" s="243"/>
      <c r="M159" s="244" t="s">
        <v>1</v>
      </c>
      <c r="N159" s="245" t="s">
        <v>38</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194</v>
      </c>
      <c r="AT159" s="229" t="s">
        <v>124</v>
      </c>
      <c r="AU159" s="229" t="s">
        <v>83</v>
      </c>
      <c r="AY159" s="17" t="s">
        <v>127</v>
      </c>
      <c r="BE159" s="230">
        <f>IF(N159="základní",J159,0)</f>
        <v>0</v>
      </c>
      <c r="BF159" s="230">
        <f>IF(N159="snížená",J159,0)</f>
        <v>0</v>
      </c>
      <c r="BG159" s="230">
        <f>IF(N159="zákl. přenesená",J159,0)</f>
        <v>0</v>
      </c>
      <c r="BH159" s="230">
        <f>IF(N159="sníž. přenesená",J159,0)</f>
        <v>0</v>
      </c>
      <c r="BI159" s="230">
        <f>IF(N159="nulová",J159,0)</f>
        <v>0</v>
      </c>
      <c r="BJ159" s="17" t="s">
        <v>81</v>
      </c>
      <c r="BK159" s="230">
        <f>ROUND(I159*H159,2)</f>
        <v>0</v>
      </c>
      <c r="BL159" s="17" t="s">
        <v>162</v>
      </c>
      <c r="BM159" s="229" t="s">
        <v>191</v>
      </c>
    </row>
    <row r="160" s="2" customFormat="1">
      <c r="A160" s="38"/>
      <c r="B160" s="39"/>
      <c r="C160" s="40"/>
      <c r="D160" s="231" t="s">
        <v>136</v>
      </c>
      <c r="E160" s="40"/>
      <c r="F160" s="232" t="s">
        <v>401</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136</v>
      </c>
      <c r="AU160" s="17" t="s">
        <v>83</v>
      </c>
    </row>
    <row r="161" s="2" customFormat="1" ht="16.5" customHeight="1">
      <c r="A161" s="38"/>
      <c r="B161" s="39"/>
      <c r="C161" s="236" t="s">
        <v>162</v>
      </c>
      <c r="D161" s="236" t="s">
        <v>124</v>
      </c>
      <c r="E161" s="237" t="s">
        <v>412</v>
      </c>
      <c r="F161" s="238" t="s">
        <v>413</v>
      </c>
      <c r="G161" s="239" t="s">
        <v>143</v>
      </c>
      <c r="H161" s="240">
        <v>25</v>
      </c>
      <c r="I161" s="241"/>
      <c r="J161" s="242">
        <f>ROUND(I161*H161,2)</f>
        <v>0</v>
      </c>
      <c r="K161" s="238" t="s">
        <v>134</v>
      </c>
      <c r="L161" s="243"/>
      <c r="M161" s="244" t="s">
        <v>1</v>
      </c>
      <c r="N161" s="245" t="s">
        <v>38</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194</v>
      </c>
      <c r="AT161" s="229" t="s">
        <v>124</v>
      </c>
      <c r="AU161" s="229" t="s">
        <v>83</v>
      </c>
      <c r="AY161" s="17" t="s">
        <v>127</v>
      </c>
      <c r="BE161" s="230">
        <f>IF(N161="základní",J161,0)</f>
        <v>0</v>
      </c>
      <c r="BF161" s="230">
        <f>IF(N161="snížená",J161,0)</f>
        <v>0</v>
      </c>
      <c r="BG161" s="230">
        <f>IF(N161="zákl. přenesená",J161,0)</f>
        <v>0</v>
      </c>
      <c r="BH161" s="230">
        <f>IF(N161="sníž. přenesená",J161,0)</f>
        <v>0</v>
      </c>
      <c r="BI161" s="230">
        <f>IF(N161="nulová",J161,0)</f>
        <v>0</v>
      </c>
      <c r="BJ161" s="17" t="s">
        <v>81</v>
      </c>
      <c r="BK161" s="230">
        <f>ROUND(I161*H161,2)</f>
        <v>0</v>
      </c>
      <c r="BL161" s="17" t="s">
        <v>162</v>
      </c>
      <c r="BM161" s="229" t="s">
        <v>194</v>
      </c>
    </row>
    <row r="162" s="2" customFormat="1">
      <c r="A162" s="38"/>
      <c r="B162" s="39"/>
      <c r="C162" s="40"/>
      <c r="D162" s="231" t="s">
        <v>136</v>
      </c>
      <c r="E162" s="40"/>
      <c r="F162" s="232" t="s">
        <v>413</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136</v>
      </c>
      <c r="AU162" s="17" t="s">
        <v>83</v>
      </c>
    </row>
    <row r="163" s="2" customFormat="1" ht="16.5" customHeight="1">
      <c r="A163" s="38"/>
      <c r="B163" s="39"/>
      <c r="C163" s="218" t="s">
        <v>195</v>
      </c>
      <c r="D163" s="218" t="s">
        <v>130</v>
      </c>
      <c r="E163" s="219" t="s">
        <v>415</v>
      </c>
      <c r="F163" s="220" t="s">
        <v>416</v>
      </c>
      <c r="G163" s="221" t="s">
        <v>143</v>
      </c>
      <c r="H163" s="222">
        <v>25</v>
      </c>
      <c r="I163" s="223"/>
      <c r="J163" s="224">
        <f>ROUND(I163*H163,2)</f>
        <v>0</v>
      </c>
      <c r="K163" s="220" t="s">
        <v>134</v>
      </c>
      <c r="L163" s="44"/>
      <c r="M163" s="225" t="s">
        <v>1</v>
      </c>
      <c r="N163" s="226" t="s">
        <v>38</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162</v>
      </c>
      <c r="AT163" s="229" t="s">
        <v>130</v>
      </c>
      <c r="AU163" s="229" t="s">
        <v>83</v>
      </c>
      <c r="AY163" s="17" t="s">
        <v>127</v>
      </c>
      <c r="BE163" s="230">
        <f>IF(N163="základní",J163,0)</f>
        <v>0</v>
      </c>
      <c r="BF163" s="230">
        <f>IF(N163="snížená",J163,0)</f>
        <v>0</v>
      </c>
      <c r="BG163" s="230">
        <f>IF(N163="zákl. přenesená",J163,0)</f>
        <v>0</v>
      </c>
      <c r="BH163" s="230">
        <f>IF(N163="sníž. přenesená",J163,0)</f>
        <v>0</v>
      </c>
      <c r="BI163" s="230">
        <f>IF(N163="nulová",J163,0)</f>
        <v>0</v>
      </c>
      <c r="BJ163" s="17" t="s">
        <v>81</v>
      </c>
      <c r="BK163" s="230">
        <f>ROUND(I163*H163,2)</f>
        <v>0</v>
      </c>
      <c r="BL163" s="17" t="s">
        <v>162</v>
      </c>
      <c r="BM163" s="229" t="s">
        <v>198</v>
      </c>
    </row>
    <row r="164" s="2" customFormat="1">
      <c r="A164" s="38"/>
      <c r="B164" s="39"/>
      <c r="C164" s="40"/>
      <c r="D164" s="231" t="s">
        <v>136</v>
      </c>
      <c r="E164" s="40"/>
      <c r="F164" s="232" t="s">
        <v>416</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136</v>
      </c>
      <c r="AU164" s="17" t="s">
        <v>83</v>
      </c>
    </row>
    <row r="165" s="2" customFormat="1" ht="16.5" customHeight="1">
      <c r="A165" s="38"/>
      <c r="B165" s="39"/>
      <c r="C165" s="218" t="s">
        <v>166</v>
      </c>
      <c r="D165" s="218" t="s">
        <v>130</v>
      </c>
      <c r="E165" s="219" t="s">
        <v>419</v>
      </c>
      <c r="F165" s="220" t="s">
        <v>420</v>
      </c>
      <c r="G165" s="221" t="s">
        <v>143</v>
      </c>
      <c r="H165" s="222">
        <v>6</v>
      </c>
      <c r="I165" s="223"/>
      <c r="J165" s="224">
        <f>ROUND(I165*H165,2)</f>
        <v>0</v>
      </c>
      <c r="K165" s="220" t="s">
        <v>134</v>
      </c>
      <c r="L165" s="44"/>
      <c r="M165" s="225" t="s">
        <v>1</v>
      </c>
      <c r="N165" s="226" t="s">
        <v>38</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162</v>
      </c>
      <c r="AT165" s="229" t="s">
        <v>130</v>
      </c>
      <c r="AU165" s="229" t="s">
        <v>83</v>
      </c>
      <c r="AY165" s="17" t="s">
        <v>127</v>
      </c>
      <c r="BE165" s="230">
        <f>IF(N165="základní",J165,0)</f>
        <v>0</v>
      </c>
      <c r="BF165" s="230">
        <f>IF(N165="snížená",J165,0)</f>
        <v>0</v>
      </c>
      <c r="BG165" s="230">
        <f>IF(N165="zákl. přenesená",J165,0)</f>
        <v>0</v>
      </c>
      <c r="BH165" s="230">
        <f>IF(N165="sníž. přenesená",J165,0)</f>
        <v>0</v>
      </c>
      <c r="BI165" s="230">
        <f>IF(N165="nulová",J165,0)</f>
        <v>0</v>
      </c>
      <c r="BJ165" s="17" t="s">
        <v>81</v>
      </c>
      <c r="BK165" s="230">
        <f>ROUND(I165*H165,2)</f>
        <v>0</v>
      </c>
      <c r="BL165" s="17" t="s">
        <v>162</v>
      </c>
      <c r="BM165" s="229" t="s">
        <v>201</v>
      </c>
    </row>
    <row r="166" s="2" customFormat="1">
      <c r="A166" s="38"/>
      <c r="B166" s="39"/>
      <c r="C166" s="40"/>
      <c r="D166" s="231" t="s">
        <v>136</v>
      </c>
      <c r="E166" s="40"/>
      <c r="F166" s="232" t="s">
        <v>420</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136</v>
      </c>
      <c r="AU166" s="17" t="s">
        <v>83</v>
      </c>
    </row>
    <row r="167" s="2" customFormat="1" ht="24.15" customHeight="1">
      <c r="A167" s="38"/>
      <c r="B167" s="39"/>
      <c r="C167" s="236" t="s">
        <v>202</v>
      </c>
      <c r="D167" s="236" t="s">
        <v>124</v>
      </c>
      <c r="E167" s="237" t="s">
        <v>422</v>
      </c>
      <c r="F167" s="238" t="s">
        <v>423</v>
      </c>
      <c r="G167" s="239" t="s">
        <v>143</v>
      </c>
      <c r="H167" s="240">
        <v>18</v>
      </c>
      <c r="I167" s="241"/>
      <c r="J167" s="242">
        <f>ROUND(I167*H167,2)</f>
        <v>0</v>
      </c>
      <c r="K167" s="238" t="s">
        <v>134</v>
      </c>
      <c r="L167" s="243"/>
      <c r="M167" s="244" t="s">
        <v>1</v>
      </c>
      <c r="N167" s="245" t="s">
        <v>38</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194</v>
      </c>
      <c r="AT167" s="229" t="s">
        <v>124</v>
      </c>
      <c r="AU167" s="229" t="s">
        <v>83</v>
      </c>
      <c r="AY167" s="17" t="s">
        <v>127</v>
      </c>
      <c r="BE167" s="230">
        <f>IF(N167="základní",J167,0)</f>
        <v>0</v>
      </c>
      <c r="BF167" s="230">
        <f>IF(N167="snížená",J167,0)</f>
        <v>0</v>
      </c>
      <c r="BG167" s="230">
        <f>IF(N167="zákl. přenesená",J167,0)</f>
        <v>0</v>
      </c>
      <c r="BH167" s="230">
        <f>IF(N167="sníž. přenesená",J167,0)</f>
        <v>0</v>
      </c>
      <c r="BI167" s="230">
        <f>IF(N167="nulová",J167,0)</f>
        <v>0</v>
      </c>
      <c r="BJ167" s="17" t="s">
        <v>81</v>
      </c>
      <c r="BK167" s="230">
        <f>ROUND(I167*H167,2)</f>
        <v>0</v>
      </c>
      <c r="BL167" s="17" t="s">
        <v>162</v>
      </c>
      <c r="BM167" s="229" t="s">
        <v>205</v>
      </c>
    </row>
    <row r="168" s="2" customFormat="1">
      <c r="A168" s="38"/>
      <c r="B168" s="39"/>
      <c r="C168" s="40"/>
      <c r="D168" s="231" t="s">
        <v>136</v>
      </c>
      <c r="E168" s="40"/>
      <c r="F168" s="232" t="s">
        <v>423</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136</v>
      </c>
      <c r="AU168" s="17" t="s">
        <v>83</v>
      </c>
    </row>
    <row r="169" s="2" customFormat="1" ht="16.5" customHeight="1">
      <c r="A169" s="38"/>
      <c r="B169" s="39"/>
      <c r="C169" s="218" t="s">
        <v>169</v>
      </c>
      <c r="D169" s="218" t="s">
        <v>130</v>
      </c>
      <c r="E169" s="219" t="s">
        <v>426</v>
      </c>
      <c r="F169" s="220" t="s">
        <v>427</v>
      </c>
      <c r="G169" s="221" t="s">
        <v>143</v>
      </c>
      <c r="H169" s="222">
        <v>18</v>
      </c>
      <c r="I169" s="223"/>
      <c r="J169" s="224">
        <f>ROUND(I169*H169,2)</f>
        <v>0</v>
      </c>
      <c r="K169" s="220" t="s">
        <v>134</v>
      </c>
      <c r="L169" s="44"/>
      <c r="M169" s="225" t="s">
        <v>1</v>
      </c>
      <c r="N169" s="226" t="s">
        <v>38</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162</v>
      </c>
      <c r="AT169" s="229" t="s">
        <v>130</v>
      </c>
      <c r="AU169" s="229" t="s">
        <v>83</v>
      </c>
      <c r="AY169" s="17" t="s">
        <v>127</v>
      </c>
      <c r="BE169" s="230">
        <f>IF(N169="základní",J169,0)</f>
        <v>0</v>
      </c>
      <c r="BF169" s="230">
        <f>IF(N169="snížená",J169,0)</f>
        <v>0</v>
      </c>
      <c r="BG169" s="230">
        <f>IF(N169="zákl. přenesená",J169,0)</f>
        <v>0</v>
      </c>
      <c r="BH169" s="230">
        <f>IF(N169="sníž. přenesená",J169,0)</f>
        <v>0</v>
      </c>
      <c r="BI169" s="230">
        <f>IF(N169="nulová",J169,0)</f>
        <v>0</v>
      </c>
      <c r="BJ169" s="17" t="s">
        <v>81</v>
      </c>
      <c r="BK169" s="230">
        <f>ROUND(I169*H169,2)</f>
        <v>0</v>
      </c>
      <c r="BL169" s="17" t="s">
        <v>162</v>
      </c>
      <c r="BM169" s="229" t="s">
        <v>209</v>
      </c>
    </row>
    <row r="170" s="2" customFormat="1">
      <c r="A170" s="38"/>
      <c r="B170" s="39"/>
      <c r="C170" s="40"/>
      <c r="D170" s="231" t="s">
        <v>136</v>
      </c>
      <c r="E170" s="40"/>
      <c r="F170" s="232" t="s">
        <v>427</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136</v>
      </c>
      <c r="AU170" s="17" t="s">
        <v>83</v>
      </c>
    </row>
    <row r="171" s="2" customFormat="1" ht="24.15" customHeight="1">
      <c r="A171" s="38"/>
      <c r="B171" s="39"/>
      <c r="C171" s="236" t="s">
        <v>7</v>
      </c>
      <c r="D171" s="236" t="s">
        <v>124</v>
      </c>
      <c r="E171" s="237" t="s">
        <v>429</v>
      </c>
      <c r="F171" s="238" t="s">
        <v>430</v>
      </c>
      <c r="G171" s="239" t="s">
        <v>143</v>
      </c>
      <c r="H171" s="240">
        <v>18</v>
      </c>
      <c r="I171" s="241"/>
      <c r="J171" s="242">
        <f>ROUND(I171*H171,2)</f>
        <v>0</v>
      </c>
      <c r="K171" s="238" t="s">
        <v>134</v>
      </c>
      <c r="L171" s="243"/>
      <c r="M171" s="244" t="s">
        <v>1</v>
      </c>
      <c r="N171" s="245" t="s">
        <v>38</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194</v>
      </c>
      <c r="AT171" s="229" t="s">
        <v>124</v>
      </c>
      <c r="AU171" s="229" t="s">
        <v>83</v>
      </c>
      <c r="AY171" s="17" t="s">
        <v>127</v>
      </c>
      <c r="BE171" s="230">
        <f>IF(N171="základní",J171,0)</f>
        <v>0</v>
      </c>
      <c r="BF171" s="230">
        <f>IF(N171="snížená",J171,0)</f>
        <v>0</v>
      </c>
      <c r="BG171" s="230">
        <f>IF(N171="zákl. přenesená",J171,0)</f>
        <v>0</v>
      </c>
      <c r="BH171" s="230">
        <f>IF(N171="sníž. přenesená",J171,0)</f>
        <v>0</v>
      </c>
      <c r="BI171" s="230">
        <f>IF(N171="nulová",J171,0)</f>
        <v>0</v>
      </c>
      <c r="BJ171" s="17" t="s">
        <v>81</v>
      </c>
      <c r="BK171" s="230">
        <f>ROUND(I171*H171,2)</f>
        <v>0</v>
      </c>
      <c r="BL171" s="17" t="s">
        <v>162</v>
      </c>
      <c r="BM171" s="229" t="s">
        <v>216</v>
      </c>
    </row>
    <row r="172" s="2" customFormat="1">
      <c r="A172" s="38"/>
      <c r="B172" s="39"/>
      <c r="C172" s="40"/>
      <c r="D172" s="231" t="s">
        <v>136</v>
      </c>
      <c r="E172" s="40"/>
      <c r="F172" s="232" t="s">
        <v>430</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136</v>
      </c>
      <c r="AU172" s="17" t="s">
        <v>83</v>
      </c>
    </row>
    <row r="173" s="2" customFormat="1" ht="16.5" customHeight="1">
      <c r="A173" s="38"/>
      <c r="B173" s="39"/>
      <c r="C173" s="218" t="s">
        <v>175</v>
      </c>
      <c r="D173" s="218" t="s">
        <v>130</v>
      </c>
      <c r="E173" s="219" t="s">
        <v>429</v>
      </c>
      <c r="F173" s="220" t="s">
        <v>433</v>
      </c>
      <c r="G173" s="221" t="s">
        <v>143</v>
      </c>
      <c r="H173" s="222">
        <v>18</v>
      </c>
      <c r="I173" s="223"/>
      <c r="J173" s="224">
        <f>ROUND(I173*H173,2)</f>
        <v>0</v>
      </c>
      <c r="K173" s="220" t="s">
        <v>134</v>
      </c>
      <c r="L173" s="44"/>
      <c r="M173" s="225" t="s">
        <v>1</v>
      </c>
      <c r="N173" s="226" t="s">
        <v>38</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162</v>
      </c>
      <c r="AT173" s="229" t="s">
        <v>130</v>
      </c>
      <c r="AU173" s="229" t="s">
        <v>83</v>
      </c>
      <c r="AY173" s="17" t="s">
        <v>127</v>
      </c>
      <c r="BE173" s="230">
        <f>IF(N173="základní",J173,0)</f>
        <v>0</v>
      </c>
      <c r="BF173" s="230">
        <f>IF(N173="snížená",J173,0)</f>
        <v>0</v>
      </c>
      <c r="BG173" s="230">
        <f>IF(N173="zákl. přenesená",J173,0)</f>
        <v>0</v>
      </c>
      <c r="BH173" s="230">
        <f>IF(N173="sníž. přenesená",J173,0)</f>
        <v>0</v>
      </c>
      <c r="BI173" s="230">
        <f>IF(N173="nulová",J173,0)</f>
        <v>0</v>
      </c>
      <c r="BJ173" s="17" t="s">
        <v>81</v>
      </c>
      <c r="BK173" s="230">
        <f>ROUND(I173*H173,2)</f>
        <v>0</v>
      </c>
      <c r="BL173" s="17" t="s">
        <v>162</v>
      </c>
      <c r="BM173" s="229" t="s">
        <v>219</v>
      </c>
    </row>
    <row r="174" s="2" customFormat="1">
      <c r="A174" s="38"/>
      <c r="B174" s="39"/>
      <c r="C174" s="40"/>
      <c r="D174" s="231" t="s">
        <v>136</v>
      </c>
      <c r="E174" s="40"/>
      <c r="F174" s="232" t="s">
        <v>433</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136</v>
      </c>
      <c r="AU174" s="17" t="s">
        <v>83</v>
      </c>
    </row>
    <row r="175" s="2" customFormat="1" ht="24.15" customHeight="1">
      <c r="A175" s="38"/>
      <c r="B175" s="39"/>
      <c r="C175" s="236" t="s">
        <v>220</v>
      </c>
      <c r="D175" s="236" t="s">
        <v>124</v>
      </c>
      <c r="E175" s="237" t="s">
        <v>442</v>
      </c>
      <c r="F175" s="238" t="s">
        <v>443</v>
      </c>
      <c r="G175" s="239" t="s">
        <v>151</v>
      </c>
      <c r="H175" s="240">
        <v>1</v>
      </c>
      <c r="I175" s="241"/>
      <c r="J175" s="242">
        <f>ROUND(I175*H175,2)</f>
        <v>0</v>
      </c>
      <c r="K175" s="238" t="s">
        <v>134</v>
      </c>
      <c r="L175" s="243"/>
      <c r="M175" s="244" t="s">
        <v>1</v>
      </c>
      <c r="N175" s="245" t="s">
        <v>38</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194</v>
      </c>
      <c r="AT175" s="229" t="s">
        <v>124</v>
      </c>
      <c r="AU175" s="229" t="s">
        <v>83</v>
      </c>
      <c r="AY175" s="17" t="s">
        <v>127</v>
      </c>
      <c r="BE175" s="230">
        <f>IF(N175="základní",J175,0)</f>
        <v>0</v>
      </c>
      <c r="BF175" s="230">
        <f>IF(N175="snížená",J175,0)</f>
        <v>0</v>
      </c>
      <c r="BG175" s="230">
        <f>IF(N175="zákl. přenesená",J175,0)</f>
        <v>0</v>
      </c>
      <c r="BH175" s="230">
        <f>IF(N175="sníž. přenesená",J175,0)</f>
        <v>0</v>
      </c>
      <c r="BI175" s="230">
        <f>IF(N175="nulová",J175,0)</f>
        <v>0</v>
      </c>
      <c r="BJ175" s="17" t="s">
        <v>81</v>
      </c>
      <c r="BK175" s="230">
        <f>ROUND(I175*H175,2)</f>
        <v>0</v>
      </c>
      <c r="BL175" s="17" t="s">
        <v>162</v>
      </c>
      <c r="BM175" s="229" t="s">
        <v>223</v>
      </c>
    </row>
    <row r="176" s="2" customFormat="1">
      <c r="A176" s="38"/>
      <c r="B176" s="39"/>
      <c r="C176" s="40"/>
      <c r="D176" s="231" t="s">
        <v>136</v>
      </c>
      <c r="E176" s="40"/>
      <c r="F176" s="232" t="s">
        <v>443</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136</v>
      </c>
      <c r="AU176" s="17" t="s">
        <v>83</v>
      </c>
    </row>
    <row r="177" s="2" customFormat="1" ht="44.25" customHeight="1">
      <c r="A177" s="38"/>
      <c r="B177" s="39"/>
      <c r="C177" s="218" t="s">
        <v>179</v>
      </c>
      <c r="D177" s="218" t="s">
        <v>130</v>
      </c>
      <c r="E177" s="219" t="s">
        <v>1071</v>
      </c>
      <c r="F177" s="220" t="s">
        <v>132</v>
      </c>
      <c r="G177" s="221" t="s">
        <v>133</v>
      </c>
      <c r="H177" s="222">
        <v>90</v>
      </c>
      <c r="I177" s="223"/>
      <c r="J177" s="224">
        <f>ROUND(I177*H177,2)</f>
        <v>0</v>
      </c>
      <c r="K177" s="220" t="s">
        <v>134</v>
      </c>
      <c r="L177" s="44"/>
      <c r="M177" s="225" t="s">
        <v>1</v>
      </c>
      <c r="N177" s="226" t="s">
        <v>38</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162</v>
      </c>
      <c r="AT177" s="229" t="s">
        <v>130</v>
      </c>
      <c r="AU177" s="229" t="s">
        <v>83</v>
      </c>
      <c r="AY177" s="17" t="s">
        <v>127</v>
      </c>
      <c r="BE177" s="230">
        <f>IF(N177="základní",J177,0)</f>
        <v>0</v>
      </c>
      <c r="BF177" s="230">
        <f>IF(N177="snížená",J177,0)</f>
        <v>0</v>
      </c>
      <c r="BG177" s="230">
        <f>IF(N177="zákl. přenesená",J177,0)</f>
        <v>0</v>
      </c>
      <c r="BH177" s="230">
        <f>IF(N177="sníž. přenesená",J177,0)</f>
        <v>0</v>
      </c>
      <c r="BI177" s="230">
        <f>IF(N177="nulová",J177,0)</f>
        <v>0</v>
      </c>
      <c r="BJ177" s="17" t="s">
        <v>81</v>
      </c>
      <c r="BK177" s="230">
        <f>ROUND(I177*H177,2)</f>
        <v>0</v>
      </c>
      <c r="BL177" s="17" t="s">
        <v>162</v>
      </c>
      <c r="BM177" s="229" t="s">
        <v>226</v>
      </c>
    </row>
    <row r="178" s="2" customFormat="1">
      <c r="A178" s="38"/>
      <c r="B178" s="39"/>
      <c r="C178" s="40"/>
      <c r="D178" s="231" t="s">
        <v>136</v>
      </c>
      <c r="E178" s="40"/>
      <c r="F178" s="232" t="s">
        <v>132</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136</v>
      </c>
      <c r="AU178" s="17" t="s">
        <v>83</v>
      </c>
    </row>
    <row r="179" s="2" customFormat="1" ht="44.25" customHeight="1">
      <c r="A179" s="38"/>
      <c r="B179" s="39"/>
      <c r="C179" s="236" t="s">
        <v>227</v>
      </c>
      <c r="D179" s="236" t="s">
        <v>124</v>
      </c>
      <c r="E179" s="237" t="s">
        <v>137</v>
      </c>
      <c r="F179" s="238" t="s">
        <v>138</v>
      </c>
      <c r="G179" s="239" t="s">
        <v>133</v>
      </c>
      <c r="H179" s="240">
        <v>90</v>
      </c>
      <c r="I179" s="241"/>
      <c r="J179" s="242">
        <f>ROUND(I179*H179,2)</f>
        <v>0</v>
      </c>
      <c r="K179" s="238" t="s">
        <v>134</v>
      </c>
      <c r="L179" s="243"/>
      <c r="M179" s="244" t="s">
        <v>1</v>
      </c>
      <c r="N179" s="245" t="s">
        <v>38</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194</v>
      </c>
      <c r="AT179" s="229" t="s">
        <v>124</v>
      </c>
      <c r="AU179" s="229" t="s">
        <v>83</v>
      </c>
      <c r="AY179" s="17" t="s">
        <v>127</v>
      </c>
      <c r="BE179" s="230">
        <f>IF(N179="základní",J179,0)</f>
        <v>0</v>
      </c>
      <c r="BF179" s="230">
        <f>IF(N179="snížená",J179,0)</f>
        <v>0</v>
      </c>
      <c r="BG179" s="230">
        <f>IF(N179="zákl. přenesená",J179,0)</f>
        <v>0</v>
      </c>
      <c r="BH179" s="230">
        <f>IF(N179="sníž. přenesená",J179,0)</f>
        <v>0</v>
      </c>
      <c r="BI179" s="230">
        <f>IF(N179="nulová",J179,0)</f>
        <v>0</v>
      </c>
      <c r="BJ179" s="17" t="s">
        <v>81</v>
      </c>
      <c r="BK179" s="230">
        <f>ROUND(I179*H179,2)</f>
        <v>0</v>
      </c>
      <c r="BL179" s="17" t="s">
        <v>162</v>
      </c>
      <c r="BM179" s="229" t="s">
        <v>230</v>
      </c>
    </row>
    <row r="180" s="2" customFormat="1">
      <c r="A180" s="38"/>
      <c r="B180" s="39"/>
      <c r="C180" s="40"/>
      <c r="D180" s="231" t="s">
        <v>136</v>
      </c>
      <c r="E180" s="40"/>
      <c r="F180" s="232" t="s">
        <v>138</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136</v>
      </c>
      <c r="AU180" s="17" t="s">
        <v>83</v>
      </c>
    </row>
    <row r="181" s="2" customFormat="1" ht="21.75" customHeight="1">
      <c r="A181" s="38"/>
      <c r="B181" s="39"/>
      <c r="C181" s="236" t="s">
        <v>183</v>
      </c>
      <c r="D181" s="236" t="s">
        <v>124</v>
      </c>
      <c r="E181" s="237" t="s">
        <v>176</v>
      </c>
      <c r="F181" s="238" t="s">
        <v>177</v>
      </c>
      <c r="G181" s="239" t="s">
        <v>178</v>
      </c>
      <c r="H181" s="240">
        <v>0.10000000000000001</v>
      </c>
      <c r="I181" s="241"/>
      <c r="J181" s="242">
        <f>ROUND(I181*H181,2)</f>
        <v>0</v>
      </c>
      <c r="K181" s="238" t="s">
        <v>134</v>
      </c>
      <c r="L181" s="243"/>
      <c r="M181" s="244" t="s">
        <v>1</v>
      </c>
      <c r="N181" s="245" t="s">
        <v>38</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194</v>
      </c>
      <c r="AT181" s="229" t="s">
        <v>124</v>
      </c>
      <c r="AU181" s="229" t="s">
        <v>83</v>
      </c>
      <c r="AY181" s="17" t="s">
        <v>127</v>
      </c>
      <c r="BE181" s="230">
        <f>IF(N181="základní",J181,0)</f>
        <v>0</v>
      </c>
      <c r="BF181" s="230">
        <f>IF(N181="snížená",J181,0)</f>
        <v>0</v>
      </c>
      <c r="BG181" s="230">
        <f>IF(N181="zákl. přenesená",J181,0)</f>
        <v>0</v>
      </c>
      <c r="BH181" s="230">
        <f>IF(N181="sníž. přenesená",J181,0)</f>
        <v>0</v>
      </c>
      <c r="BI181" s="230">
        <f>IF(N181="nulová",J181,0)</f>
        <v>0</v>
      </c>
      <c r="BJ181" s="17" t="s">
        <v>81</v>
      </c>
      <c r="BK181" s="230">
        <f>ROUND(I181*H181,2)</f>
        <v>0</v>
      </c>
      <c r="BL181" s="17" t="s">
        <v>162</v>
      </c>
      <c r="BM181" s="229" t="s">
        <v>233</v>
      </c>
    </row>
    <row r="182" s="2" customFormat="1">
      <c r="A182" s="38"/>
      <c r="B182" s="39"/>
      <c r="C182" s="40"/>
      <c r="D182" s="231" t="s">
        <v>136</v>
      </c>
      <c r="E182" s="40"/>
      <c r="F182" s="232" t="s">
        <v>177</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136</v>
      </c>
      <c r="AU182" s="17" t="s">
        <v>83</v>
      </c>
    </row>
    <row r="183" s="2" customFormat="1" ht="24.15" customHeight="1">
      <c r="A183" s="38"/>
      <c r="B183" s="39"/>
      <c r="C183" s="236" t="s">
        <v>234</v>
      </c>
      <c r="D183" s="236" t="s">
        <v>124</v>
      </c>
      <c r="E183" s="237" t="s">
        <v>181</v>
      </c>
      <c r="F183" s="238" t="s">
        <v>182</v>
      </c>
      <c r="G183" s="239" t="s">
        <v>178</v>
      </c>
      <c r="H183" s="240">
        <v>0.14999999999999999</v>
      </c>
      <c r="I183" s="241"/>
      <c r="J183" s="242">
        <f>ROUND(I183*H183,2)</f>
        <v>0</v>
      </c>
      <c r="K183" s="238" t="s">
        <v>134</v>
      </c>
      <c r="L183" s="243"/>
      <c r="M183" s="244" t="s">
        <v>1</v>
      </c>
      <c r="N183" s="245" t="s">
        <v>38</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194</v>
      </c>
      <c r="AT183" s="229" t="s">
        <v>124</v>
      </c>
      <c r="AU183" s="229" t="s">
        <v>83</v>
      </c>
      <c r="AY183" s="17" t="s">
        <v>127</v>
      </c>
      <c r="BE183" s="230">
        <f>IF(N183="základní",J183,0)</f>
        <v>0</v>
      </c>
      <c r="BF183" s="230">
        <f>IF(N183="snížená",J183,0)</f>
        <v>0</v>
      </c>
      <c r="BG183" s="230">
        <f>IF(N183="zákl. přenesená",J183,0)</f>
        <v>0</v>
      </c>
      <c r="BH183" s="230">
        <f>IF(N183="sníž. přenesená",J183,0)</f>
        <v>0</v>
      </c>
      <c r="BI183" s="230">
        <f>IF(N183="nulová",J183,0)</f>
        <v>0</v>
      </c>
      <c r="BJ183" s="17" t="s">
        <v>81</v>
      </c>
      <c r="BK183" s="230">
        <f>ROUND(I183*H183,2)</f>
        <v>0</v>
      </c>
      <c r="BL183" s="17" t="s">
        <v>162</v>
      </c>
      <c r="BM183" s="229" t="s">
        <v>237</v>
      </c>
    </row>
    <row r="184" s="2" customFormat="1">
      <c r="A184" s="38"/>
      <c r="B184" s="39"/>
      <c r="C184" s="40"/>
      <c r="D184" s="231" t="s">
        <v>136</v>
      </c>
      <c r="E184" s="40"/>
      <c r="F184" s="232" t="s">
        <v>182</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136</v>
      </c>
      <c r="AU184" s="17" t="s">
        <v>83</v>
      </c>
    </row>
    <row r="185" s="2" customFormat="1" ht="24.15" customHeight="1">
      <c r="A185" s="38"/>
      <c r="B185" s="39"/>
      <c r="C185" s="236" t="s">
        <v>186</v>
      </c>
      <c r="D185" s="236" t="s">
        <v>124</v>
      </c>
      <c r="E185" s="237" t="s">
        <v>184</v>
      </c>
      <c r="F185" s="238" t="s">
        <v>185</v>
      </c>
      <c r="G185" s="239" t="s">
        <v>178</v>
      </c>
      <c r="H185" s="240">
        <v>0.050000000000000003</v>
      </c>
      <c r="I185" s="241"/>
      <c r="J185" s="242">
        <f>ROUND(I185*H185,2)</f>
        <v>0</v>
      </c>
      <c r="K185" s="238" t="s">
        <v>134</v>
      </c>
      <c r="L185" s="243"/>
      <c r="M185" s="244" t="s">
        <v>1</v>
      </c>
      <c r="N185" s="245" t="s">
        <v>38</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194</v>
      </c>
      <c r="AT185" s="229" t="s">
        <v>124</v>
      </c>
      <c r="AU185" s="229" t="s">
        <v>83</v>
      </c>
      <c r="AY185" s="17" t="s">
        <v>127</v>
      </c>
      <c r="BE185" s="230">
        <f>IF(N185="základní",J185,0)</f>
        <v>0</v>
      </c>
      <c r="BF185" s="230">
        <f>IF(N185="snížená",J185,0)</f>
        <v>0</v>
      </c>
      <c r="BG185" s="230">
        <f>IF(N185="zákl. přenesená",J185,0)</f>
        <v>0</v>
      </c>
      <c r="BH185" s="230">
        <f>IF(N185="sníž. přenesená",J185,0)</f>
        <v>0</v>
      </c>
      <c r="BI185" s="230">
        <f>IF(N185="nulová",J185,0)</f>
        <v>0</v>
      </c>
      <c r="BJ185" s="17" t="s">
        <v>81</v>
      </c>
      <c r="BK185" s="230">
        <f>ROUND(I185*H185,2)</f>
        <v>0</v>
      </c>
      <c r="BL185" s="17" t="s">
        <v>162</v>
      </c>
      <c r="BM185" s="229" t="s">
        <v>240</v>
      </c>
    </row>
    <row r="186" s="2" customFormat="1">
      <c r="A186" s="38"/>
      <c r="B186" s="39"/>
      <c r="C186" s="40"/>
      <c r="D186" s="231" t="s">
        <v>136</v>
      </c>
      <c r="E186" s="40"/>
      <c r="F186" s="232" t="s">
        <v>185</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136</v>
      </c>
      <c r="AU186" s="17" t="s">
        <v>83</v>
      </c>
    </row>
    <row r="187" s="2" customFormat="1" ht="24.15" customHeight="1">
      <c r="A187" s="38"/>
      <c r="B187" s="39"/>
      <c r="C187" s="218" t="s">
        <v>241</v>
      </c>
      <c r="D187" s="218" t="s">
        <v>130</v>
      </c>
      <c r="E187" s="219" t="s">
        <v>188</v>
      </c>
      <c r="F187" s="220" t="s">
        <v>189</v>
      </c>
      <c r="G187" s="221" t="s">
        <v>190</v>
      </c>
      <c r="H187" s="222">
        <v>300</v>
      </c>
      <c r="I187" s="223"/>
      <c r="J187" s="224">
        <f>ROUND(I187*H187,2)</f>
        <v>0</v>
      </c>
      <c r="K187" s="220" t="s">
        <v>134</v>
      </c>
      <c r="L187" s="44"/>
      <c r="M187" s="225" t="s">
        <v>1</v>
      </c>
      <c r="N187" s="226" t="s">
        <v>38</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162</v>
      </c>
      <c r="AT187" s="229" t="s">
        <v>130</v>
      </c>
      <c r="AU187" s="229" t="s">
        <v>83</v>
      </c>
      <c r="AY187" s="17" t="s">
        <v>127</v>
      </c>
      <c r="BE187" s="230">
        <f>IF(N187="základní",J187,0)</f>
        <v>0</v>
      </c>
      <c r="BF187" s="230">
        <f>IF(N187="snížená",J187,0)</f>
        <v>0</v>
      </c>
      <c r="BG187" s="230">
        <f>IF(N187="zákl. přenesená",J187,0)</f>
        <v>0</v>
      </c>
      <c r="BH187" s="230">
        <f>IF(N187="sníž. přenesená",J187,0)</f>
        <v>0</v>
      </c>
      <c r="BI187" s="230">
        <f>IF(N187="nulová",J187,0)</f>
        <v>0</v>
      </c>
      <c r="BJ187" s="17" t="s">
        <v>81</v>
      </c>
      <c r="BK187" s="230">
        <f>ROUND(I187*H187,2)</f>
        <v>0</v>
      </c>
      <c r="BL187" s="17" t="s">
        <v>162</v>
      </c>
      <c r="BM187" s="229" t="s">
        <v>244</v>
      </c>
    </row>
    <row r="188" s="2" customFormat="1">
      <c r="A188" s="38"/>
      <c r="B188" s="39"/>
      <c r="C188" s="40"/>
      <c r="D188" s="231" t="s">
        <v>136</v>
      </c>
      <c r="E188" s="40"/>
      <c r="F188" s="232" t="s">
        <v>189</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136</v>
      </c>
      <c r="AU188" s="17" t="s">
        <v>83</v>
      </c>
    </row>
    <row r="189" s="2" customFormat="1" ht="24.15" customHeight="1">
      <c r="A189" s="38"/>
      <c r="B189" s="39"/>
      <c r="C189" s="218" t="s">
        <v>191</v>
      </c>
      <c r="D189" s="218" t="s">
        <v>130</v>
      </c>
      <c r="E189" s="219" t="s">
        <v>192</v>
      </c>
      <c r="F189" s="220" t="s">
        <v>193</v>
      </c>
      <c r="G189" s="221" t="s">
        <v>190</v>
      </c>
      <c r="H189" s="222">
        <v>300</v>
      </c>
      <c r="I189" s="223"/>
      <c r="J189" s="224">
        <f>ROUND(I189*H189,2)</f>
        <v>0</v>
      </c>
      <c r="K189" s="220" t="s">
        <v>134</v>
      </c>
      <c r="L189" s="44"/>
      <c r="M189" s="225" t="s">
        <v>1</v>
      </c>
      <c r="N189" s="226" t="s">
        <v>38</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162</v>
      </c>
      <c r="AT189" s="229" t="s">
        <v>130</v>
      </c>
      <c r="AU189" s="229" t="s">
        <v>83</v>
      </c>
      <c r="AY189" s="17" t="s">
        <v>127</v>
      </c>
      <c r="BE189" s="230">
        <f>IF(N189="základní",J189,0)</f>
        <v>0</v>
      </c>
      <c r="BF189" s="230">
        <f>IF(N189="snížená",J189,0)</f>
        <v>0</v>
      </c>
      <c r="BG189" s="230">
        <f>IF(N189="zákl. přenesená",J189,0)</f>
        <v>0</v>
      </c>
      <c r="BH189" s="230">
        <f>IF(N189="sníž. přenesená",J189,0)</f>
        <v>0</v>
      </c>
      <c r="BI189" s="230">
        <f>IF(N189="nulová",J189,0)</f>
        <v>0</v>
      </c>
      <c r="BJ189" s="17" t="s">
        <v>81</v>
      </c>
      <c r="BK189" s="230">
        <f>ROUND(I189*H189,2)</f>
        <v>0</v>
      </c>
      <c r="BL189" s="17" t="s">
        <v>162</v>
      </c>
      <c r="BM189" s="229" t="s">
        <v>247</v>
      </c>
    </row>
    <row r="190" s="2" customFormat="1">
      <c r="A190" s="38"/>
      <c r="B190" s="39"/>
      <c r="C190" s="40"/>
      <c r="D190" s="231" t="s">
        <v>136</v>
      </c>
      <c r="E190" s="40"/>
      <c r="F190" s="232" t="s">
        <v>193</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136</v>
      </c>
      <c r="AU190" s="17" t="s">
        <v>83</v>
      </c>
    </row>
    <row r="191" s="2" customFormat="1" ht="16.5" customHeight="1">
      <c r="A191" s="38"/>
      <c r="B191" s="39"/>
      <c r="C191" s="236" t="s">
        <v>248</v>
      </c>
      <c r="D191" s="236" t="s">
        <v>124</v>
      </c>
      <c r="E191" s="237" t="s">
        <v>196</v>
      </c>
      <c r="F191" s="238" t="s">
        <v>197</v>
      </c>
      <c r="G191" s="239" t="s">
        <v>143</v>
      </c>
      <c r="H191" s="240">
        <v>54</v>
      </c>
      <c r="I191" s="241"/>
      <c r="J191" s="242">
        <f>ROUND(I191*H191,2)</f>
        <v>0</v>
      </c>
      <c r="K191" s="238" t="s">
        <v>134</v>
      </c>
      <c r="L191" s="243"/>
      <c r="M191" s="244" t="s">
        <v>1</v>
      </c>
      <c r="N191" s="245" t="s">
        <v>38</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194</v>
      </c>
      <c r="AT191" s="229" t="s">
        <v>124</v>
      </c>
      <c r="AU191" s="229" t="s">
        <v>83</v>
      </c>
      <c r="AY191" s="17" t="s">
        <v>127</v>
      </c>
      <c r="BE191" s="230">
        <f>IF(N191="základní",J191,0)</f>
        <v>0</v>
      </c>
      <c r="BF191" s="230">
        <f>IF(N191="snížená",J191,0)</f>
        <v>0</v>
      </c>
      <c r="BG191" s="230">
        <f>IF(N191="zákl. přenesená",J191,0)</f>
        <v>0</v>
      </c>
      <c r="BH191" s="230">
        <f>IF(N191="sníž. přenesená",J191,0)</f>
        <v>0</v>
      </c>
      <c r="BI191" s="230">
        <f>IF(N191="nulová",J191,0)</f>
        <v>0</v>
      </c>
      <c r="BJ191" s="17" t="s">
        <v>81</v>
      </c>
      <c r="BK191" s="230">
        <f>ROUND(I191*H191,2)</f>
        <v>0</v>
      </c>
      <c r="BL191" s="17" t="s">
        <v>162</v>
      </c>
      <c r="BM191" s="229" t="s">
        <v>251</v>
      </c>
    </row>
    <row r="192" s="2" customFormat="1">
      <c r="A192" s="38"/>
      <c r="B192" s="39"/>
      <c r="C192" s="40"/>
      <c r="D192" s="231" t="s">
        <v>136</v>
      </c>
      <c r="E192" s="40"/>
      <c r="F192" s="232" t="s">
        <v>197</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136</v>
      </c>
      <c r="AU192" s="17" t="s">
        <v>83</v>
      </c>
    </row>
    <row r="193" s="2" customFormat="1" ht="24.15" customHeight="1">
      <c r="A193" s="38"/>
      <c r="B193" s="39"/>
      <c r="C193" s="218" t="s">
        <v>194</v>
      </c>
      <c r="D193" s="218" t="s">
        <v>130</v>
      </c>
      <c r="E193" s="219" t="s">
        <v>199</v>
      </c>
      <c r="F193" s="220" t="s">
        <v>200</v>
      </c>
      <c r="G193" s="221" t="s">
        <v>143</v>
      </c>
      <c r="H193" s="222">
        <v>54</v>
      </c>
      <c r="I193" s="223"/>
      <c r="J193" s="224">
        <f>ROUND(I193*H193,2)</f>
        <v>0</v>
      </c>
      <c r="K193" s="220" t="s">
        <v>134</v>
      </c>
      <c r="L193" s="44"/>
      <c r="M193" s="225" t="s">
        <v>1</v>
      </c>
      <c r="N193" s="226" t="s">
        <v>38</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162</v>
      </c>
      <c r="AT193" s="229" t="s">
        <v>130</v>
      </c>
      <c r="AU193" s="229" t="s">
        <v>83</v>
      </c>
      <c r="AY193" s="17" t="s">
        <v>127</v>
      </c>
      <c r="BE193" s="230">
        <f>IF(N193="základní",J193,0)</f>
        <v>0</v>
      </c>
      <c r="BF193" s="230">
        <f>IF(N193="snížená",J193,0)</f>
        <v>0</v>
      </c>
      <c r="BG193" s="230">
        <f>IF(N193="zákl. přenesená",J193,0)</f>
        <v>0</v>
      </c>
      <c r="BH193" s="230">
        <f>IF(N193="sníž. přenesená",J193,0)</f>
        <v>0</v>
      </c>
      <c r="BI193" s="230">
        <f>IF(N193="nulová",J193,0)</f>
        <v>0</v>
      </c>
      <c r="BJ193" s="17" t="s">
        <v>81</v>
      </c>
      <c r="BK193" s="230">
        <f>ROUND(I193*H193,2)</f>
        <v>0</v>
      </c>
      <c r="BL193" s="17" t="s">
        <v>162</v>
      </c>
      <c r="BM193" s="229" t="s">
        <v>135</v>
      </c>
    </row>
    <row r="194" s="2" customFormat="1">
      <c r="A194" s="38"/>
      <c r="B194" s="39"/>
      <c r="C194" s="40"/>
      <c r="D194" s="231" t="s">
        <v>136</v>
      </c>
      <c r="E194" s="40"/>
      <c r="F194" s="232" t="s">
        <v>200</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136</v>
      </c>
      <c r="AU194" s="17" t="s">
        <v>83</v>
      </c>
    </row>
    <row r="195" s="2" customFormat="1" ht="21.75" customHeight="1">
      <c r="A195" s="38"/>
      <c r="B195" s="39"/>
      <c r="C195" s="236" t="s">
        <v>254</v>
      </c>
      <c r="D195" s="236" t="s">
        <v>124</v>
      </c>
      <c r="E195" s="237" t="s">
        <v>404</v>
      </c>
      <c r="F195" s="238" t="s">
        <v>405</v>
      </c>
      <c r="G195" s="239" t="s">
        <v>398</v>
      </c>
      <c r="H195" s="240">
        <v>5</v>
      </c>
      <c r="I195" s="241"/>
      <c r="J195" s="242">
        <f>ROUND(I195*H195,2)</f>
        <v>0</v>
      </c>
      <c r="K195" s="238" t="s">
        <v>134</v>
      </c>
      <c r="L195" s="243"/>
      <c r="M195" s="244" t="s">
        <v>1</v>
      </c>
      <c r="N195" s="245" t="s">
        <v>38</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194</v>
      </c>
      <c r="AT195" s="229" t="s">
        <v>124</v>
      </c>
      <c r="AU195" s="229" t="s">
        <v>83</v>
      </c>
      <c r="AY195" s="17" t="s">
        <v>127</v>
      </c>
      <c r="BE195" s="230">
        <f>IF(N195="základní",J195,0)</f>
        <v>0</v>
      </c>
      <c r="BF195" s="230">
        <f>IF(N195="snížená",J195,0)</f>
        <v>0</v>
      </c>
      <c r="BG195" s="230">
        <f>IF(N195="zákl. přenesená",J195,0)</f>
        <v>0</v>
      </c>
      <c r="BH195" s="230">
        <f>IF(N195="sníž. přenesená",J195,0)</f>
        <v>0</v>
      </c>
      <c r="BI195" s="230">
        <f>IF(N195="nulová",J195,0)</f>
        <v>0</v>
      </c>
      <c r="BJ195" s="17" t="s">
        <v>81</v>
      </c>
      <c r="BK195" s="230">
        <f>ROUND(I195*H195,2)</f>
        <v>0</v>
      </c>
      <c r="BL195" s="17" t="s">
        <v>162</v>
      </c>
      <c r="BM195" s="229" t="s">
        <v>257</v>
      </c>
    </row>
    <row r="196" s="2" customFormat="1">
      <c r="A196" s="38"/>
      <c r="B196" s="39"/>
      <c r="C196" s="40"/>
      <c r="D196" s="231" t="s">
        <v>136</v>
      </c>
      <c r="E196" s="40"/>
      <c r="F196" s="232" t="s">
        <v>405</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136</v>
      </c>
      <c r="AU196" s="17" t="s">
        <v>83</v>
      </c>
    </row>
    <row r="197" s="2" customFormat="1" ht="24.15" customHeight="1">
      <c r="A197" s="38"/>
      <c r="B197" s="39"/>
      <c r="C197" s="236" t="s">
        <v>198</v>
      </c>
      <c r="D197" s="236" t="s">
        <v>124</v>
      </c>
      <c r="E197" s="237" t="s">
        <v>407</v>
      </c>
      <c r="F197" s="238" t="s">
        <v>1072</v>
      </c>
      <c r="G197" s="239" t="s">
        <v>409</v>
      </c>
      <c r="H197" s="240">
        <v>1</v>
      </c>
      <c r="I197" s="241"/>
      <c r="J197" s="242">
        <f>ROUND(I197*H197,2)</f>
        <v>0</v>
      </c>
      <c r="K197" s="238" t="s">
        <v>134</v>
      </c>
      <c r="L197" s="243"/>
      <c r="M197" s="244" t="s">
        <v>1</v>
      </c>
      <c r="N197" s="245" t="s">
        <v>38</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194</v>
      </c>
      <c r="AT197" s="229" t="s">
        <v>124</v>
      </c>
      <c r="AU197" s="229" t="s">
        <v>83</v>
      </c>
      <c r="AY197" s="17" t="s">
        <v>127</v>
      </c>
      <c r="BE197" s="230">
        <f>IF(N197="základní",J197,0)</f>
        <v>0</v>
      </c>
      <c r="BF197" s="230">
        <f>IF(N197="snížená",J197,0)</f>
        <v>0</v>
      </c>
      <c r="BG197" s="230">
        <f>IF(N197="zákl. přenesená",J197,0)</f>
        <v>0</v>
      </c>
      <c r="BH197" s="230">
        <f>IF(N197="sníž. přenesená",J197,0)</f>
        <v>0</v>
      </c>
      <c r="BI197" s="230">
        <f>IF(N197="nulová",J197,0)</f>
        <v>0</v>
      </c>
      <c r="BJ197" s="17" t="s">
        <v>81</v>
      </c>
      <c r="BK197" s="230">
        <f>ROUND(I197*H197,2)</f>
        <v>0</v>
      </c>
      <c r="BL197" s="17" t="s">
        <v>162</v>
      </c>
      <c r="BM197" s="229" t="s">
        <v>260</v>
      </c>
    </row>
    <row r="198" s="2" customFormat="1">
      <c r="A198" s="38"/>
      <c r="B198" s="39"/>
      <c r="C198" s="40"/>
      <c r="D198" s="231" t="s">
        <v>136</v>
      </c>
      <c r="E198" s="40"/>
      <c r="F198" s="232" t="s">
        <v>1072</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136</v>
      </c>
      <c r="AU198" s="17" t="s">
        <v>83</v>
      </c>
    </row>
    <row r="199" s="2" customFormat="1" ht="16.5" customHeight="1">
      <c r="A199" s="38"/>
      <c r="B199" s="39"/>
      <c r="C199" s="236" t="s">
        <v>262</v>
      </c>
      <c r="D199" s="236" t="s">
        <v>124</v>
      </c>
      <c r="E199" s="237" t="s">
        <v>207</v>
      </c>
      <c r="F199" s="238" t="s">
        <v>208</v>
      </c>
      <c r="G199" s="239" t="s">
        <v>143</v>
      </c>
      <c r="H199" s="240">
        <v>1</v>
      </c>
      <c r="I199" s="241"/>
      <c r="J199" s="242">
        <f>ROUND(I199*H199,2)</f>
        <v>0</v>
      </c>
      <c r="K199" s="238" t="s">
        <v>134</v>
      </c>
      <c r="L199" s="243"/>
      <c r="M199" s="244" t="s">
        <v>1</v>
      </c>
      <c r="N199" s="245" t="s">
        <v>38</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194</v>
      </c>
      <c r="AT199" s="229" t="s">
        <v>124</v>
      </c>
      <c r="AU199" s="229" t="s">
        <v>83</v>
      </c>
      <c r="AY199" s="17" t="s">
        <v>127</v>
      </c>
      <c r="BE199" s="230">
        <f>IF(N199="základní",J199,0)</f>
        <v>0</v>
      </c>
      <c r="BF199" s="230">
        <f>IF(N199="snížená",J199,0)</f>
        <v>0</v>
      </c>
      <c r="BG199" s="230">
        <f>IF(N199="zákl. přenesená",J199,0)</f>
        <v>0</v>
      </c>
      <c r="BH199" s="230">
        <f>IF(N199="sníž. přenesená",J199,0)</f>
        <v>0</v>
      </c>
      <c r="BI199" s="230">
        <f>IF(N199="nulová",J199,0)</f>
        <v>0</v>
      </c>
      <c r="BJ199" s="17" t="s">
        <v>81</v>
      </c>
      <c r="BK199" s="230">
        <f>ROUND(I199*H199,2)</f>
        <v>0</v>
      </c>
      <c r="BL199" s="17" t="s">
        <v>162</v>
      </c>
      <c r="BM199" s="229" t="s">
        <v>265</v>
      </c>
    </row>
    <row r="200" s="2" customFormat="1">
      <c r="A200" s="38"/>
      <c r="B200" s="39"/>
      <c r="C200" s="40"/>
      <c r="D200" s="231" t="s">
        <v>136</v>
      </c>
      <c r="E200" s="40"/>
      <c r="F200" s="232" t="s">
        <v>208</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136</v>
      </c>
      <c r="AU200" s="17" t="s">
        <v>83</v>
      </c>
    </row>
    <row r="201" s="2" customFormat="1" ht="24.15" customHeight="1">
      <c r="A201" s="38"/>
      <c r="B201" s="39"/>
      <c r="C201" s="236" t="s">
        <v>201</v>
      </c>
      <c r="D201" s="236" t="s">
        <v>124</v>
      </c>
      <c r="E201" s="237" t="s">
        <v>442</v>
      </c>
      <c r="F201" s="238" t="s">
        <v>443</v>
      </c>
      <c r="G201" s="239" t="s">
        <v>151</v>
      </c>
      <c r="H201" s="240">
        <v>1</v>
      </c>
      <c r="I201" s="241"/>
      <c r="J201" s="242">
        <f>ROUND(I201*H201,2)</f>
        <v>0</v>
      </c>
      <c r="K201" s="238" t="s">
        <v>134</v>
      </c>
      <c r="L201" s="243"/>
      <c r="M201" s="244" t="s">
        <v>1</v>
      </c>
      <c r="N201" s="245" t="s">
        <v>38</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194</v>
      </c>
      <c r="AT201" s="229" t="s">
        <v>124</v>
      </c>
      <c r="AU201" s="229" t="s">
        <v>83</v>
      </c>
      <c r="AY201" s="17" t="s">
        <v>127</v>
      </c>
      <c r="BE201" s="230">
        <f>IF(N201="základní",J201,0)</f>
        <v>0</v>
      </c>
      <c r="BF201" s="230">
        <f>IF(N201="snížená",J201,0)</f>
        <v>0</v>
      </c>
      <c r="BG201" s="230">
        <f>IF(N201="zákl. přenesená",J201,0)</f>
        <v>0</v>
      </c>
      <c r="BH201" s="230">
        <f>IF(N201="sníž. přenesená",J201,0)</f>
        <v>0</v>
      </c>
      <c r="BI201" s="230">
        <f>IF(N201="nulová",J201,0)</f>
        <v>0</v>
      </c>
      <c r="BJ201" s="17" t="s">
        <v>81</v>
      </c>
      <c r="BK201" s="230">
        <f>ROUND(I201*H201,2)</f>
        <v>0</v>
      </c>
      <c r="BL201" s="17" t="s">
        <v>162</v>
      </c>
      <c r="BM201" s="229" t="s">
        <v>268</v>
      </c>
    </row>
    <row r="202" s="2" customFormat="1">
      <c r="A202" s="38"/>
      <c r="B202" s="39"/>
      <c r="C202" s="40"/>
      <c r="D202" s="231" t="s">
        <v>136</v>
      </c>
      <c r="E202" s="40"/>
      <c r="F202" s="232" t="s">
        <v>443</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136</v>
      </c>
      <c r="AU202" s="17" t="s">
        <v>83</v>
      </c>
    </row>
    <row r="203" s="12" customFormat="1" ht="22.8" customHeight="1">
      <c r="A203" s="12"/>
      <c r="B203" s="202"/>
      <c r="C203" s="203"/>
      <c r="D203" s="204" t="s">
        <v>72</v>
      </c>
      <c r="E203" s="216" t="s">
        <v>445</v>
      </c>
      <c r="F203" s="216" t="s">
        <v>446</v>
      </c>
      <c r="G203" s="203"/>
      <c r="H203" s="203"/>
      <c r="I203" s="206"/>
      <c r="J203" s="217">
        <f>BK203</f>
        <v>0</v>
      </c>
      <c r="K203" s="203"/>
      <c r="L203" s="208"/>
      <c r="M203" s="209"/>
      <c r="N203" s="210"/>
      <c r="O203" s="210"/>
      <c r="P203" s="211">
        <f>SUM(P204:P275)</f>
        <v>0</v>
      </c>
      <c r="Q203" s="210"/>
      <c r="R203" s="211">
        <f>SUM(R204:R275)</f>
        <v>0</v>
      </c>
      <c r="S203" s="210"/>
      <c r="T203" s="212">
        <f>SUM(T204:T275)</f>
        <v>0</v>
      </c>
      <c r="U203" s="12"/>
      <c r="V203" s="12"/>
      <c r="W203" s="12"/>
      <c r="X203" s="12"/>
      <c r="Y203" s="12"/>
      <c r="Z203" s="12"/>
      <c r="AA203" s="12"/>
      <c r="AB203" s="12"/>
      <c r="AC203" s="12"/>
      <c r="AD203" s="12"/>
      <c r="AE203" s="12"/>
      <c r="AR203" s="213" t="s">
        <v>83</v>
      </c>
      <c r="AT203" s="214" t="s">
        <v>72</v>
      </c>
      <c r="AU203" s="214" t="s">
        <v>81</v>
      </c>
      <c r="AY203" s="213" t="s">
        <v>127</v>
      </c>
      <c r="BK203" s="215">
        <f>SUM(BK204:BK275)</f>
        <v>0</v>
      </c>
    </row>
    <row r="204" s="2" customFormat="1" ht="33" customHeight="1">
      <c r="A204" s="38"/>
      <c r="B204" s="39"/>
      <c r="C204" s="218" t="s">
        <v>270</v>
      </c>
      <c r="D204" s="218" t="s">
        <v>130</v>
      </c>
      <c r="E204" s="219" t="s">
        <v>448</v>
      </c>
      <c r="F204" s="220" t="s">
        <v>449</v>
      </c>
      <c r="G204" s="221" t="s">
        <v>143</v>
      </c>
      <c r="H204" s="222">
        <v>7</v>
      </c>
      <c r="I204" s="223"/>
      <c r="J204" s="224">
        <f>ROUND(I204*H204,2)</f>
        <v>0</v>
      </c>
      <c r="K204" s="220" t="s">
        <v>134</v>
      </c>
      <c r="L204" s="44"/>
      <c r="M204" s="225" t="s">
        <v>1</v>
      </c>
      <c r="N204" s="226" t="s">
        <v>38</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162</v>
      </c>
      <c r="AT204" s="229" t="s">
        <v>130</v>
      </c>
      <c r="AU204" s="229" t="s">
        <v>83</v>
      </c>
      <c r="AY204" s="17" t="s">
        <v>127</v>
      </c>
      <c r="BE204" s="230">
        <f>IF(N204="základní",J204,0)</f>
        <v>0</v>
      </c>
      <c r="BF204" s="230">
        <f>IF(N204="snížená",J204,0)</f>
        <v>0</v>
      </c>
      <c r="BG204" s="230">
        <f>IF(N204="zákl. přenesená",J204,0)</f>
        <v>0</v>
      </c>
      <c r="BH204" s="230">
        <f>IF(N204="sníž. přenesená",J204,0)</f>
        <v>0</v>
      </c>
      <c r="BI204" s="230">
        <f>IF(N204="nulová",J204,0)</f>
        <v>0</v>
      </c>
      <c r="BJ204" s="17" t="s">
        <v>81</v>
      </c>
      <c r="BK204" s="230">
        <f>ROUND(I204*H204,2)</f>
        <v>0</v>
      </c>
      <c r="BL204" s="17" t="s">
        <v>162</v>
      </c>
      <c r="BM204" s="229" t="s">
        <v>273</v>
      </c>
    </row>
    <row r="205" s="2" customFormat="1">
      <c r="A205" s="38"/>
      <c r="B205" s="39"/>
      <c r="C205" s="40"/>
      <c r="D205" s="231" t="s">
        <v>136</v>
      </c>
      <c r="E205" s="40"/>
      <c r="F205" s="232" t="s">
        <v>449</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136</v>
      </c>
      <c r="AU205" s="17" t="s">
        <v>83</v>
      </c>
    </row>
    <row r="206" s="2" customFormat="1" ht="16.5" customHeight="1">
      <c r="A206" s="38"/>
      <c r="B206" s="39"/>
      <c r="C206" s="236" t="s">
        <v>205</v>
      </c>
      <c r="D206" s="236" t="s">
        <v>124</v>
      </c>
      <c r="E206" s="237" t="s">
        <v>451</v>
      </c>
      <c r="F206" s="238" t="s">
        <v>452</v>
      </c>
      <c r="G206" s="239" t="s">
        <v>143</v>
      </c>
      <c r="H206" s="240">
        <v>7</v>
      </c>
      <c r="I206" s="241"/>
      <c r="J206" s="242">
        <f>ROUND(I206*H206,2)</f>
        <v>0</v>
      </c>
      <c r="K206" s="238" t="s">
        <v>134</v>
      </c>
      <c r="L206" s="243"/>
      <c r="M206" s="244" t="s">
        <v>1</v>
      </c>
      <c r="N206" s="245" t="s">
        <v>38</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194</v>
      </c>
      <c r="AT206" s="229" t="s">
        <v>124</v>
      </c>
      <c r="AU206" s="229" t="s">
        <v>83</v>
      </c>
      <c r="AY206" s="17" t="s">
        <v>127</v>
      </c>
      <c r="BE206" s="230">
        <f>IF(N206="základní",J206,0)</f>
        <v>0</v>
      </c>
      <c r="BF206" s="230">
        <f>IF(N206="snížená",J206,0)</f>
        <v>0</v>
      </c>
      <c r="BG206" s="230">
        <f>IF(N206="zákl. přenesená",J206,0)</f>
        <v>0</v>
      </c>
      <c r="BH206" s="230">
        <f>IF(N206="sníž. přenesená",J206,0)</f>
        <v>0</v>
      </c>
      <c r="BI206" s="230">
        <f>IF(N206="nulová",J206,0)</f>
        <v>0</v>
      </c>
      <c r="BJ206" s="17" t="s">
        <v>81</v>
      </c>
      <c r="BK206" s="230">
        <f>ROUND(I206*H206,2)</f>
        <v>0</v>
      </c>
      <c r="BL206" s="17" t="s">
        <v>162</v>
      </c>
      <c r="BM206" s="229" t="s">
        <v>276</v>
      </c>
    </row>
    <row r="207" s="2" customFormat="1">
      <c r="A207" s="38"/>
      <c r="B207" s="39"/>
      <c r="C207" s="40"/>
      <c r="D207" s="231" t="s">
        <v>136</v>
      </c>
      <c r="E207" s="40"/>
      <c r="F207" s="232" t="s">
        <v>452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136</v>
      </c>
      <c r="AU207" s="17" t="s">
        <v>83</v>
      </c>
    </row>
    <row r="208" s="2" customFormat="1" ht="24.15" customHeight="1">
      <c r="A208" s="38"/>
      <c r="B208" s="39"/>
      <c r="C208" s="218" t="s">
        <v>278</v>
      </c>
      <c r="D208" s="218" t="s">
        <v>130</v>
      </c>
      <c r="E208" s="219" t="s">
        <v>455</v>
      </c>
      <c r="F208" s="220" t="s">
        <v>456</v>
      </c>
      <c r="G208" s="221" t="s">
        <v>143</v>
      </c>
      <c r="H208" s="222">
        <v>85</v>
      </c>
      <c r="I208" s="223"/>
      <c r="J208" s="224">
        <f>ROUND(I208*H208,2)</f>
        <v>0</v>
      </c>
      <c r="K208" s="220" t="s">
        <v>134</v>
      </c>
      <c r="L208" s="44"/>
      <c r="M208" s="225" t="s">
        <v>1</v>
      </c>
      <c r="N208" s="226" t="s">
        <v>38</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162</v>
      </c>
      <c r="AT208" s="229" t="s">
        <v>130</v>
      </c>
      <c r="AU208" s="229" t="s">
        <v>83</v>
      </c>
      <c r="AY208" s="17" t="s">
        <v>127</v>
      </c>
      <c r="BE208" s="230">
        <f>IF(N208="základní",J208,0)</f>
        <v>0</v>
      </c>
      <c r="BF208" s="230">
        <f>IF(N208="snížená",J208,0)</f>
        <v>0</v>
      </c>
      <c r="BG208" s="230">
        <f>IF(N208="zákl. přenesená",J208,0)</f>
        <v>0</v>
      </c>
      <c r="BH208" s="230">
        <f>IF(N208="sníž. přenesená",J208,0)</f>
        <v>0</v>
      </c>
      <c r="BI208" s="230">
        <f>IF(N208="nulová",J208,0)</f>
        <v>0</v>
      </c>
      <c r="BJ208" s="17" t="s">
        <v>81</v>
      </c>
      <c r="BK208" s="230">
        <f>ROUND(I208*H208,2)</f>
        <v>0</v>
      </c>
      <c r="BL208" s="17" t="s">
        <v>162</v>
      </c>
      <c r="BM208" s="229" t="s">
        <v>281</v>
      </c>
    </row>
    <row r="209" s="2" customFormat="1">
      <c r="A209" s="38"/>
      <c r="B209" s="39"/>
      <c r="C209" s="40"/>
      <c r="D209" s="231" t="s">
        <v>136</v>
      </c>
      <c r="E209" s="40"/>
      <c r="F209" s="232" t="s">
        <v>456</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136</v>
      </c>
      <c r="AU209" s="17" t="s">
        <v>83</v>
      </c>
    </row>
    <row r="210" s="2" customFormat="1" ht="24.15" customHeight="1">
      <c r="A210" s="38"/>
      <c r="B210" s="39"/>
      <c r="C210" s="236" t="s">
        <v>209</v>
      </c>
      <c r="D210" s="236" t="s">
        <v>124</v>
      </c>
      <c r="E210" s="237" t="s">
        <v>458</v>
      </c>
      <c r="F210" s="238" t="s">
        <v>459</v>
      </c>
      <c r="G210" s="239" t="s">
        <v>143</v>
      </c>
      <c r="H210" s="240">
        <v>85</v>
      </c>
      <c r="I210" s="241"/>
      <c r="J210" s="242">
        <f>ROUND(I210*H210,2)</f>
        <v>0</v>
      </c>
      <c r="K210" s="238" t="s">
        <v>134</v>
      </c>
      <c r="L210" s="243"/>
      <c r="M210" s="244" t="s">
        <v>1</v>
      </c>
      <c r="N210" s="245" t="s">
        <v>38</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194</v>
      </c>
      <c r="AT210" s="229" t="s">
        <v>124</v>
      </c>
      <c r="AU210" s="229" t="s">
        <v>83</v>
      </c>
      <c r="AY210" s="17" t="s">
        <v>127</v>
      </c>
      <c r="BE210" s="230">
        <f>IF(N210="základní",J210,0)</f>
        <v>0</v>
      </c>
      <c r="BF210" s="230">
        <f>IF(N210="snížená",J210,0)</f>
        <v>0</v>
      </c>
      <c r="BG210" s="230">
        <f>IF(N210="zákl. přenesená",J210,0)</f>
        <v>0</v>
      </c>
      <c r="BH210" s="230">
        <f>IF(N210="sníž. přenesená",J210,0)</f>
        <v>0</v>
      </c>
      <c r="BI210" s="230">
        <f>IF(N210="nulová",J210,0)</f>
        <v>0</v>
      </c>
      <c r="BJ210" s="17" t="s">
        <v>81</v>
      </c>
      <c r="BK210" s="230">
        <f>ROUND(I210*H210,2)</f>
        <v>0</v>
      </c>
      <c r="BL210" s="17" t="s">
        <v>162</v>
      </c>
      <c r="BM210" s="229" t="s">
        <v>284</v>
      </c>
    </row>
    <row r="211" s="2" customFormat="1">
      <c r="A211" s="38"/>
      <c r="B211" s="39"/>
      <c r="C211" s="40"/>
      <c r="D211" s="231" t="s">
        <v>136</v>
      </c>
      <c r="E211" s="40"/>
      <c r="F211" s="232" t="s">
        <v>459</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136</v>
      </c>
      <c r="AU211" s="17" t="s">
        <v>83</v>
      </c>
    </row>
    <row r="212" s="2" customFormat="1" ht="21.75" customHeight="1">
      <c r="A212" s="38"/>
      <c r="B212" s="39"/>
      <c r="C212" s="218" t="s">
        <v>286</v>
      </c>
      <c r="D212" s="218" t="s">
        <v>130</v>
      </c>
      <c r="E212" s="219" t="s">
        <v>462</v>
      </c>
      <c r="F212" s="220" t="s">
        <v>463</v>
      </c>
      <c r="G212" s="221" t="s">
        <v>133</v>
      </c>
      <c r="H212" s="222">
        <v>195</v>
      </c>
      <c r="I212" s="223"/>
      <c r="J212" s="224">
        <f>ROUND(I212*H212,2)</f>
        <v>0</v>
      </c>
      <c r="K212" s="220" t="s">
        <v>134</v>
      </c>
      <c r="L212" s="44"/>
      <c r="M212" s="225" t="s">
        <v>1</v>
      </c>
      <c r="N212" s="226" t="s">
        <v>38</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162</v>
      </c>
      <c r="AT212" s="229" t="s">
        <v>130</v>
      </c>
      <c r="AU212" s="229" t="s">
        <v>83</v>
      </c>
      <c r="AY212" s="17" t="s">
        <v>127</v>
      </c>
      <c r="BE212" s="230">
        <f>IF(N212="základní",J212,0)</f>
        <v>0</v>
      </c>
      <c r="BF212" s="230">
        <f>IF(N212="snížená",J212,0)</f>
        <v>0</v>
      </c>
      <c r="BG212" s="230">
        <f>IF(N212="zákl. přenesená",J212,0)</f>
        <v>0</v>
      </c>
      <c r="BH212" s="230">
        <f>IF(N212="sníž. přenesená",J212,0)</f>
        <v>0</v>
      </c>
      <c r="BI212" s="230">
        <f>IF(N212="nulová",J212,0)</f>
        <v>0</v>
      </c>
      <c r="BJ212" s="17" t="s">
        <v>81</v>
      </c>
      <c r="BK212" s="230">
        <f>ROUND(I212*H212,2)</f>
        <v>0</v>
      </c>
      <c r="BL212" s="17" t="s">
        <v>162</v>
      </c>
      <c r="BM212" s="229" t="s">
        <v>289</v>
      </c>
    </row>
    <row r="213" s="2" customFormat="1">
      <c r="A213" s="38"/>
      <c r="B213" s="39"/>
      <c r="C213" s="40"/>
      <c r="D213" s="231" t="s">
        <v>136</v>
      </c>
      <c r="E213" s="40"/>
      <c r="F213" s="232" t="s">
        <v>463</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136</v>
      </c>
      <c r="AU213" s="17" t="s">
        <v>83</v>
      </c>
    </row>
    <row r="214" s="2" customFormat="1" ht="16.5" customHeight="1">
      <c r="A214" s="38"/>
      <c r="B214" s="39"/>
      <c r="C214" s="236" t="s">
        <v>216</v>
      </c>
      <c r="D214" s="236" t="s">
        <v>124</v>
      </c>
      <c r="E214" s="237" t="s">
        <v>465</v>
      </c>
      <c r="F214" s="238" t="s">
        <v>466</v>
      </c>
      <c r="G214" s="239" t="s">
        <v>133</v>
      </c>
      <c r="H214" s="240">
        <v>195</v>
      </c>
      <c r="I214" s="241"/>
      <c r="J214" s="242">
        <f>ROUND(I214*H214,2)</f>
        <v>0</v>
      </c>
      <c r="K214" s="238" t="s">
        <v>134</v>
      </c>
      <c r="L214" s="243"/>
      <c r="M214" s="244" t="s">
        <v>1</v>
      </c>
      <c r="N214" s="245" t="s">
        <v>38</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194</v>
      </c>
      <c r="AT214" s="229" t="s">
        <v>124</v>
      </c>
      <c r="AU214" s="229" t="s">
        <v>83</v>
      </c>
      <c r="AY214" s="17" t="s">
        <v>127</v>
      </c>
      <c r="BE214" s="230">
        <f>IF(N214="základní",J214,0)</f>
        <v>0</v>
      </c>
      <c r="BF214" s="230">
        <f>IF(N214="snížená",J214,0)</f>
        <v>0</v>
      </c>
      <c r="BG214" s="230">
        <f>IF(N214="zákl. přenesená",J214,0)</f>
        <v>0</v>
      </c>
      <c r="BH214" s="230">
        <f>IF(N214="sníž. přenesená",J214,0)</f>
        <v>0</v>
      </c>
      <c r="BI214" s="230">
        <f>IF(N214="nulová",J214,0)</f>
        <v>0</v>
      </c>
      <c r="BJ214" s="17" t="s">
        <v>81</v>
      </c>
      <c r="BK214" s="230">
        <f>ROUND(I214*H214,2)</f>
        <v>0</v>
      </c>
      <c r="BL214" s="17" t="s">
        <v>162</v>
      </c>
      <c r="BM214" s="229" t="s">
        <v>292</v>
      </c>
    </row>
    <row r="215" s="2" customFormat="1">
      <c r="A215" s="38"/>
      <c r="B215" s="39"/>
      <c r="C215" s="40"/>
      <c r="D215" s="231" t="s">
        <v>136</v>
      </c>
      <c r="E215" s="40"/>
      <c r="F215" s="232" t="s">
        <v>466</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136</v>
      </c>
      <c r="AU215" s="17" t="s">
        <v>83</v>
      </c>
    </row>
    <row r="216" s="2" customFormat="1" ht="16.5" customHeight="1">
      <c r="A216" s="38"/>
      <c r="B216" s="39"/>
      <c r="C216" s="218" t="s">
        <v>293</v>
      </c>
      <c r="D216" s="218" t="s">
        <v>130</v>
      </c>
      <c r="E216" s="219" t="s">
        <v>469</v>
      </c>
      <c r="F216" s="220" t="s">
        <v>470</v>
      </c>
      <c r="G216" s="221" t="s">
        <v>143</v>
      </c>
      <c r="H216" s="222">
        <v>2</v>
      </c>
      <c r="I216" s="223"/>
      <c r="J216" s="224">
        <f>ROUND(I216*H216,2)</f>
        <v>0</v>
      </c>
      <c r="K216" s="220" t="s">
        <v>134</v>
      </c>
      <c r="L216" s="44"/>
      <c r="M216" s="225" t="s">
        <v>1</v>
      </c>
      <c r="N216" s="226" t="s">
        <v>38</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162</v>
      </c>
      <c r="AT216" s="229" t="s">
        <v>130</v>
      </c>
      <c r="AU216" s="229" t="s">
        <v>83</v>
      </c>
      <c r="AY216" s="17" t="s">
        <v>127</v>
      </c>
      <c r="BE216" s="230">
        <f>IF(N216="základní",J216,0)</f>
        <v>0</v>
      </c>
      <c r="BF216" s="230">
        <f>IF(N216="snížená",J216,0)</f>
        <v>0</v>
      </c>
      <c r="BG216" s="230">
        <f>IF(N216="zákl. přenesená",J216,0)</f>
        <v>0</v>
      </c>
      <c r="BH216" s="230">
        <f>IF(N216="sníž. přenesená",J216,0)</f>
        <v>0</v>
      </c>
      <c r="BI216" s="230">
        <f>IF(N216="nulová",J216,0)</f>
        <v>0</v>
      </c>
      <c r="BJ216" s="17" t="s">
        <v>81</v>
      </c>
      <c r="BK216" s="230">
        <f>ROUND(I216*H216,2)</f>
        <v>0</v>
      </c>
      <c r="BL216" s="17" t="s">
        <v>162</v>
      </c>
      <c r="BM216" s="229" t="s">
        <v>296</v>
      </c>
    </row>
    <row r="217" s="2" customFormat="1">
      <c r="A217" s="38"/>
      <c r="B217" s="39"/>
      <c r="C217" s="40"/>
      <c r="D217" s="231" t="s">
        <v>136</v>
      </c>
      <c r="E217" s="40"/>
      <c r="F217" s="232" t="s">
        <v>470</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136</v>
      </c>
      <c r="AU217" s="17" t="s">
        <v>83</v>
      </c>
    </row>
    <row r="218" s="2" customFormat="1" ht="16.5" customHeight="1">
      <c r="A218" s="38"/>
      <c r="B218" s="39"/>
      <c r="C218" s="236" t="s">
        <v>219</v>
      </c>
      <c r="D218" s="236" t="s">
        <v>124</v>
      </c>
      <c r="E218" s="237" t="s">
        <v>472</v>
      </c>
      <c r="F218" s="238" t="s">
        <v>473</v>
      </c>
      <c r="G218" s="239" t="s">
        <v>143</v>
      </c>
      <c r="H218" s="240">
        <v>2</v>
      </c>
      <c r="I218" s="241"/>
      <c r="J218" s="242">
        <f>ROUND(I218*H218,2)</f>
        <v>0</v>
      </c>
      <c r="K218" s="238" t="s">
        <v>134</v>
      </c>
      <c r="L218" s="243"/>
      <c r="M218" s="244" t="s">
        <v>1</v>
      </c>
      <c r="N218" s="245" t="s">
        <v>38</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194</v>
      </c>
      <c r="AT218" s="229" t="s">
        <v>124</v>
      </c>
      <c r="AU218" s="229" t="s">
        <v>83</v>
      </c>
      <c r="AY218" s="17" t="s">
        <v>127</v>
      </c>
      <c r="BE218" s="230">
        <f>IF(N218="základní",J218,0)</f>
        <v>0</v>
      </c>
      <c r="BF218" s="230">
        <f>IF(N218="snížená",J218,0)</f>
        <v>0</v>
      </c>
      <c r="BG218" s="230">
        <f>IF(N218="zákl. přenesená",J218,0)</f>
        <v>0</v>
      </c>
      <c r="BH218" s="230">
        <f>IF(N218="sníž. přenesená",J218,0)</f>
        <v>0</v>
      </c>
      <c r="BI218" s="230">
        <f>IF(N218="nulová",J218,0)</f>
        <v>0</v>
      </c>
      <c r="BJ218" s="17" t="s">
        <v>81</v>
      </c>
      <c r="BK218" s="230">
        <f>ROUND(I218*H218,2)</f>
        <v>0</v>
      </c>
      <c r="BL218" s="17" t="s">
        <v>162</v>
      </c>
      <c r="BM218" s="229" t="s">
        <v>299</v>
      </c>
    </row>
    <row r="219" s="2" customFormat="1">
      <c r="A219" s="38"/>
      <c r="B219" s="39"/>
      <c r="C219" s="40"/>
      <c r="D219" s="231" t="s">
        <v>136</v>
      </c>
      <c r="E219" s="40"/>
      <c r="F219" s="232" t="s">
        <v>473</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136</v>
      </c>
      <c r="AU219" s="17" t="s">
        <v>83</v>
      </c>
    </row>
    <row r="220" s="2" customFormat="1" ht="16.5" customHeight="1">
      <c r="A220" s="38"/>
      <c r="B220" s="39"/>
      <c r="C220" s="218" t="s">
        <v>300</v>
      </c>
      <c r="D220" s="218" t="s">
        <v>130</v>
      </c>
      <c r="E220" s="219" t="s">
        <v>490</v>
      </c>
      <c r="F220" s="220" t="s">
        <v>491</v>
      </c>
      <c r="G220" s="221" t="s">
        <v>143</v>
      </c>
      <c r="H220" s="222">
        <v>2</v>
      </c>
      <c r="I220" s="223"/>
      <c r="J220" s="224">
        <f>ROUND(I220*H220,2)</f>
        <v>0</v>
      </c>
      <c r="K220" s="220" t="s">
        <v>134</v>
      </c>
      <c r="L220" s="44"/>
      <c r="M220" s="225" t="s">
        <v>1</v>
      </c>
      <c r="N220" s="226" t="s">
        <v>38</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162</v>
      </c>
      <c r="AT220" s="229" t="s">
        <v>130</v>
      </c>
      <c r="AU220" s="229" t="s">
        <v>83</v>
      </c>
      <c r="AY220" s="17" t="s">
        <v>127</v>
      </c>
      <c r="BE220" s="230">
        <f>IF(N220="základní",J220,0)</f>
        <v>0</v>
      </c>
      <c r="BF220" s="230">
        <f>IF(N220="snížená",J220,0)</f>
        <v>0</v>
      </c>
      <c r="BG220" s="230">
        <f>IF(N220="zákl. přenesená",J220,0)</f>
        <v>0</v>
      </c>
      <c r="BH220" s="230">
        <f>IF(N220="sníž. přenesená",J220,0)</f>
        <v>0</v>
      </c>
      <c r="BI220" s="230">
        <f>IF(N220="nulová",J220,0)</f>
        <v>0</v>
      </c>
      <c r="BJ220" s="17" t="s">
        <v>81</v>
      </c>
      <c r="BK220" s="230">
        <f>ROUND(I220*H220,2)</f>
        <v>0</v>
      </c>
      <c r="BL220" s="17" t="s">
        <v>162</v>
      </c>
      <c r="BM220" s="229" t="s">
        <v>303</v>
      </c>
    </row>
    <row r="221" s="2" customFormat="1">
      <c r="A221" s="38"/>
      <c r="B221" s="39"/>
      <c r="C221" s="40"/>
      <c r="D221" s="231" t="s">
        <v>136</v>
      </c>
      <c r="E221" s="40"/>
      <c r="F221" s="232" t="s">
        <v>491</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136</v>
      </c>
      <c r="AU221" s="17" t="s">
        <v>83</v>
      </c>
    </row>
    <row r="222" s="2" customFormat="1" ht="21.75" customHeight="1">
      <c r="A222" s="38"/>
      <c r="B222" s="39"/>
      <c r="C222" s="236" t="s">
        <v>223</v>
      </c>
      <c r="D222" s="236" t="s">
        <v>124</v>
      </c>
      <c r="E222" s="237" t="s">
        <v>493</v>
      </c>
      <c r="F222" s="238" t="s">
        <v>494</v>
      </c>
      <c r="G222" s="239" t="s">
        <v>143</v>
      </c>
      <c r="H222" s="240">
        <v>2</v>
      </c>
      <c r="I222" s="241"/>
      <c r="J222" s="242">
        <f>ROUND(I222*H222,2)</f>
        <v>0</v>
      </c>
      <c r="K222" s="238" t="s">
        <v>134</v>
      </c>
      <c r="L222" s="243"/>
      <c r="M222" s="244" t="s">
        <v>1</v>
      </c>
      <c r="N222" s="245" t="s">
        <v>38</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194</v>
      </c>
      <c r="AT222" s="229" t="s">
        <v>124</v>
      </c>
      <c r="AU222" s="229" t="s">
        <v>83</v>
      </c>
      <c r="AY222" s="17" t="s">
        <v>127</v>
      </c>
      <c r="BE222" s="230">
        <f>IF(N222="základní",J222,0)</f>
        <v>0</v>
      </c>
      <c r="BF222" s="230">
        <f>IF(N222="snížená",J222,0)</f>
        <v>0</v>
      </c>
      <c r="BG222" s="230">
        <f>IF(N222="zákl. přenesená",J222,0)</f>
        <v>0</v>
      </c>
      <c r="BH222" s="230">
        <f>IF(N222="sníž. přenesená",J222,0)</f>
        <v>0</v>
      </c>
      <c r="BI222" s="230">
        <f>IF(N222="nulová",J222,0)</f>
        <v>0</v>
      </c>
      <c r="BJ222" s="17" t="s">
        <v>81</v>
      </c>
      <c r="BK222" s="230">
        <f>ROUND(I222*H222,2)</f>
        <v>0</v>
      </c>
      <c r="BL222" s="17" t="s">
        <v>162</v>
      </c>
      <c r="BM222" s="229" t="s">
        <v>306</v>
      </c>
    </row>
    <row r="223" s="2" customFormat="1">
      <c r="A223" s="38"/>
      <c r="B223" s="39"/>
      <c r="C223" s="40"/>
      <c r="D223" s="231" t="s">
        <v>136</v>
      </c>
      <c r="E223" s="40"/>
      <c r="F223" s="232" t="s">
        <v>494</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136</v>
      </c>
      <c r="AU223" s="17" t="s">
        <v>83</v>
      </c>
    </row>
    <row r="224" s="2" customFormat="1" ht="24.15" customHeight="1">
      <c r="A224" s="38"/>
      <c r="B224" s="39"/>
      <c r="C224" s="218" t="s">
        <v>307</v>
      </c>
      <c r="D224" s="218" t="s">
        <v>130</v>
      </c>
      <c r="E224" s="219" t="s">
        <v>497</v>
      </c>
      <c r="F224" s="220" t="s">
        <v>498</v>
      </c>
      <c r="G224" s="221" t="s">
        <v>143</v>
      </c>
      <c r="H224" s="222">
        <v>2</v>
      </c>
      <c r="I224" s="223"/>
      <c r="J224" s="224">
        <f>ROUND(I224*H224,2)</f>
        <v>0</v>
      </c>
      <c r="K224" s="220" t="s">
        <v>134</v>
      </c>
      <c r="L224" s="44"/>
      <c r="M224" s="225" t="s">
        <v>1</v>
      </c>
      <c r="N224" s="226" t="s">
        <v>38</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162</v>
      </c>
      <c r="AT224" s="229" t="s">
        <v>130</v>
      </c>
      <c r="AU224" s="229" t="s">
        <v>83</v>
      </c>
      <c r="AY224" s="17" t="s">
        <v>127</v>
      </c>
      <c r="BE224" s="230">
        <f>IF(N224="základní",J224,0)</f>
        <v>0</v>
      </c>
      <c r="BF224" s="230">
        <f>IF(N224="snížená",J224,0)</f>
        <v>0</v>
      </c>
      <c r="BG224" s="230">
        <f>IF(N224="zákl. přenesená",J224,0)</f>
        <v>0</v>
      </c>
      <c r="BH224" s="230">
        <f>IF(N224="sníž. přenesená",J224,0)</f>
        <v>0</v>
      </c>
      <c r="BI224" s="230">
        <f>IF(N224="nulová",J224,0)</f>
        <v>0</v>
      </c>
      <c r="BJ224" s="17" t="s">
        <v>81</v>
      </c>
      <c r="BK224" s="230">
        <f>ROUND(I224*H224,2)</f>
        <v>0</v>
      </c>
      <c r="BL224" s="17" t="s">
        <v>162</v>
      </c>
      <c r="BM224" s="229" t="s">
        <v>310</v>
      </c>
    </row>
    <row r="225" s="2" customFormat="1">
      <c r="A225" s="38"/>
      <c r="B225" s="39"/>
      <c r="C225" s="40"/>
      <c r="D225" s="231" t="s">
        <v>136</v>
      </c>
      <c r="E225" s="40"/>
      <c r="F225" s="232" t="s">
        <v>498</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136</v>
      </c>
      <c r="AU225" s="17" t="s">
        <v>83</v>
      </c>
    </row>
    <row r="226" s="2" customFormat="1" ht="24.15" customHeight="1">
      <c r="A226" s="38"/>
      <c r="B226" s="39"/>
      <c r="C226" s="236" t="s">
        <v>226</v>
      </c>
      <c r="D226" s="236" t="s">
        <v>124</v>
      </c>
      <c r="E226" s="237" t="s">
        <v>500</v>
      </c>
      <c r="F226" s="238" t="s">
        <v>501</v>
      </c>
      <c r="G226" s="239" t="s">
        <v>143</v>
      </c>
      <c r="H226" s="240">
        <v>2</v>
      </c>
      <c r="I226" s="241"/>
      <c r="J226" s="242">
        <f>ROUND(I226*H226,2)</f>
        <v>0</v>
      </c>
      <c r="K226" s="238" t="s">
        <v>134</v>
      </c>
      <c r="L226" s="243"/>
      <c r="M226" s="244" t="s">
        <v>1</v>
      </c>
      <c r="N226" s="245" t="s">
        <v>38</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194</v>
      </c>
      <c r="AT226" s="229" t="s">
        <v>124</v>
      </c>
      <c r="AU226" s="229" t="s">
        <v>83</v>
      </c>
      <c r="AY226" s="17" t="s">
        <v>127</v>
      </c>
      <c r="BE226" s="230">
        <f>IF(N226="základní",J226,0)</f>
        <v>0</v>
      </c>
      <c r="BF226" s="230">
        <f>IF(N226="snížená",J226,0)</f>
        <v>0</v>
      </c>
      <c r="BG226" s="230">
        <f>IF(N226="zákl. přenesená",J226,0)</f>
        <v>0</v>
      </c>
      <c r="BH226" s="230">
        <f>IF(N226="sníž. přenesená",J226,0)</f>
        <v>0</v>
      </c>
      <c r="BI226" s="230">
        <f>IF(N226="nulová",J226,0)</f>
        <v>0</v>
      </c>
      <c r="BJ226" s="17" t="s">
        <v>81</v>
      </c>
      <c r="BK226" s="230">
        <f>ROUND(I226*H226,2)</f>
        <v>0</v>
      </c>
      <c r="BL226" s="17" t="s">
        <v>162</v>
      </c>
      <c r="BM226" s="229" t="s">
        <v>313</v>
      </c>
    </row>
    <row r="227" s="2" customFormat="1">
      <c r="A227" s="38"/>
      <c r="B227" s="39"/>
      <c r="C227" s="40"/>
      <c r="D227" s="231" t="s">
        <v>136</v>
      </c>
      <c r="E227" s="40"/>
      <c r="F227" s="232" t="s">
        <v>501</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136</v>
      </c>
      <c r="AU227" s="17" t="s">
        <v>83</v>
      </c>
    </row>
    <row r="228" s="2" customFormat="1" ht="16.5" customHeight="1">
      <c r="A228" s="38"/>
      <c r="B228" s="39"/>
      <c r="C228" s="218" t="s">
        <v>314</v>
      </c>
      <c r="D228" s="218" t="s">
        <v>130</v>
      </c>
      <c r="E228" s="219" t="s">
        <v>504</v>
      </c>
      <c r="F228" s="220" t="s">
        <v>505</v>
      </c>
      <c r="G228" s="221" t="s">
        <v>133</v>
      </c>
      <c r="H228" s="222">
        <v>65</v>
      </c>
      <c r="I228" s="223"/>
      <c r="J228" s="224">
        <f>ROUND(I228*H228,2)</f>
        <v>0</v>
      </c>
      <c r="K228" s="220" t="s">
        <v>134</v>
      </c>
      <c r="L228" s="44"/>
      <c r="M228" s="225" t="s">
        <v>1</v>
      </c>
      <c r="N228" s="226" t="s">
        <v>38</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162</v>
      </c>
      <c r="AT228" s="229" t="s">
        <v>130</v>
      </c>
      <c r="AU228" s="229" t="s">
        <v>83</v>
      </c>
      <c r="AY228" s="17" t="s">
        <v>127</v>
      </c>
      <c r="BE228" s="230">
        <f>IF(N228="základní",J228,0)</f>
        <v>0</v>
      </c>
      <c r="BF228" s="230">
        <f>IF(N228="snížená",J228,0)</f>
        <v>0</v>
      </c>
      <c r="BG228" s="230">
        <f>IF(N228="zákl. přenesená",J228,0)</f>
        <v>0</v>
      </c>
      <c r="BH228" s="230">
        <f>IF(N228="sníž. přenesená",J228,0)</f>
        <v>0</v>
      </c>
      <c r="BI228" s="230">
        <f>IF(N228="nulová",J228,0)</f>
        <v>0</v>
      </c>
      <c r="BJ228" s="17" t="s">
        <v>81</v>
      </c>
      <c r="BK228" s="230">
        <f>ROUND(I228*H228,2)</f>
        <v>0</v>
      </c>
      <c r="BL228" s="17" t="s">
        <v>162</v>
      </c>
      <c r="BM228" s="229" t="s">
        <v>317</v>
      </c>
    </row>
    <row r="229" s="2" customFormat="1">
      <c r="A229" s="38"/>
      <c r="B229" s="39"/>
      <c r="C229" s="40"/>
      <c r="D229" s="231" t="s">
        <v>136</v>
      </c>
      <c r="E229" s="40"/>
      <c r="F229" s="232" t="s">
        <v>505</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136</v>
      </c>
      <c r="AU229" s="17" t="s">
        <v>83</v>
      </c>
    </row>
    <row r="230" s="2" customFormat="1" ht="16.5" customHeight="1">
      <c r="A230" s="38"/>
      <c r="B230" s="39"/>
      <c r="C230" s="236" t="s">
        <v>230</v>
      </c>
      <c r="D230" s="236" t="s">
        <v>124</v>
      </c>
      <c r="E230" s="237" t="s">
        <v>507</v>
      </c>
      <c r="F230" s="238" t="s">
        <v>508</v>
      </c>
      <c r="G230" s="239" t="s">
        <v>133</v>
      </c>
      <c r="H230" s="240">
        <v>65</v>
      </c>
      <c r="I230" s="241"/>
      <c r="J230" s="242">
        <f>ROUND(I230*H230,2)</f>
        <v>0</v>
      </c>
      <c r="K230" s="238" t="s">
        <v>134</v>
      </c>
      <c r="L230" s="243"/>
      <c r="M230" s="244" t="s">
        <v>1</v>
      </c>
      <c r="N230" s="245" t="s">
        <v>38</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194</v>
      </c>
      <c r="AT230" s="229" t="s">
        <v>124</v>
      </c>
      <c r="AU230" s="229" t="s">
        <v>83</v>
      </c>
      <c r="AY230" s="17" t="s">
        <v>127</v>
      </c>
      <c r="BE230" s="230">
        <f>IF(N230="základní",J230,0)</f>
        <v>0</v>
      </c>
      <c r="BF230" s="230">
        <f>IF(N230="snížená",J230,0)</f>
        <v>0</v>
      </c>
      <c r="BG230" s="230">
        <f>IF(N230="zákl. přenesená",J230,0)</f>
        <v>0</v>
      </c>
      <c r="BH230" s="230">
        <f>IF(N230="sníž. přenesená",J230,0)</f>
        <v>0</v>
      </c>
      <c r="BI230" s="230">
        <f>IF(N230="nulová",J230,0)</f>
        <v>0</v>
      </c>
      <c r="BJ230" s="17" t="s">
        <v>81</v>
      </c>
      <c r="BK230" s="230">
        <f>ROUND(I230*H230,2)</f>
        <v>0</v>
      </c>
      <c r="BL230" s="17" t="s">
        <v>162</v>
      </c>
      <c r="BM230" s="229" t="s">
        <v>320</v>
      </c>
    </row>
    <row r="231" s="2" customFormat="1">
      <c r="A231" s="38"/>
      <c r="B231" s="39"/>
      <c r="C231" s="40"/>
      <c r="D231" s="231" t="s">
        <v>136</v>
      </c>
      <c r="E231" s="40"/>
      <c r="F231" s="232" t="s">
        <v>508</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136</v>
      </c>
      <c r="AU231" s="17" t="s">
        <v>83</v>
      </c>
    </row>
    <row r="232" s="2" customFormat="1" ht="16.5" customHeight="1">
      <c r="A232" s="38"/>
      <c r="B232" s="39"/>
      <c r="C232" s="218" t="s">
        <v>321</v>
      </c>
      <c r="D232" s="218" t="s">
        <v>130</v>
      </c>
      <c r="E232" s="219" t="s">
        <v>511</v>
      </c>
      <c r="F232" s="220" t="s">
        <v>512</v>
      </c>
      <c r="G232" s="221" t="s">
        <v>151</v>
      </c>
      <c r="H232" s="222">
        <v>1</v>
      </c>
      <c r="I232" s="223"/>
      <c r="J232" s="224">
        <f>ROUND(I232*H232,2)</f>
        <v>0</v>
      </c>
      <c r="K232" s="220" t="s">
        <v>134</v>
      </c>
      <c r="L232" s="44"/>
      <c r="M232" s="225" t="s">
        <v>1</v>
      </c>
      <c r="N232" s="226" t="s">
        <v>38</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162</v>
      </c>
      <c r="AT232" s="229" t="s">
        <v>130</v>
      </c>
      <c r="AU232" s="229" t="s">
        <v>83</v>
      </c>
      <c r="AY232" s="17" t="s">
        <v>127</v>
      </c>
      <c r="BE232" s="230">
        <f>IF(N232="základní",J232,0)</f>
        <v>0</v>
      </c>
      <c r="BF232" s="230">
        <f>IF(N232="snížená",J232,0)</f>
        <v>0</v>
      </c>
      <c r="BG232" s="230">
        <f>IF(N232="zákl. přenesená",J232,0)</f>
        <v>0</v>
      </c>
      <c r="BH232" s="230">
        <f>IF(N232="sníž. přenesená",J232,0)</f>
        <v>0</v>
      </c>
      <c r="BI232" s="230">
        <f>IF(N232="nulová",J232,0)</f>
        <v>0</v>
      </c>
      <c r="BJ232" s="17" t="s">
        <v>81</v>
      </c>
      <c r="BK232" s="230">
        <f>ROUND(I232*H232,2)</f>
        <v>0</v>
      </c>
      <c r="BL232" s="17" t="s">
        <v>162</v>
      </c>
      <c r="BM232" s="229" t="s">
        <v>324</v>
      </c>
    </row>
    <row r="233" s="2" customFormat="1">
      <c r="A233" s="38"/>
      <c r="B233" s="39"/>
      <c r="C233" s="40"/>
      <c r="D233" s="231" t="s">
        <v>136</v>
      </c>
      <c r="E233" s="40"/>
      <c r="F233" s="232" t="s">
        <v>512</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136</v>
      </c>
      <c r="AU233" s="17" t="s">
        <v>83</v>
      </c>
    </row>
    <row r="234" s="2" customFormat="1" ht="16.5" customHeight="1">
      <c r="A234" s="38"/>
      <c r="B234" s="39"/>
      <c r="C234" s="218" t="s">
        <v>233</v>
      </c>
      <c r="D234" s="218" t="s">
        <v>130</v>
      </c>
      <c r="E234" s="219" t="s">
        <v>514</v>
      </c>
      <c r="F234" s="220" t="s">
        <v>515</v>
      </c>
      <c r="G234" s="221" t="s">
        <v>143</v>
      </c>
      <c r="H234" s="222">
        <v>1</v>
      </c>
      <c r="I234" s="223"/>
      <c r="J234" s="224">
        <f>ROUND(I234*H234,2)</f>
        <v>0</v>
      </c>
      <c r="K234" s="220" t="s">
        <v>134</v>
      </c>
      <c r="L234" s="44"/>
      <c r="M234" s="225" t="s">
        <v>1</v>
      </c>
      <c r="N234" s="226" t="s">
        <v>38</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162</v>
      </c>
      <c r="AT234" s="229" t="s">
        <v>130</v>
      </c>
      <c r="AU234" s="229" t="s">
        <v>83</v>
      </c>
      <c r="AY234" s="17" t="s">
        <v>127</v>
      </c>
      <c r="BE234" s="230">
        <f>IF(N234="základní",J234,0)</f>
        <v>0</v>
      </c>
      <c r="BF234" s="230">
        <f>IF(N234="snížená",J234,0)</f>
        <v>0</v>
      </c>
      <c r="BG234" s="230">
        <f>IF(N234="zákl. přenesená",J234,0)</f>
        <v>0</v>
      </c>
      <c r="BH234" s="230">
        <f>IF(N234="sníž. přenesená",J234,0)</f>
        <v>0</v>
      </c>
      <c r="BI234" s="230">
        <f>IF(N234="nulová",J234,0)</f>
        <v>0</v>
      </c>
      <c r="BJ234" s="17" t="s">
        <v>81</v>
      </c>
      <c r="BK234" s="230">
        <f>ROUND(I234*H234,2)</f>
        <v>0</v>
      </c>
      <c r="BL234" s="17" t="s">
        <v>162</v>
      </c>
      <c r="BM234" s="229" t="s">
        <v>327</v>
      </c>
    </row>
    <row r="235" s="2" customFormat="1">
      <c r="A235" s="38"/>
      <c r="B235" s="39"/>
      <c r="C235" s="40"/>
      <c r="D235" s="231" t="s">
        <v>136</v>
      </c>
      <c r="E235" s="40"/>
      <c r="F235" s="232" t="s">
        <v>515</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136</v>
      </c>
      <c r="AU235" s="17" t="s">
        <v>83</v>
      </c>
    </row>
    <row r="236" s="2" customFormat="1" ht="16.5" customHeight="1">
      <c r="A236" s="38"/>
      <c r="B236" s="39"/>
      <c r="C236" s="218" t="s">
        <v>328</v>
      </c>
      <c r="D236" s="218" t="s">
        <v>130</v>
      </c>
      <c r="E236" s="219" t="s">
        <v>518</v>
      </c>
      <c r="F236" s="220" t="s">
        <v>519</v>
      </c>
      <c r="G236" s="221" t="s">
        <v>143</v>
      </c>
      <c r="H236" s="222">
        <v>7</v>
      </c>
      <c r="I236" s="223"/>
      <c r="J236" s="224">
        <f>ROUND(I236*H236,2)</f>
        <v>0</v>
      </c>
      <c r="K236" s="220" t="s">
        <v>134</v>
      </c>
      <c r="L236" s="44"/>
      <c r="M236" s="225" t="s">
        <v>1</v>
      </c>
      <c r="N236" s="226" t="s">
        <v>38</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162</v>
      </c>
      <c r="AT236" s="229" t="s">
        <v>130</v>
      </c>
      <c r="AU236" s="229" t="s">
        <v>83</v>
      </c>
      <c r="AY236" s="17" t="s">
        <v>127</v>
      </c>
      <c r="BE236" s="230">
        <f>IF(N236="základní",J236,0)</f>
        <v>0</v>
      </c>
      <c r="BF236" s="230">
        <f>IF(N236="snížená",J236,0)</f>
        <v>0</v>
      </c>
      <c r="BG236" s="230">
        <f>IF(N236="zákl. přenesená",J236,0)</f>
        <v>0</v>
      </c>
      <c r="BH236" s="230">
        <f>IF(N236="sníž. přenesená",J236,0)</f>
        <v>0</v>
      </c>
      <c r="BI236" s="230">
        <f>IF(N236="nulová",J236,0)</f>
        <v>0</v>
      </c>
      <c r="BJ236" s="17" t="s">
        <v>81</v>
      </c>
      <c r="BK236" s="230">
        <f>ROUND(I236*H236,2)</f>
        <v>0</v>
      </c>
      <c r="BL236" s="17" t="s">
        <v>162</v>
      </c>
      <c r="BM236" s="229" t="s">
        <v>331</v>
      </c>
    </row>
    <row r="237" s="2" customFormat="1">
      <c r="A237" s="38"/>
      <c r="B237" s="39"/>
      <c r="C237" s="40"/>
      <c r="D237" s="231" t="s">
        <v>136</v>
      </c>
      <c r="E237" s="40"/>
      <c r="F237" s="232" t="s">
        <v>519</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136</v>
      </c>
      <c r="AU237" s="17" t="s">
        <v>83</v>
      </c>
    </row>
    <row r="238" s="2" customFormat="1" ht="24.15" customHeight="1">
      <c r="A238" s="38"/>
      <c r="B238" s="39"/>
      <c r="C238" s="218" t="s">
        <v>237</v>
      </c>
      <c r="D238" s="218" t="s">
        <v>130</v>
      </c>
      <c r="E238" s="219" t="s">
        <v>521</v>
      </c>
      <c r="F238" s="220" t="s">
        <v>522</v>
      </c>
      <c r="G238" s="221" t="s">
        <v>143</v>
      </c>
      <c r="H238" s="222">
        <v>2</v>
      </c>
      <c r="I238" s="223"/>
      <c r="J238" s="224">
        <f>ROUND(I238*H238,2)</f>
        <v>0</v>
      </c>
      <c r="K238" s="220" t="s">
        <v>134</v>
      </c>
      <c r="L238" s="44"/>
      <c r="M238" s="225" t="s">
        <v>1</v>
      </c>
      <c r="N238" s="226" t="s">
        <v>38</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162</v>
      </c>
      <c r="AT238" s="229" t="s">
        <v>130</v>
      </c>
      <c r="AU238" s="229" t="s">
        <v>83</v>
      </c>
      <c r="AY238" s="17" t="s">
        <v>127</v>
      </c>
      <c r="BE238" s="230">
        <f>IF(N238="základní",J238,0)</f>
        <v>0</v>
      </c>
      <c r="BF238" s="230">
        <f>IF(N238="snížená",J238,0)</f>
        <v>0</v>
      </c>
      <c r="BG238" s="230">
        <f>IF(N238="zákl. přenesená",J238,0)</f>
        <v>0</v>
      </c>
      <c r="BH238" s="230">
        <f>IF(N238="sníž. přenesená",J238,0)</f>
        <v>0</v>
      </c>
      <c r="BI238" s="230">
        <f>IF(N238="nulová",J238,0)</f>
        <v>0</v>
      </c>
      <c r="BJ238" s="17" t="s">
        <v>81</v>
      </c>
      <c r="BK238" s="230">
        <f>ROUND(I238*H238,2)</f>
        <v>0</v>
      </c>
      <c r="BL238" s="17" t="s">
        <v>162</v>
      </c>
      <c r="BM238" s="229" t="s">
        <v>334</v>
      </c>
    </row>
    <row r="239" s="2" customFormat="1">
      <c r="A239" s="38"/>
      <c r="B239" s="39"/>
      <c r="C239" s="40"/>
      <c r="D239" s="231" t="s">
        <v>136</v>
      </c>
      <c r="E239" s="40"/>
      <c r="F239" s="232" t="s">
        <v>522</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136</v>
      </c>
      <c r="AU239" s="17" t="s">
        <v>83</v>
      </c>
    </row>
    <row r="240" s="2" customFormat="1" ht="16.5" customHeight="1">
      <c r="A240" s="38"/>
      <c r="B240" s="39"/>
      <c r="C240" s="236" t="s">
        <v>335</v>
      </c>
      <c r="D240" s="236" t="s">
        <v>124</v>
      </c>
      <c r="E240" s="237" t="s">
        <v>525</v>
      </c>
      <c r="F240" s="238" t="s">
        <v>526</v>
      </c>
      <c r="G240" s="239" t="s">
        <v>143</v>
      </c>
      <c r="H240" s="240">
        <v>2</v>
      </c>
      <c r="I240" s="241"/>
      <c r="J240" s="242">
        <f>ROUND(I240*H240,2)</f>
        <v>0</v>
      </c>
      <c r="K240" s="238" t="s">
        <v>134</v>
      </c>
      <c r="L240" s="243"/>
      <c r="M240" s="244" t="s">
        <v>1</v>
      </c>
      <c r="N240" s="245" t="s">
        <v>38</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194</v>
      </c>
      <c r="AT240" s="229" t="s">
        <v>124</v>
      </c>
      <c r="AU240" s="229" t="s">
        <v>83</v>
      </c>
      <c r="AY240" s="17" t="s">
        <v>127</v>
      </c>
      <c r="BE240" s="230">
        <f>IF(N240="základní",J240,0)</f>
        <v>0</v>
      </c>
      <c r="BF240" s="230">
        <f>IF(N240="snížená",J240,0)</f>
        <v>0</v>
      </c>
      <c r="BG240" s="230">
        <f>IF(N240="zákl. přenesená",J240,0)</f>
        <v>0</v>
      </c>
      <c r="BH240" s="230">
        <f>IF(N240="sníž. přenesená",J240,0)</f>
        <v>0</v>
      </c>
      <c r="BI240" s="230">
        <f>IF(N240="nulová",J240,0)</f>
        <v>0</v>
      </c>
      <c r="BJ240" s="17" t="s">
        <v>81</v>
      </c>
      <c r="BK240" s="230">
        <f>ROUND(I240*H240,2)</f>
        <v>0</v>
      </c>
      <c r="BL240" s="17" t="s">
        <v>162</v>
      </c>
      <c r="BM240" s="229" t="s">
        <v>338</v>
      </c>
    </row>
    <row r="241" s="2" customFormat="1">
      <c r="A241" s="38"/>
      <c r="B241" s="39"/>
      <c r="C241" s="40"/>
      <c r="D241" s="231" t="s">
        <v>136</v>
      </c>
      <c r="E241" s="40"/>
      <c r="F241" s="232" t="s">
        <v>526</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136</v>
      </c>
      <c r="AU241" s="17" t="s">
        <v>83</v>
      </c>
    </row>
    <row r="242" s="2" customFormat="1" ht="16.5" customHeight="1">
      <c r="A242" s="38"/>
      <c r="B242" s="39"/>
      <c r="C242" s="218" t="s">
        <v>240</v>
      </c>
      <c r="D242" s="218" t="s">
        <v>130</v>
      </c>
      <c r="E242" s="219" t="s">
        <v>528</v>
      </c>
      <c r="F242" s="220" t="s">
        <v>529</v>
      </c>
      <c r="G242" s="221" t="s">
        <v>143</v>
      </c>
      <c r="H242" s="222">
        <v>2</v>
      </c>
      <c r="I242" s="223"/>
      <c r="J242" s="224">
        <f>ROUND(I242*H242,2)</f>
        <v>0</v>
      </c>
      <c r="K242" s="220" t="s">
        <v>134</v>
      </c>
      <c r="L242" s="44"/>
      <c r="M242" s="225" t="s">
        <v>1</v>
      </c>
      <c r="N242" s="226" t="s">
        <v>38</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162</v>
      </c>
      <c r="AT242" s="229" t="s">
        <v>130</v>
      </c>
      <c r="AU242" s="229" t="s">
        <v>83</v>
      </c>
      <c r="AY242" s="17" t="s">
        <v>127</v>
      </c>
      <c r="BE242" s="230">
        <f>IF(N242="základní",J242,0)</f>
        <v>0</v>
      </c>
      <c r="BF242" s="230">
        <f>IF(N242="snížená",J242,0)</f>
        <v>0</v>
      </c>
      <c r="BG242" s="230">
        <f>IF(N242="zákl. přenesená",J242,0)</f>
        <v>0</v>
      </c>
      <c r="BH242" s="230">
        <f>IF(N242="sníž. přenesená",J242,0)</f>
        <v>0</v>
      </c>
      <c r="BI242" s="230">
        <f>IF(N242="nulová",J242,0)</f>
        <v>0</v>
      </c>
      <c r="BJ242" s="17" t="s">
        <v>81</v>
      </c>
      <c r="BK242" s="230">
        <f>ROUND(I242*H242,2)</f>
        <v>0</v>
      </c>
      <c r="BL242" s="17" t="s">
        <v>162</v>
      </c>
      <c r="BM242" s="229" t="s">
        <v>341</v>
      </c>
    </row>
    <row r="243" s="2" customFormat="1">
      <c r="A243" s="38"/>
      <c r="B243" s="39"/>
      <c r="C243" s="40"/>
      <c r="D243" s="231" t="s">
        <v>136</v>
      </c>
      <c r="E243" s="40"/>
      <c r="F243" s="232" t="s">
        <v>529</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136</v>
      </c>
      <c r="AU243" s="17" t="s">
        <v>83</v>
      </c>
    </row>
    <row r="244" s="2" customFormat="1" ht="16.5" customHeight="1">
      <c r="A244" s="38"/>
      <c r="B244" s="39"/>
      <c r="C244" s="218" t="s">
        <v>342</v>
      </c>
      <c r="D244" s="218" t="s">
        <v>130</v>
      </c>
      <c r="E244" s="219" t="s">
        <v>532</v>
      </c>
      <c r="F244" s="220" t="s">
        <v>533</v>
      </c>
      <c r="G244" s="221" t="s">
        <v>143</v>
      </c>
      <c r="H244" s="222">
        <v>1</v>
      </c>
      <c r="I244" s="223"/>
      <c r="J244" s="224">
        <f>ROUND(I244*H244,2)</f>
        <v>0</v>
      </c>
      <c r="K244" s="220" t="s">
        <v>134</v>
      </c>
      <c r="L244" s="44"/>
      <c r="M244" s="225" t="s">
        <v>1</v>
      </c>
      <c r="N244" s="226" t="s">
        <v>38</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162</v>
      </c>
      <c r="AT244" s="229" t="s">
        <v>130</v>
      </c>
      <c r="AU244" s="229" t="s">
        <v>83</v>
      </c>
      <c r="AY244" s="17" t="s">
        <v>127</v>
      </c>
      <c r="BE244" s="230">
        <f>IF(N244="základní",J244,0)</f>
        <v>0</v>
      </c>
      <c r="BF244" s="230">
        <f>IF(N244="snížená",J244,0)</f>
        <v>0</v>
      </c>
      <c r="BG244" s="230">
        <f>IF(N244="zákl. přenesená",J244,0)</f>
        <v>0</v>
      </c>
      <c r="BH244" s="230">
        <f>IF(N244="sníž. přenesená",J244,0)</f>
        <v>0</v>
      </c>
      <c r="BI244" s="230">
        <f>IF(N244="nulová",J244,0)</f>
        <v>0</v>
      </c>
      <c r="BJ244" s="17" t="s">
        <v>81</v>
      </c>
      <c r="BK244" s="230">
        <f>ROUND(I244*H244,2)</f>
        <v>0</v>
      </c>
      <c r="BL244" s="17" t="s">
        <v>162</v>
      </c>
      <c r="BM244" s="229" t="s">
        <v>345</v>
      </c>
    </row>
    <row r="245" s="2" customFormat="1">
      <c r="A245" s="38"/>
      <c r="B245" s="39"/>
      <c r="C245" s="40"/>
      <c r="D245" s="231" t="s">
        <v>136</v>
      </c>
      <c r="E245" s="40"/>
      <c r="F245" s="232" t="s">
        <v>533</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136</v>
      </c>
      <c r="AU245" s="17" t="s">
        <v>83</v>
      </c>
    </row>
    <row r="246" s="2" customFormat="1" ht="16.5" customHeight="1">
      <c r="A246" s="38"/>
      <c r="B246" s="39"/>
      <c r="C246" s="236" t="s">
        <v>244</v>
      </c>
      <c r="D246" s="236" t="s">
        <v>124</v>
      </c>
      <c r="E246" s="237" t="s">
        <v>535</v>
      </c>
      <c r="F246" s="238" t="s">
        <v>536</v>
      </c>
      <c r="G246" s="239" t="s">
        <v>143</v>
      </c>
      <c r="H246" s="240">
        <v>1</v>
      </c>
      <c r="I246" s="241"/>
      <c r="J246" s="242">
        <f>ROUND(I246*H246,2)</f>
        <v>0</v>
      </c>
      <c r="K246" s="238" t="s">
        <v>134</v>
      </c>
      <c r="L246" s="243"/>
      <c r="M246" s="244" t="s">
        <v>1</v>
      </c>
      <c r="N246" s="245" t="s">
        <v>38</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194</v>
      </c>
      <c r="AT246" s="229" t="s">
        <v>124</v>
      </c>
      <c r="AU246" s="229" t="s">
        <v>83</v>
      </c>
      <c r="AY246" s="17" t="s">
        <v>127</v>
      </c>
      <c r="BE246" s="230">
        <f>IF(N246="základní",J246,0)</f>
        <v>0</v>
      </c>
      <c r="BF246" s="230">
        <f>IF(N246="snížená",J246,0)</f>
        <v>0</v>
      </c>
      <c r="BG246" s="230">
        <f>IF(N246="zákl. přenesená",J246,0)</f>
        <v>0</v>
      </c>
      <c r="BH246" s="230">
        <f>IF(N246="sníž. přenesená",J246,0)</f>
        <v>0</v>
      </c>
      <c r="BI246" s="230">
        <f>IF(N246="nulová",J246,0)</f>
        <v>0</v>
      </c>
      <c r="BJ246" s="17" t="s">
        <v>81</v>
      </c>
      <c r="BK246" s="230">
        <f>ROUND(I246*H246,2)</f>
        <v>0</v>
      </c>
      <c r="BL246" s="17" t="s">
        <v>162</v>
      </c>
      <c r="BM246" s="229" t="s">
        <v>348</v>
      </c>
    </row>
    <row r="247" s="2" customFormat="1">
      <c r="A247" s="38"/>
      <c r="B247" s="39"/>
      <c r="C247" s="40"/>
      <c r="D247" s="231" t="s">
        <v>136</v>
      </c>
      <c r="E247" s="40"/>
      <c r="F247" s="232" t="s">
        <v>536</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136</v>
      </c>
      <c r="AU247" s="17" t="s">
        <v>83</v>
      </c>
    </row>
    <row r="248" s="2" customFormat="1" ht="24.15" customHeight="1">
      <c r="A248" s="38"/>
      <c r="B248" s="39"/>
      <c r="C248" s="218" t="s">
        <v>349</v>
      </c>
      <c r="D248" s="218" t="s">
        <v>130</v>
      </c>
      <c r="E248" s="219" t="s">
        <v>539</v>
      </c>
      <c r="F248" s="220" t="s">
        <v>540</v>
      </c>
      <c r="G248" s="221" t="s">
        <v>143</v>
      </c>
      <c r="H248" s="222">
        <v>3</v>
      </c>
      <c r="I248" s="223"/>
      <c r="J248" s="224">
        <f>ROUND(I248*H248,2)</f>
        <v>0</v>
      </c>
      <c r="K248" s="220" t="s">
        <v>134</v>
      </c>
      <c r="L248" s="44"/>
      <c r="M248" s="225" t="s">
        <v>1</v>
      </c>
      <c r="N248" s="226" t="s">
        <v>38</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162</v>
      </c>
      <c r="AT248" s="229" t="s">
        <v>130</v>
      </c>
      <c r="AU248" s="229" t="s">
        <v>83</v>
      </c>
      <c r="AY248" s="17" t="s">
        <v>127</v>
      </c>
      <c r="BE248" s="230">
        <f>IF(N248="základní",J248,0)</f>
        <v>0</v>
      </c>
      <c r="BF248" s="230">
        <f>IF(N248="snížená",J248,0)</f>
        <v>0</v>
      </c>
      <c r="BG248" s="230">
        <f>IF(N248="zákl. přenesená",J248,0)</f>
        <v>0</v>
      </c>
      <c r="BH248" s="230">
        <f>IF(N248="sníž. přenesená",J248,0)</f>
        <v>0</v>
      </c>
      <c r="BI248" s="230">
        <f>IF(N248="nulová",J248,0)</f>
        <v>0</v>
      </c>
      <c r="BJ248" s="17" t="s">
        <v>81</v>
      </c>
      <c r="BK248" s="230">
        <f>ROUND(I248*H248,2)</f>
        <v>0</v>
      </c>
      <c r="BL248" s="17" t="s">
        <v>162</v>
      </c>
      <c r="BM248" s="229" t="s">
        <v>352</v>
      </c>
    </row>
    <row r="249" s="2" customFormat="1">
      <c r="A249" s="38"/>
      <c r="B249" s="39"/>
      <c r="C249" s="40"/>
      <c r="D249" s="231" t="s">
        <v>136</v>
      </c>
      <c r="E249" s="40"/>
      <c r="F249" s="232" t="s">
        <v>540</v>
      </c>
      <c r="G249" s="40"/>
      <c r="H249" s="40"/>
      <c r="I249" s="233"/>
      <c r="J249" s="40"/>
      <c r="K249" s="40"/>
      <c r="L249" s="44"/>
      <c r="M249" s="234"/>
      <c r="N249" s="235"/>
      <c r="O249" s="91"/>
      <c r="P249" s="91"/>
      <c r="Q249" s="91"/>
      <c r="R249" s="91"/>
      <c r="S249" s="91"/>
      <c r="T249" s="92"/>
      <c r="U249" s="38"/>
      <c r="V249" s="38"/>
      <c r="W249" s="38"/>
      <c r="X249" s="38"/>
      <c r="Y249" s="38"/>
      <c r="Z249" s="38"/>
      <c r="AA249" s="38"/>
      <c r="AB249" s="38"/>
      <c r="AC249" s="38"/>
      <c r="AD249" s="38"/>
      <c r="AE249" s="38"/>
      <c r="AT249" s="17" t="s">
        <v>136</v>
      </c>
      <c r="AU249" s="17" t="s">
        <v>83</v>
      </c>
    </row>
    <row r="250" s="2" customFormat="1" ht="16.5" customHeight="1">
      <c r="A250" s="38"/>
      <c r="B250" s="39"/>
      <c r="C250" s="236" t="s">
        <v>247</v>
      </c>
      <c r="D250" s="236" t="s">
        <v>124</v>
      </c>
      <c r="E250" s="237" t="s">
        <v>542</v>
      </c>
      <c r="F250" s="238" t="s">
        <v>543</v>
      </c>
      <c r="G250" s="239" t="s">
        <v>143</v>
      </c>
      <c r="H250" s="240">
        <v>3</v>
      </c>
      <c r="I250" s="241"/>
      <c r="J250" s="242">
        <f>ROUND(I250*H250,2)</f>
        <v>0</v>
      </c>
      <c r="K250" s="238" t="s">
        <v>134</v>
      </c>
      <c r="L250" s="243"/>
      <c r="M250" s="244" t="s">
        <v>1</v>
      </c>
      <c r="N250" s="245" t="s">
        <v>38</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194</v>
      </c>
      <c r="AT250" s="229" t="s">
        <v>124</v>
      </c>
      <c r="AU250" s="229" t="s">
        <v>83</v>
      </c>
      <c r="AY250" s="17" t="s">
        <v>127</v>
      </c>
      <c r="BE250" s="230">
        <f>IF(N250="základní",J250,0)</f>
        <v>0</v>
      </c>
      <c r="BF250" s="230">
        <f>IF(N250="snížená",J250,0)</f>
        <v>0</v>
      </c>
      <c r="BG250" s="230">
        <f>IF(N250="zákl. přenesená",J250,0)</f>
        <v>0</v>
      </c>
      <c r="BH250" s="230">
        <f>IF(N250="sníž. přenesená",J250,0)</f>
        <v>0</v>
      </c>
      <c r="BI250" s="230">
        <f>IF(N250="nulová",J250,0)</f>
        <v>0</v>
      </c>
      <c r="BJ250" s="17" t="s">
        <v>81</v>
      </c>
      <c r="BK250" s="230">
        <f>ROUND(I250*H250,2)</f>
        <v>0</v>
      </c>
      <c r="BL250" s="17" t="s">
        <v>162</v>
      </c>
      <c r="BM250" s="229" t="s">
        <v>355</v>
      </c>
    </row>
    <row r="251" s="2" customFormat="1">
      <c r="A251" s="38"/>
      <c r="B251" s="39"/>
      <c r="C251" s="40"/>
      <c r="D251" s="231" t="s">
        <v>136</v>
      </c>
      <c r="E251" s="40"/>
      <c r="F251" s="232" t="s">
        <v>543</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136</v>
      </c>
      <c r="AU251" s="17" t="s">
        <v>83</v>
      </c>
    </row>
    <row r="252" s="2" customFormat="1" ht="16.5" customHeight="1">
      <c r="A252" s="38"/>
      <c r="B252" s="39"/>
      <c r="C252" s="218" t="s">
        <v>356</v>
      </c>
      <c r="D252" s="218" t="s">
        <v>130</v>
      </c>
      <c r="E252" s="219" t="s">
        <v>546</v>
      </c>
      <c r="F252" s="220" t="s">
        <v>547</v>
      </c>
      <c r="G252" s="221" t="s">
        <v>143</v>
      </c>
      <c r="H252" s="222">
        <v>1</v>
      </c>
      <c r="I252" s="223"/>
      <c r="J252" s="224">
        <f>ROUND(I252*H252,2)</f>
        <v>0</v>
      </c>
      <c r="K252" s="220" t="s">
        <v>134</v>
      </c>
      <c r="L252" s="44"/>
      <c r="M252" s="225" t="s">
        <v>1</v>
      </c>
      <c r="N252" s="226" t="s">
        <v>38</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162</v>
      </c>
      <c r="AT252" s="229" t="s">
        <v>130</v>
      </c>
      <c r="AU252" s="229" t="s">
        <v>83</v>
      </c>
      <c r="AY252" s="17" t="s">
        <v>127</v>
      </c>
      <c r="BE252" s="230">
        <f>IF(N252="základní",J252,0)</f>
        <v>0</v>
      </c>
      <c r="BF252" s="230">
        <f>IF(N252="snížená",J252,0)</f>
        <v>0</v>
      </c>
      <c r="BG252" s="230">
        <f>IF(N252="zákl. přenesená",J252,0)</f>
        <v>0</v>
      </c>
      <c r="BH252" s="230">
        <f>IF(N252="sníž. přenesená",J252,0)</f>
        <v>0</v>
      </c>
      <c r="BI252" s="230">
        <f>IF(N252="nulová",J252,0)</f>
        <v>0</v>
      </c>
      <c r="BJ252" s="17" t="s">
        <v>81</v>
      </c>
      <c r="BK252" s="230">
        <f>ROUND(I252*H252,2)</f>
        <v>0</v>
      </c>
      <c r="BL252" s="17" t="s">
        <v>162</v>
      </c>
      <c r="BM252" s="229" t="s">
        <v>359</v>
      </c>
    </row>
    <row r="253" s="2" customFormat="1">
      <c r="A253" s="38"/>
      <c r="B253" s="39"/>
      <c r="C253" s="40"/>
      <c r="D253" s="231" t="s">
        <v>136</v>
      </c>
      <c r="E253" s="40"/>
      <c r="F253" s="232" t="s">
        <v>547</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136</v>
      </c>
      <c r="AU253" s="17" t="s">
        <v>83</v>
      </c>
    </row>
    <row r="254" s="2" customFormat="1" ht="21.75" customHeight="1">
      <c r="A254" s="38"/>
      <c r="B254" s="39"/>
      <c r="C254" s="236" t="s">
        <v>251</v>
      </c>
      <c r="D254" s="236" t="s">
        <v>124</v>
      </c>
      <c r="E254" s="237" t="s">
        <v>549</v>
      </c>
      <c r="F254" s="238" t="s">
        <v>550</v>
      </c>
      <c r="G254" s="239" t="s">
        <v>143</v>
      </c>
      <c r="H254" s="240">
        <v>1</v>
      </c>
      <c r="I254" s="241"/>
      <c r="J254" s="242">
        <f>ROUND(I254*H254,2)</f>
        <v>0</v>
      </c>
      <c r="K254" s="238" t="s">
        <v>134</v>
      </c>
      <c r="L254" s="243"/>
      <c r="M254" s="244" t="s">
        <v>1</v>
      </c>
      <c r="N254" s="245" t="s">
        <v>38</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194</v>
      </c>
      <c r="AT254" s="229" t="s">
        <v>124</v>
      </c>
      <c r="AU254" s="229" t="s">
        <v>83</v>
      </c>
      <c r="AY254" s="17" t="s">
        <v>127</v>
      </c>
      <c r="BE254" s="230">
        <f>IF(N254="základní",J254,0)</f>
        <v>0</v>
      </c>
      <c r="BF254" s="230">
        <f>IF(N254="snížená",J254,0)</f>
        <v>0</v>
      </c>
      <c r="BG254" s="230">
        <f>IF(N254="zákl. přenesená",J254,0)</f>
        <v>0</v>
      </c>
      <c r="BH254" s="230">
        <f>IF(N254="sníž. přenesená",J254,0)</f>
        <v>0</v>
      </c>
      <c r="BI254" s="230">
        <f>IF(N254="nulová",J254,0)</f>
        <v>0</v>
      </c>
      <c r="BJ254" s="17" t="s">
        <v>81</v>
      </c>
      <c r="BK254" s="230">
        <f>ROUND(I254*H254,2)</f>
        <v>0</v>
      </c>
      <c r="BL254" s="17" t="s">
        <v>162</v>
      </c>
      <c r="BM254" s="229" t="s">
        <v>362</v>
      </c>
    </row>
    <row r="255" s="2" customFormat="1">
      <c r="A255" s="38"/>
      <c r="B255" s="39"/>
      <c r="C255" s="40"/>
      <c r="D255" s="231" t="s">
        <v>136</v>
      </c>
      <c r="E255" s="40"/>
      <c r="F255" s="232" t="s">
        <v>550</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136</v>
      </c>
      <c r="AU255" s="17" t="s">
        <v>83</v>
      </c>
    </row>
    <row r="256" s="2" customFormat="1" ht="16.5" customHeight="1">
      <c r="A256" s="38"/>
      <c r="B256" s="39"/>
      <c r="C256" s="218" t="s">
        <v>363</v>
      </c>
      <c r="D256" s="218" t="s">
        <v>130</v>
      </c>
      <c r="E256" s="219" t="s">
        <v>553</v>
      </c>
      <c r="F256" s="220" t="s">
        <v>554</v>
      </c>
      <c r="G256" s="221" t="s">
        <v>143</v>
      </c>
      <c r="H256" s="222">
        <v>1</v>
      </c>
      <c r="I256" s="223"/>
      <c r="J256" s="224">
        <f>ROUND(I256*H256,2)</f>
        <v>0</v>
      </c>
      <c r="K256" s="220" t="s">
        <v>134</v>
      </c>
      <c r="L256" s="44"/>
      <c r="M256" s="225" t="s">
        <v>1</v>
      </c>
      <c r="N256" s="226" t="s">
        <v>38</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162</v>
      </c>
      <c r="AT256" s="229" t="s">
        <v>130</v>
      </c>
      <c r="AU256" s="229" t="s">
        <v>83</v>
      </c>
      <c r="AY256" s="17" t="s">
        <v>127</v>
      </c>
      <c r="BE256" s="230">
        <f>IF(N256="základní",J256,0)</f>
        <v>0</v>
      </c>
      <c r="BF256" s="230">
        <f>IF(N256="snížená",J256,0)</f>
        <v>0</v>
      </c>
      <c r="BG256" s="230">
        <f>IF(N256="zákl. přenesená",J256,0)</f>
        <v>0</v>
      </c>
      <c r="BH256" s="230">
        <f>IF(N256="sníž. přenesená",J256,0)</f>
        <v>0</v>
      </c>
      <c r="BI256" s="230">
        <f>IF(N256="nulová",J256,0)</f>
        <v>0</v>
      </c>
      <c r="BJ256" s="17" t="s">
        <v>81</v>
      </c>
      <c r="BK256" s="230">
        <f>ROUND(I256*H256,2)</f>
        <v>0</v>
      </c>
      <c r="BL256" s="17" t="s">
        <v>162</v>
      </c>
      <c r="BM256" s="229" t="s">
        <v>366</v>
      </c>
    </row>
    <row r="257" s="2" customFormat="1">
      <c r="A257" s="38"/>
      <c r="B257" s="39"/>
      <c r="C257" s="40"/>
      <c r="D257" s="231" t="s">
        <v>136</v>
      </c>
      <c r="E257" s="40"/>
      <c r="F257" s="232" t="s">
        <v>554</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136</v>
      </c>
      <c r="AU257" s="17" t="s">
        <v>83</v>
      </c>
    </row>
    <row r="258" s="2" customFormat="1" ht="16.5" customHeight="1">
      <c r="A258" s="38"/>
      <c r="B258" s="39"/>
      <c r="C258" s="236" t="s">
        <v>135</v>
      </c>
      <c r="D258" s="236" t="s">
        <v>124</v>
      </c>
      <c r="E258" s="237" t="s">
        <v>556</v>
      </c>
      <c r="F258" s="238" t="s">
        <v>557</v>
      </c>
      <c r="G258" s="239" t="s">
        <v>143</v>
      </c>
      <c r="H258" s="240">
        <v>1</v>
      </c>
      <c r="I258" s="241"/>
      <c r="J258" s="242">
        <f>ROUND(I258*H258,2)</f>
        <v>0</v>
      </c>
      <c r="K258" s="238" t="s">
        <v>134</v>
      </c>
      <c r="L258" s="243"/>
      <c r="M258" s="244" t="s">
        <v>1</v>
      </c>
      <c r="N258" s="245" t="s">
        <v>38</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194</v>
      </c>
      <c r="AT258" s="229" t="s">
        <v>124</v>
      </c>
      <c r="AU258" s="229" t="s">
        <v>83</v>
      </c>
      <c r="AY258" s="17" t="s">
        <v>127</v>
      </c>
      <c r="BE258" s="230">
        <f>IF(N258="základní",J258,0)</f>
        <v>0</v>
      </c>
      <c r="BF258" s="230">
        <f>IF(N258="snížená",J258,0)</f>
        <v>0</v>
      </c>
      <c r="BG258" s="230">
        <f>IF(N258="zákl. přenesená",J258,0)</f>
        <v>0</v>
      </c>
      <c r="BH258" s="230">
        <f>IF(N258="sníž. přenesená",J258,0)</f>
        <v>0</v>
      </c>
      <c r="BI258" s="230">
        <f>IF(N258="nulová",J258,0)</f>
        <v>0</v>
      </c>
      <c r="BJ258" s="17" t="s">
        <v>81</v>
      </c>
      <c r="BK258" s="230">
        <f>ROUND(I258*H258,2)</f>
        <v>0</v>
      </c>
      <c r="BL258" s="17" t="s">
        <v>162</v>
      </c>
      <c r="BM258" s="229" t="s">
        <v>369</v>
      </c>
    </row>
    <row r="259" s="2" customFormat="1">
      <c r="A259" s="38"/>
      <c r="B259" s="39"/>
      <c r="C259" s="40"/>
      <c r="D259" s="231" t="s">
        <v>136</v>
      </c>
      <c r="E259" s="40"/>
      <c r="F259" s="232" t="s">
        <v>557</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136</v>
      </c>
      <c r="AU259" s="17" t="s">
        <v>83</v>
      </c>
    </row>
    <row r="260" s="2" customFormat="1" ht="24.15" customHeight="1">
      <c r="A260" s="38"/>
      <c r="B260" s="39"/>
      <c r="C260" s="218" t="s">
        <v>370</v>
      </c>
      <c r="D260" s="218" t="s">
        <v>130</v>
      </c>
      <c r="E260" s="219" t="s">
        <v>560</v>
      </c>
      <c r="F260" s="220" t="s">
        <v>561</v>
      </c>
      <c r="G260" s="221" t="s">
        <v>143</v>
      </c>
      <c r="H260" s="222">
        <v>1</v>
      </c>
      <c r="I260" s="223"/>
      <c r="J260" s="224">
        <f>ROUND(I260*H260,2)</f>
        <v>0</v>
      </c>
      <c r="K260" s="220" t="s">
        <v>134</v>
      </c>
      <c r="L260" s="44"/>
      <c r="M260" s="225" t="s">
        <v>1</v>
      </c>
      <c r="N260" s="226" t="s">
        <v>38</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162</v>
      </c>
      <c r="AT260" s="229" t="s">
        <v>130</v>
      </c>
      <c r="AU260" s="229" t="s">
        <v>83</v>
      </c>
      <c r="AY260" s="17" t="s">
        <v>127</v>
      </c>
      <c r="BE260" s="230">
        <f>IF(N260="základní",J260,0)</f>
        <v>0</v>
      </c>
      <c r="BF260" s="230">
        <f>IF(N260="snížená",J260,0)</f>
        <v>0</v>
      </c>
      <c r="BG260" s="230">
        <f>IF(N260="zákl. přenesená",J260,0)</f>
        <v>0</v>
      </c>
      <c r="BH260" s="230">
        <f>IF(N260="sníž. přenesená",J260,0)</f>
        <v>0</v>
      </c>
      <c r="BI260" s="230">
        <f>IF(N260="nulová",J260,0)</f>
        <v>0</v>
      </c>
      <c r="BJ260" s="17" t="s">
        <v>81</v>
      </c>
      <c r="BK260" s="230">
        <f>ROUND(I260*H260,2)</f>
        <v>0</v>
      </c>
      <c r="BL260" s="17" t="s">
        <v>162</v>
      </c>
      <c r="BM260" s="229" t="s">
        <v>373</v>
      </c>
    </row>
    <row r="261" s="2" customFormat="1">
      <c r="A261" s="38"/>
      <c r="B261" s="39"/>
      <c r="C261" s="40"/>
      <c r="D261" s="231" t="s">
        <v>136</v>
      </c>
      <c r="E261" s="40"/>
      <c r="F261" s="232" t="s">
        <v>561</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136</v>
      </c>
      <c r="AU261" s="17" t="s">
        <v>83</v>
      </c>
    </row>
    <row r="262" s="2" customFormat="1" ht="16.5" customHeight="1">
      <c r="A262" s="38"/>
      <c r="B262" s="39"/>
      <c r="C262" s="236" t="s">
        <v>257</v>
      </c>
      <c r="D262" s="236" t="s">
        <v>124</v>
      </c>
      <c r="E262" s="237" t="s">
        <v>563</v>
      </c>
      <c r="F262" s="238" t="s">
        <v>564</v>
      </c>
      <c r="G262" s="239" t="s">
        <v>143</v>
      </c>
      <c r="H262" s="240">
        <v>1</v>
      </c>
      <c r="I262" s="241"/>
      <c r="J262" s="242">
        <f>ROUND(I262*H262,2)</f>
        <v>0</v>
      </c>
      <c r="K262" s="238" t="s">
        <v>134</v>
      </c>
      <c r="L262" s="243"/>
      <c r="M262" s="244" t="s">
        <v>1</v>
      </c>
      <c r="N262" s="245" t="s">
        <v>38</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194</v>
      </c>
      <c r="AT262" s="229" t="s">
        <v>124</v>
      </c>
      <c r="AU262" s="229" t="s">
        <v>83</v>
      </c>
      <c r="AY262" s="17" t="s">
        <v>127</v>
      </c>
      <c r="BE262" s="230">
        <f>IF(N262="základní",J262,0)</f>
        <v>0</v>
      </c>
      <c r="BF262" s="230">
        <f>IF(N262="snížená",J262,0)</f>
        <v>0</v>
      </c>
      <c r="BG262" s="230">
        <f>IF(N262="zákl. přenesená",J262,0)</f>
        <v>0</v>
      </c>
      <c r="BH262" s="230">
        <f>IF(N262="sníž. přenesená",J262,0)</f>
        <v>0</v>
      </c>
      <c r="BI262" s="230">
        <f>IF(N262="nulová",J262,0)</f>
        <v>0</v>
      </c>
      <c r="BJ262" s="17" t="s">
        <v>81</v>
      </c>
      <c r="BK262" s="230">
        <f>ROUND(I262*H262,2)</f>
        <v>0</v>
      </c>
      <c r="BL262" s="17" t="s">
        <v>162</v>
      </c>
      <c r="BM262" s="229" t="s">
        <v>376</v>
      </c>
    </row>
    <row r="263" s="2" customFormat="1">
      <c r="A263" s="38"/>
      <c r="B263" s="39"/>
      <c r="C263" s="40"/>
      <c r="D263" s="231" t="s">
        <v>136</v>
      </c>
      <c r="E263" s="40"/>
      <c r="F263" s="232" t="s">
        <v>564</v>
      </c>
      <c r="G263" s="40"/>
      <c r="H263" s="40"/>
      <c r="I263" s="233"/>
      <c r="J263" s="40"/>
      <c r="K263" s="40"/>
      <c r="L263" s="44"/>
      <c r="M263" s="234"/>
      <c r="N263" s="235"/>
      <c r="O263" s="91"/>
      <c r="P263" s="91"/>
      <c r="Q263" s="91"/>
      <c r="R263" s="91"/>
      <c r="S263" s="91"/>
      <c r="T263" s="92"/>
      <c r="U263" s="38"/>
      <c r="V263" s="38"/>
      <c r="W263" s="38"/>
      <c r="X263" s="38"/>
      <c r="Y263" s="38"/>
      <c r="Z263" s="38"/>
      <c r="AA263" s="38"/>
      <c r="AB263" s="38"/>
      <c r="AC263" s="38"/>
      <c r="AD263" s="38"/>
      <c r="AE263" s="38"/>
      <c r="AT263" s="17" t="s">
        <v>136</v>
      </c>
      <c r="AU263" s="17" t="s">
        <v>83</v>
      </c>
    </row>
    <row r="264" s="2" customFormat="1" ht="24.15" customHeight="1">
      <c r="A264" s="38"/>
      <c r="B264" s="39"/>
      <c r="C264" s="218" t="s">
        <v>377</v>
      </c>
      <c r="D264" s="218" t="s">
        <v>130</v>
      </c>
      <c r="E264" s="219" t="s">
        <v>567</v>
      </c>
      <c r="F264" s="220" t="s">
        <v>568</v>
      </c>
      <c r="G264" s="221" t="s">
        <v>143</v>
      </c>
      <c r="H264" s="222">
        <v>1</v>
      </c>
      <c r="I264" s="223"/>
      <c r="J264" s="224">
        <f>ROUND(I264*H264,2)</f>
        <v>0</v>
      </c>
      <c r="K264" s="220" t="s">
        <v>134</v>
      </c>
      <c r="L264" s="44"/>
      <c r="M264" s="225" t="s">
        <v>1</v>
      </c>
      <c r="N264" s="226" t="s">
        <v>38</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162</v>
      </c>
      <c r="AT264" s="229" t="s">
        <v>130</v>
      </c>
      <c r="AU264" s="229" t="s">
        <v>83</v>
      </c>
      <c r="AY264" s="17" t="s">
        <v>127</v>
      </c>
      <c r="BE264" s="230">
        <f>IF(N264="základní",J264,0)</f>
        <v>0</v>
      </c>
      <c r="BF264" s="230">
        <f>IF(N264="snížená",J264,0)</f>
        <v>0</v>
      </c>
      <c r="BG264" s="230">
        <f>IF(N264="zákl. přenesená",J264,0)</f>
        <v>0</v>
      </c>
      <c r="BH264" s="230">
        <f>IF(N264="sníž. přenesená",J264,0)</f>
        <v>0</v>
      </c>
      <c r="BI264" s="230">
        <f>IF(N264="nulová",J264,0)</f>
        <v>0</v>
      </c>
      <c r="BJ264" s="17" t="s">
        <v>81</v>
      </c>
      <c r="BK264" s="230">
        <f>ROUND(I264*H264,2)</f>
        <v>0</v>
      </c>
      <c r="BL264" s="17" t="s">
        <v>162</v>
      </c>
      <c r="BM264" s="229" t="s">
        <v>380</v>
      </c>
    </row>
    <row r="265" s="2" customFormat="1">
      <c r="A265" s="38"/>
      <c r="B265" s="39"/>
      <c r="C265" s="40"/>
      <c r="D265" s="231" t="s">
        <v>136</v>
      </c>
      <c r="E265" s="40"/>
      <c r="F265" s="232" t="s">
        <v>568</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136</v>
      </c>
      <c r="AU265" s="17" t="s">
        <v>83</v>
      </c>
    </row>
    <row r="266" s="2" customFormat="1" ht="21.75" customHeight="1">
      <c r="A266" s="38"/>
      <c r="B266" s="39"/>
      <c r="C266" s="218" t="s">
        <v>260</v>
      </c>
      <c r="D266" s="218" t="s">
        <v>130</v>
      </c>
      <c r="E266" s="219" t="s">
        <v>570</v>
      </c>
      <c r="F266" s="220" t="s">
        <v>571</v>
      </c>
      <c r="G266" s="221" t="s">
        <v>143</v>
      </c>
      <c r="H266" s="222">
        <v>1</v>
      </c>
      <c r="I266" s="223"/>
      <c r="J266" s="224">
        <f>ROUND(I266*H266,2)</f>
        <v>0</v>
      </c>
      <c r="K266" s="220" t="s">
        <v>134</v>
      </c>
      <c r="L266" s="44"/>
      <c r="M266" s="225" t="s">
        <v>1</v>
      </c>
      <c r="N266" s="226" t="s">
        <v>38</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162</v>
      </c>
      <c r="AT266" s="229" t="s">
        <v>130</v>
      </c>
      <c r="AU266" s="229" t="s">
        <v>83</v>
      </c>
      <c r="AY266" s="17" t="s">
        <v>127</v>
      </c>
      <c r="BE266" s="230">
        <f>IF(N266="základní",J266,0)</f>
        <v>0</v>
      </c>
      <c r="BF266" s="230">
        <f>IF(N266="snížená",J266,0)</f>
        <v>0</v>
      </c>
      <c r="BG266" s="230">
        <f>IF(N266="zákl. přenesená",J266,0)</f>
        <v>0</v>
      </c>
      <c r="BH266" s="230">
        <f>IF(N266="sníž. přenesená",J266,0)</f>
        <v>0</v>
      </c>
      <c r="BI266" s="230">
        <f>IF(N266="nulová",J266,0)</f>
        <v>0</v>
      </c>
      <c r="BJ266" s="17" t="s">
        <v>81</v>
      </c>
      <c r="BK266" s="230">
        <f>ROUND(I266*H266,2)</f>
        <v>0</v>
      </c>
      <c r="BL266" s="17" t="s">
        <v>162</v>
      </c>
      <c r="BM266" s="229" t="s">
        <v>383</v>
      </c>
    </row>
    <row r="267" s="2" customFormat="1">
      <c r="A267" s="38"/>
      <c r="B267" s="39"/>
      <c r="C267" s="40"/>
      <c r="D267" s="231" t="s">
        <v>136</v>
      </c>
      <c r="E267" s="40"/>
      <c r="F267" s="232" t="s">
        <v>571</v>
      </c>
      <c r="G267" s="40"/>
      <c r="H267" s="40"/>
      <c r="I267" s="233"/>
      <c r="J267" s="40"/>
      <c r="K267" s="40"/>
      <c r="L267" s="44"/>
      <c r="M267" s="234"/>
      <c r="N267" s="235"/>
      <c r="O267" s="91"/>
      <c r="P267" s="91"/>
      <c r="Q267" s="91"/>
      <c r="R267" s="91"/>
      <c r="S267" s="91"/>
      <c r="T267" s="92"/>
      <c r="U267" s="38"/>
      <c r="V267" s="38"/>
      <c r="W267" s="38"/>
      <c r="X267" s="38"/>
      <c r="Y267" s="38"/>
      <c r="Z267" s="38"/>
      <c r="AA267" s="38"/>
      <c r="AB267" s="38"/>
      <c r="AC267" s="38"/>
      <c r="AD267" s="38"/>
      <c r="AE267" s="38"/>
      <c r="AT267" s="17" t="s">
        <v>136</v>
      </c>
      <c r="AU267" s="17" t="s">
        <v>83</v>
      </c>
    </row>
    <row r="268" s="2" customFormat="1" ht="24.15" customHeight="1">
      <c r="A268" s="38"/>
      <c r="B268" s="39"/>
      <c r="C268" s="218" t="s">
        <v>384</v>
      </c>
      <c r="D268" s="218" t="s">
        <v>130</v>
      </c>
      <c r="E268" s="219" t="s">
        <v>574</v>
      </c>
      <c r="F268" s="220" t="s">
        <v>575</v>
      </c>
      <c r="G268" s="221" t="s">
        <v>143</v>
      </c>
      <c r="H268" s="222">
        <v>2</v>
      </c>
      <c r="I268" s="223"/>
      <c r="J268" s="224">
        <f>ROUND(I268*H268,2)</f>
        <v>0</v>
      </c>
      <c r="K268" s="220" t="s">
        <v>134</v>
      </c>
      <c r="L268" s="44"/>
      <c r="M268" s="225" t="s">
        <v>1</v>
      </c>
      <c r="N268" s="226" t="s">
        <v>38</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162</v>
      </c>
      <c r="AT268" s="229" t="s">
        <v>130</v>
      </c>
      <c r="AU268" s="229" t="s">
        <v>83</v>
      </c>
      <c r="AY268" s="17" t="s">
        <v>127</v>
      </c>
      <c r="BE268" s="230">
        <f>IF(N268="základní",J268,0)</f>
        <v>0</v>
      </c>
      <c r="BF268" s="230">
        <f>IF(N268="snížená",J268,0)</f>
        <v>0</v>
      </c>
      <c r="BG268" s="230">
        <f>IF(N268="zákl. přenesená",J268,0)</f>
        <v>0</v>
      </c>
      <c r="BH268" s="230">
        <f>IF(N268="sníž. přenesená",J268,0)</f>
        <v>0</v>
      </c>
      <c r="BI268" s="230">
        <f>IF(N268="nulová",J268,0)</f>
        <v>0</v>
      </c>
      <c r="BJ268" s="17" t="s">
        <v>81</v>
      </c>
      <c r="BK268" s="230">
        <f>ROUND(I268*H268,2)</f>
        <v>0</v>
      </c>
      <c r="BL268" s="17" t="s">
        <v>162</v>
      </c>
      <c r="BM268" s="229" t="s">
        <v>387</v>
      </c>
    </row>
    <row r="269" s="2" customFormat="1">
      <c r="A269" s="38"/>
      <c r="B269" s="39"/>
      <c r="C269" s="40"/>
      <c r="D269" s="231" t="s">
        <v>136</v>
      </c>
      <c r="E269" s="40"/>
      <c r="F269" s="232" t="s">
        <v>575</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136</v>
      </c>
      <c r="AU269" s="17" t="s">
        <v>83</v>
      </c>
    </row>
    <row r="270" s="2" customFormat="1" ht="21.75" customHeight="1">
      <c r="A270" s="38"/>
      <c r="B270" s="39"/>
      <c r="C270" s="236" t="s">
        <v>265</v>
      </c>
      <c r="D270" s="236" t="s">
        <v>124</v>
      </c>
      <c r="E270" s="237" t="s">
        <v>577</v>
      </c>
      <c r="F270" s="238" t="s">
        <v>1073</v>
      </c>
      <c r="G270" s="239" t="s">
        <v>143</v>
      </c>
      <c r="H270" s="240">
        <v>1</v>
      </c>
      <c r="I270" s="241"/>
      <c r="J270" s="242">
        <f>ROUND(I270*H270,2)</f>
        <v>0</v>
      </c>
      <c r="K270" s="238" t="s">
        <v>134</v>
      </c>
      <c r="L270" s="243"/>
      <c r="M270" s="244" t="s">
        <v>1</v>
      </c>
      <c r="N270" s="245" t="s">
        <v>38</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194</v>
      </c>
      <c r="AT270" s="229" t="s">
        <v>124</v>
      </c>
      <c r="AU270" s="229" t="s">
        <v>83</v>
      </c>
      <c r="AY270" s="17" t="s">
        <v>127</v>
      </c>
      <c r="BE270" s="230">
        <f>IF(N270="základní",J270,0)</f>
        <v>0</v>
      </c>
      <c r="BF270" s="230">
        <f>IF(N270="snížená",J270,0)</f>
        <v>0</v>
      </c>
      <c r="BG270" s="230">
        <f>IF(N270="zákl. přenesená",J270,0)</f>
        <v>0</v>
      </c>
      <c r="BH270" s="230">
        <f>IF(N270="sníž. přenesená",J270,0)</f>
        <v>0</v>
      </c>
      <c r="BI270" s="230">
        <f>IF(N270="nulová",J270,0)</f>
        <v>0</v>
      </c>
      <c r="BJ270" s="17" t="s">
        <v>81</v>
      </c>
      <c r="BK270" s="230">
        <f>ROUND(I270*H270,2)</f>
        <v>0</v>
      </c>
      <c r="BL270" s="17" t="s">
        <v>162</v>
      </c>
      <c r="BM270" s="229" t="s">
        <v>388</v>
      </c>
    </row>
    <row r="271" s="2" customFormat="1">
      <c r="A271" s="38"/>
      <c r="B271" s="39"/>
      <c r="C271" s="40"/>
      <c r="D271" s="231" t="s">
        <v>136</v>
      </c>
      <c r="E271" s="40"/>
      <c r="F271" s="232" t="s">
        <v>1073</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136</v>
      </c>
      <c r="AU271" s="17" t="s">
        <v>83</v>
      </c>
    </row>
    <row r="272" s="2" customFormat="1">
      <c r="A272" s="38"/>
      <c r="B272" s="39"/>
      <c r="C272" s="40"/>
      <c r="D272" s="231" t="s">
        <v>170</v>
      </c>
      <c r="E272" s="40"/>
      <c r="F272" s="246" t="s">
        <v>1074</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170</v>
      </c>
      <c r="AU272" s="17" t="s">
        <v>83</v>
      </c>
    </row>
    <row r="273" s="2" customFormat="1" ht="16.5" customHeight="1">
      <c r="A273" s="38"/>
      <c r="B273" s="39"/>
      <c r="C273" s="236" t="s">
        <v>389</v>
      </c>
      <c r="D273" s="236" t="s">
        <v>124</v>
      </c>
      <c r="E273" s="237" t="s">
        <v>582</v>
      </c>
      <c r="F273" s="238" t="s">
        <v>583</v>
      </c>
      <c r="G273" s="239" t="s">
        <v>143</v>
      </c>
      <c r="H273" s="240">
        <v>1</v>
      </c>
      <c r="I273" s="241"/>
      <c r="J273" s="242">
        <f>ROUND(I273*H273,2)</f>
        <v>0</v>
      </c>
      <c r="K273" s="238" t="s">
        <v>134</v>
      </c>
      <c r="L273" s="243"/>
      <c r="M273" s="244" t="s">
        <v>1</v>
      </c>
      <c r="N273" s="245" t="s">
        <v>38</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194</v>
      </c>
      <c r="AT273" s="229" t="s">
        <v>124</v>
      </c>
      <c r="AU273" s="229" t="s">
        <v>83</v>
      </c>
      <c r="AY273" s="17" t="s">
        <v>127</v>
      </c>
      <c r="BE273" s="230">
        <f>IF(N273="základní",J273,0)</f>
        <v>0</v>
      </c>
      <c r="BF273" s="230">
        <f>IF(N273="snížená",J273,0)</f>
        <v>0</v>
      </c>
      <c r="BG273" s="230">
        <f>IF(N273="zákl. přenesená",J273,0)</f>
        <v>0</v>
      </c>
      <c r="BH273" s="230">
        <f>IF(N273="sníž. přenesená",J273,0)</f>
        <v>0</v>
      </c>
      <c r="BI273" s="230">
        <f>IF(N273="nulová",J273,0)</f>
        <v>0</v>
      </c>
      <c r="BJ273" s="17" t="s">
        <v>81</v>
      </c>
      <c r="BK273" s="230">
        <f>ROUND(I273*H273,2)</f>
        <v>0</v>
      </c>
      <c r="BL273" s="17" t="s">
        <v>162</v>
      </c>
      <c r="BM273" s="229" t="s">
        <v>390</v>
      </c>
    </row>
    <row r="274" s="2" customFormat="1">
      <c r="A274" s="38"/>
      <c r="B274" s="39"/>
      <c r="C274" s="40"/>
      <c r="D274" s="231" t="s">
        <v>136</v>
      </c>
      <c r="E274" s="40"/>
      <c r="F274" s="232" t="s">
        <v>583</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136</v>
      </c>
      <c r="AU274" s="17" t="s">
        <v>83</v>
      </c>
    </row>
    <row r="275" s="2" customFormat="1">
      <c r="A275" s="38"/>
      <c r="B275" s="39"/>
      <c r="C275" s="40"/>
      <c r="D275" s="231" t="s">
        <v>170</v>
      </c>
      <c r="E275" s="40"/>
      <c r="F275" s="246" t="s">
        <v>1075</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170</v>
      </c>
      <c r="AU275" s="17" t="s">
        <v>83</v>
      </c>
    </row>
    <row r="276" s="12" customFormat="1" ht="25.92" customHeight="1">
      <c r="A276" s="12"/>
      <c r="B276" s="202"/>
      <c r="C276" s="203"/>
      <c r="D276" s="204" t="s">
        <v>72</v>
      </c>
      <c r="E276" s="205" t="s">
        <v>356</v>
      </c>
      <c r="F276" s="205" t="s">
        <v>1076</v>
      </c>
      <c r="G276" s="203"/>
      <c r="H276" s="203"/>
      <c r="I276" s="206"/>
      <c r="J276" s="207">
        <f>BK276</f>
        <v>0</v>
      </c>
      <c r="K276" s="203"/>
      <c r="L276" s="208"/>
      <c r="M276" s="209"/>
      <c r="N276" s="210"/>
      <c r="O276" s="210"/>
      <c r="P276" s="211">
        <f>SUM(P277:P278)</f>
        <v>0</v>
      </c>
      <c r="Q276" s="210"/>
      <c r="R276" s="211">
        <f>SUM(R277:R278)</f>
        <v>0</v>
      </c>
      <c r="S276" s="210"/>
      <c r="T276" s="212">
        <f>SUM(T277:T278)</f>
        <v>0</v>
      </c>
      <c r="U276" s="12"/>
      <c r="V276" s="12"/>
      <c r="W276" s="12"/>
      <c r="X276" s="12"/>
      <c r="Y276" s="12"/>
      <c r="Z276" s="12"/>
      <c r="AA276" s="12"/>
      <c r="AB276" s="12"/>
      <c r="AC276" s="12"/>
      <c r="AD276" s="12"/>
      <c r="AE276" s="12"/>
      <c r="AR276" s="213" t="s">
        <v>81</v>
      </c>
      <c r="AT276" s="214" t="s">
        <v>72</v>
      </c>
      <c r="AU276" s="214" t="s">
        <v>73</v>
      </c>
      <c r="AY276" s="213" t="s">
        <v>127</v>
      </c>
      <c r="BK276" s="215">
        <f>SUM(BK277:BK278)</f>
        <v>0</v>
      </c>
    </row>
    <row r="277" s="2" customFormat="1" ht="24.15" customHeight="1">
      <c r="A277" s="38"/>
      <c r="B277" s="39"/>
      <c r="C277" s="218" t="s">
        <v>268</v>
      </c>
      <c r="D277" s="218" t="s">
        <v>130</v>
      </c>
      <c r="E277" s="219" t="s">
        <v>1077</v>
      </c>
      <c r="F277" s="220" t="s">
        <v>1078</v>
      </c>
      <c r="G277" s="221" t="s">
        <v>398</v>
      </c>
      <c r="H277" s="222">
        <v>5</v>
      </c>
      <c r="I277" s="223"/>
      <c r="J277" s="224">
        <f>ROUND(I277*H277,2)</f>
        <v>0</v>
      </c>
      <c r="K277" s="220" t="s">
        <v>134</v>
      </c>
      <c r="L277" s="44"/>
      <c r="M277" s="225" t="s">
        <v>1</v>
      </c>
      <c r="N277" s="226" t="s">
        <v>38</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140</v>
      </c>
      <c r="AT277" s="229" t="s">
        <v>130</v>
      </c>
      <c r="AU277" s="229" t="s">
        <v>81</v>
      </c>
      <c r="AY277" s="17" t="s">
        <v>127</v>
      </c>
      <c r="BE277" s="230">
        <f>IF(N277="základní",J277,0)</f>
        <v>0</v>
      </c>
      <c r="BF277" s="230">
        <f>IF(N277="snížená",J277,0)</f>
        <v>0</v>
      </c>
      <c r="BG277" s="230">
        <f>IF(N277="zákl. přenesená",J277,0)</f>
        <v>0</v>
      </c>
      <c r="BH277" s="230">
        <f>IF(N277="sníž. přenesená",J277,0)</f>
        <v>0</v>
      </c>
      <c r="BI277" s="230">
        <f>IF(N277="nulová",J277,0)</f>
        <v>0</v>
      </c>
      <c r="BJ277" s="17" t="s">
        <v>81</v>
      </c>
      <c r="BK277" s="230">
        <f>ROUND(I277*H277,2)</f>
        <v>0</v>
      </c>
      <c r="BL277" s="17" t="s">
        <v>140</v>
      </c>
      <c r="BM277" s="229" t="s">
        <v>394</v>
      </c>
    </row>
    <row r="278" s="2" customFormat="1">
      <c r="A278" s="38"/>
      <c r="B278" s="39"/>
      <c r="C278" s="40"/>
      <c r="D278" s="231" t="s">
        <v>136</v>
      </c>
      <c r="E278" s="40"/>
      <c r="F278" s="232" t="s">
        <v>1078</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136</v>
      </c>
      <c r="AU278" s="17" t="s">
        <v>81</v>
      </c>
    </row>
    <row r="279" s="12" customFormat="1" ht="25.92" customHeight="1">
      <c r="A279" s="12"/>
      <c r="B279" s="202"/>
      <c r="C279" s="203"/>
      <c r="D279" s="204" t="s">
        <v>72</v>
      </c>
      <c r="E279" s="205" t="s">
        <v>475</v>
      </c>
      <c r="F279" s="205" t="s">
        <v>1027</v>
      </c>
      <c r="G279" s="203"/>
      <c r="H279" s="203"/>
      <c r="I279" s="206"/>
      <c r="J279" s="207">
        <f>BK279</f>
        <v>0</v>
      </c>
      <c r="K279" s="203"/>
      <c r="L279" s="208"/>
      <c r="M279" s="209"/>
      <c r="N279" s="210"/>
      <c r="O279" s="210"/>
      <c r="P279" s="211">
        <f>SUM(P280:P283)</f>
        <v>0</v>
      </c>
      <c r="Q279" s="210"/>
      <c r="R279" s="211">
        <f>SUM(R280:R283)</f>
        <v>0</v>
      </c>
      <c r="S279" s="210"/>
      <c r="T279" s="212">
        <f>SUM(T280:T283)</f>
        <v>0</v>
      </c>
      <c r="U279" s="12"/>
      <c r="V279" s="12"/>
      <c r="W279" s="12"/>
      <c r="X279" s="12"/>
      <c r="Y279" s="12"/>
      <c r="Z279" s="12"/>
      <c r="AA279" s="12"/>
      <c r="AB279" s="12"/>
      <c r="AC279" s="12"/>
      <c r="AD279" s="12"/>
      <c r="AE279" s="12"/>
      <c r="AR279" s="213" t="s">
        <v>81</v>
      </c>
      <c r="AT279" s="214" t="s">
        <v>72</v>
      </c>
      <c r="AU279" s="214" t="s">
        <v>73</v>
      </c>
      <c r="AY279" s="213" t="s">
        <v>127</v>
      </c>
      <c r="BK279" s="215">
        <f>SUM(BK280:BK283)</f>
        <v>0</v>
      </c>
    </row>
    <row r="280" s="2" customFormat="1" ht="49.05" customHeight="1">
      <c r="A280" s="38"/>
      <c r="B280" s="39"/>
      <c r="C280" s="218" t="s">
        <v>395</v>
      </c>
      <c r="D280" s="218" t="s">
        <v>130</v>
      </c>
      <c r="E280" s="219" t="s">
        <v>1028</v>
      </c>
      <c r="F280" s="220" t="s">
        <v>1029</v>
      </c>
      <c r="G280" s="221" t="s">
        <v>133</v>
      </c>
      <c r="H280" s="222">
        <v>9</v>
      </c>
      <c r="I280" s="223"/>
      <c r="J280" s="224">
        <f>ROUND(I280*H280,2)</f>
        <v>0</v>
      </c>
      <c r="K280" s="220" t="s">
        <v>134</v>
      </c>
      <c r="L280" s="44"/>
      <c r="M280" s="225" t="s">
        <v>1</v>
      </c>
      <c r="N280" s="226" t="s">
        <v>38</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140</v>
      </c>
      <c r="AT280" s="229" t="s">
        <v>130</v>
      </c>
      <c r="AU280" s="229" t="s">
        <v>81</v>
      </c>
      <c r="AY280" s="17" t="s">
        <v>127</v>
      </c>
      <c r="BE280" s="230">
        <f>IF(N280="základní",J280,0)</f>
        <v>0</v>
      </c>
      <c r="BF280" s="230">
        <f>IF(N280="snížená",J280,0)</f>
        <v>0</v>
      </c>
      <c r="BG280" s="230">
        <f>IF(N280="zákl. přenesená",J280,0)</f>
        <v>0</v>
      </c>
      <c r="BH280" s="230">
        <f>IF(N280="sníž. přenesená",J280,0)</f>
        <v>0</v>
      </c>
      <c r="BI280" s="230">
        <f>IF(N280="nulová",J280,0)</f>
        <v>0</v>
      </c>
      <c r="BJ280" s="17" t="s">
        <v>81</v>
      </c>
      <c r="BK280" s="230">
        <f>ROUND(I280*H280,2)</f>
        <v>0</v>
      </c>
      <c r="BL280" s="17" t="s">
        <v>140</v>
      </c>
      <c r="BM280" s="229" t="s">
        <v>399</v>
      </c>
    </row>
    <row r="281" s="2" customFormat="1">
      <c r="A281" s="38"/>
      <c r="B281" s="39"/>
      <c r="C281" s="40"/>
      <c r="D281" s="231" t="s">
        <v>136</v>
      </c>
      <c r="E281" s="40"/>
      <c r="F281" s="232" t="s">
        <v>1029</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136</v>
      </c>
      <c r="AU281" s="17" t="s">
        <v>81</v>
      </c>
    </row>
    <row r="282" s="13" customFormat="1">
      <c r="A282" s="13"/>
      <c r="B282" s="251"/>
      <c r="C282" s="252"/>
      <c r="D282" s="231" t="s">
        <v>670</v>
      </c>
      <c r="E282" s="253" t="s">
        <v>1</v>
      </c>
      <c r="F282" s="254" t="s">
        <v>1079</v>
      </c>
      <c r="G282" s="252"/>
      <c r="H282" s="255">
        <v>9</v>
      </c>
      <c r="I282" s="256"/>
      <c r="J282" s="252"/>
      <c r="K282" s="252"/>
      <c r="L282" s="257"/>
      <c r="M282" s="258"/>
      <c r="N282" s="259"/>
      <c r="O282" s="259"/>
      <c r="P282" s="259"/>
      <c r="Q282" s="259"/>
      <c r="R282" s="259"/>
      <c r="S282" s="259"/>
      <c r="T282" s="260"/>
      <c r="U282" s="13"/>
      <c r="V282" s="13"/>
      <c r="W282" s="13"/>
      <c r="X282" s="13"/>
      <c r="Y282" s="13"/>
      <c r="Z282" s="13"/>
      <c r="AA282" s="13"/>
      <c r="AB282" s="13"/>
      <c r="AC282" s="13"/>
      <c r="AD282" s="13"/>
      <c r="AE282" s="13"/>
      <c r="AT282" s="261" t="s">
        <v>670</v>
      </c>
      <c r="AU282" s="261" t="s">
        <v>81</v>
      </c>
      <c r="AV282" s="13" t="s">
        <v>83</v>
      </c>
      <c r="AW282" s="13" t="s">
        <v>30</v>
      </c>
      <c r="AX282" s="13" t="s">
        <v>73</v>
      </c>
      <c r="AY282" s="261" t="s">
        <v>127</v>
      </c>
    </row>
    <row r="283" s="14" customFormat="1">
      <c r="A283" s="14"/>
      <c r="B283" s="262"/>
      <c r="C283" s="263"/>
      <c r="D283" s="231" t="s">
        <v>670</v>
      </c>
      <c r="E283" s="264" t="s">
        <v>1</v>
      </c>
      <c r="F283" s="265" t="s">
        <v>672</v>
      </c>
      <c r="G283" s="263"/>
      <c r="H283" s="266">
        <v>9</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670</v>
      </c>
      <c r="AU283" s="272" t="s">
        <v>81</v>
      </c>
      <c r="AV283" s="14" t="s">
        <v>140</v>
      </c>
      <c r="AW283" s="14" t="s">
        <v>30</v>
      </c>
      <c r="AX283" s="14" t="s">
        <v>81</v>
      </c>
      <c r="AY283" s="272" t="s">
        <v>127</v>
      </c>
    </row>
    <row r="284" s="12" customFormat="1" ht="25.92" customHeight="1">
      <c r="A284" s="12"/>
      <c r="B284" s="202"/>
      <c r="C284" s="203"/>
      <c r="D284" s="204" t="s">
        <v>72</v>
      </c>
      <c r="E284" s="205" t="s">
        <v>128</v>
      </c>
      <c r="F284" s="205" t="s">
        <v>129</v>
      </c>
      <c r="G284" s="203"/>
      <c r="H284" s="203"/>
      <c r="I284" s="206"/>
      <c r="J284" s="207">
        <f>BK284</f>
        <v>0</v>
      </c>
      <c r="K284" s="203"/>
      <c r="L284" s="208"/>
      <c r="M284" s="209"/>
      <c r="N284" s="210"/>
      <c r="O284" s="210"/>
      <c r="P284" s="211">
        <f>SUM(P285:P290)</f>
        <v>0</v>
      </c>
      <c r="Q284" s="210"/>
      <c r="R284" s="211">
        <f>SUM(R285:R290)</f>
        <v>0</v>
      </c>
      <c r="S284" s="210"/>
      <c r="T284" s="212">
        <f>SUM(T285:T290)</f>
        <v>0</v>
      </c>
      <c r="U284" s="12"/>
      <c r="V284" s="12"/>
      <c r="W284" s="12"/>
      <c r="X284" s="12"/>
      <c r="Y284" s="12"/>
      <c r="Z284" s="12"/>
      <c r="AA284" s="12"/>
      <c r="AB284" s="12"/>
      <c r="AC284" s="12"/>
      <c r="AD284" s="12"/>
      <c r="AE284" s="12"/>
      <c r="AR284" s="213" t="s">
        <v>126</v>
      </c>
      <c r="AT284" s="214" t="s">
        <v>72</v>
      </c>
      <c r="AU284" s="214" t="s">
        <v>73</v>
      </c>
      <c r="AY284" s="213" t="s">
        <v>127</v>
      </c>
      <c r="BK284" s="215">
        <f>SUM(BK285:BK290)</f>
        <v>0</v>
      </c>
    </row>
    <row r="285" s="2" customFormat="1" ht="37.8" customHeight="1">
      <c r="A285" s="38"/>
      <c r="B285" s="39"/>
      <c r="C285" s="218" t="s">
        <v>273</v>
      </c>
      <c r="D285" s="218" t="s">
        <v>130</v>
      </c>
      <c r="E285" s="219" t="s">
        <v>145</v>
      </c>
      <c r="F285" s="220" t="s">
        <v>146</v>
      </c>
      <c r="G285" s="221" t="s">
        <v>143</v>
      </c>
      <c r="H285" s="222">
        <v>1</v>
      </c>
      <c r="I285" s="223"/>
      <c r="J285" s="224">
        <f>ROUND(I285*H285,2)</f>
        <v>0</v>
      </c>
      <c r="K285" s="220" t="s">
        <v>134</v>
      </c>
      <c r="L285" s="44"/>
      <c r="M285" s="225" t="s">
        <v>1</v>
      </c>
      <c r="N285" s="226" t="s">
        <v>38</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135</v>
      </c>
      <c r="AT285" s="229" t="s">
        <v>130</v>
      </c>
      <c r="AU285" s="229" t="s">
        <v>81</v>
      </c>
      <c r="AY285" s="17" t="s">
        <v>127</v>
      </c>
      <c r="BE285" s="230">
        <f>IF(N285="základní",J285,0)</f>
        <v>0</v>
      </c>
      <c r="BF285" s="230">
        <f>IF(N285="snížená",J285,0)</f>
        <v>0</v>
      </c>
      <c r="BG285" s="230">
        <f>IF(N285="zákl. přenesená",J285,0)</f>
        <v>0</v>
      </c>
      <c r="BH285" s="230">
        <f>IF(N285="sníž. přenesená",J285,0)</f>
        <v>0</v>
      </c>
      <c r="BI285" s="230">
        <f>IF(N285="nulová",J285,0)</f>
        <v>0</v>
      </c>
      <c r="BJ285" s="17" t="s">
        <v>81</v>
      </c>
      <c r="BK285" s="230">
        <f>ROUND(I285*H285,2)</f>
        <v>0</v>
      </c>
      <c r="BL285" s="17" t="s">
        <v>135</v>
      </c>
      <c r="BM285" s="229" t="s">
        <v>402</v>
      </c>
    </row>
    <row r="286" s="2" customFormat="1">
      <c r="A286" s="38"/>
      <c r="B286" s="39"/>
      <c r="C286" s="40"/>
      <c r="D286" s="231" t="s">
        <v>136</v>
      </c>
      <c r="E286" s="40"/>
      <c r="F286" s="232" t="s">
        <v>146</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136</v>
      </c>
      <c r="AU286" s="17" t="s">
        <v>81</v>
      </c>
    </row>
    <row r="287" s="2" customFormat="1" ht="49.05" customHeight="1">
      <c r="A287" s="38"/>
      <c r="B287" s="39"/>
      <c r="C287" s="218" t="s">
        <v>403</v>
      </c>
      <c r="D287" s="218" t="s">
        <v>130</v>
      </c>
      <c r="E287" s="219" t="s">
        <v>1080</v>
      </c>
      <c r="F287" s="220" t="s">
        <v>1081</v>
      </c>
      <c r="G287" s="221" t="s">
        <v>143</v>
      </c>
      <c r="H287" s="222">
        <v>1</v>
      </c>
      <c r="I287" s="223"/>
      <c r="J287" s="224">
        <f>ROUND(I287*H287,2)</f>
        <v>0</v>
      </c>
      <c r="K287" s="220" t="s">
        <v>134</v>
      </c>
      <c r="L287" s="44"/>
      <c r="M287" s="225" t="s">
        <v>1</v>
      </c>
      <c r="N287" s="226" t="s">
        <v>38</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135</v>
      </c>
      <c r="AT287" s="229" t="s">
        <v>130</v>
      </c>
      <c r="AU287" s="229" t="s">
        <v>81</v>
      </c>
      <c r="AY287" s="17" t="s">
        <v>127</v>
      </c>
      <c r="BE287" s="230">
        <f>IF(N287="základní",J287,0)</f>
        <v>0</v>
      </c>
      <c r="BF287" s="230">
        <f>IF(N287="snížená",J287,0)</f>
        <v>0</v>
      </c>
      <c r="BG287" s="230">
        <f>IF(N287="zákl. přenesená",J287,0)</f>
        <v>0</v>
      </c>
      <c r="BH287" s="230">
        <f>IF(N287="sníž. přenesená",J287,0)</f>
        <v>0</v>
      </c>
      <c r="BI287" s="230">
        <f>IF(N287="nulová",J287,0)</f>
        <v>0</v>
      </c>
      <c r="BJ287" s="17" t="s">
        <v>81</v>
      </c>
      <c r="BK287" s="230">
        <f>ROUND(I287*H287,2)</f>
        <v>0</v>
      </c>
      <c r="BL287" s="17" t="s">
        <v>135</v>
      </c>
      <c r="BM287" s="229" t="s">
        <v>406</v>
      </c>
    </row>
    <row r="288" s="2" customFormat="1">
      <c r="A288" s="38"/>
      <c r="B288" s="39"/>
      <c r="C288" s="40"/>
      <c r="D288" s="231" t="s">
        <v>136</v>
      </c>
      <c r="E288" s="40"/>
      <c r="F288" s="232" t="s">
        <v>1081</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136</v>
      </c>
      <c r="AU288" s="17" t="s">
        <v>81</v>
      </c>
    </row>
    <row r="289" s="2" customFormat="1" ht="49.05" customHeight="1">
      <c r="A289" s="38"/>
      <c r="B289" s="39"/>
      <c r="C289" s="218" t="s">
        <v>276</v>
      </c>
      <c r="D289" s="218" t="s">
        <v>130</v>
      </c>
      <c r="E289" s="219" t="s">
        <v>1082</v>
      </c>
      <c r="F289" s="220" t="s">
        <v>1083</v>
      </c>
      <c r="G289" s="221" t="s">
        <v>143</v>
      </c>
      <c r="H289" s="222">
        <v>1</v>
      </c>
      <c r="I289" s="223"/>
      <c r="J289" s="224">
        <f>ROUND(I289*H289,2)</f>
        <v>0</v>
      </c>
      <c r="K289" s="220" t="s">
        <v>134</v>
      </c>
      <c r="L289" s="44"/>
      <c r="M289" s="225" t="s">
        <v>1</v>
      </c>
      <c r="N289" s="226" t="s">
        <v>38</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135</v>
      </c>
      <c r="AT289" s="229" t="s">
        <v>130</v>
      </c>
      <c r="AU289" s="229" t="s">
        <v>81</v>
      </c>
      <c r="AY289" s="17" t="s">
        <v>127</v>
      </c>
      <c r="BE289" s="230">
        <f>IF(N289="základní",J289,0)</f>
        <v>0</v>
      </c>
      <c r="BF289" s="230">
        <f>IF(N289="snížená",J289,0)</f>
        <v>0</v>
      </c>
      <c r="BG289" s="230">
        <f>IF(N289="zákl. přenesená",J289,0)</f>
        <v>0</v>
      </c>
      <c r="BH289" s="230">
        <f>IF(N289="sníž. přenesená",J289,0)</f>
        <v>0</v>
      </c>
      <c r="BI289" s="230">
        <f>IF(N289="nulová",J289,0)</f>
        <v>0</v>
      </c>
      <c r="BJ289" s="17" t="s">
        <v>81</v>
      </c>
      <c r="BK289" s="230">
        <f>ROUND(I289*H289,2)</f>
        <v>0</v>
      </c>
      <c r="BL289" s="17" t="s">
        <v>135</v>
      </c>
      <c r="BM289" s="229" t="s">
        <v>410</v>
      </c>
    </row>
    <row r="290" s="2" customFormat="1">
      <c r="A290" s="38"/>
      <c r="B290" s="39"/>
      <c r="C290" s="40"/>
      <c r="D290" s="231" t="s">
        <v>136</v>
      </c>
      <c r="E290" s="40"/>
      <c r="F290" s="232" t="s">
        <v>1083</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136</v>
      </c>
      <c r="AU290" s="17" t="s">
        <v>81</v>
      </c>
    </row>
    <row r="291" s="12" customFormat="1" ht="25.92" customHeight="1">
      <c r="A291" s="12"/>
      <c r="B291" s="202"/>
      <c r="C291" s="203"/>
      <c r="D291" s="204" t="s">
        <v>72</v>
      </c>
      <c r="E291" s="205" t="s">
        <v>1084</v>
      </c>
      <c r="F291" s="205" t="s">
        <v>1085</v>
      </c>
      <c r="G291" s="203"/>
      <c r="H291" s="203"/>
      <c r="I291" s="206"/>
      <c r="J291" s="207">
        <f>BK291</f>
        <v>0</v>
      </c>
      <c r="K291" s="203"/>
      <c r="L291" s="208"/>
      <c r="M291" s="209"/>
      <c r="N291" s="210"/>
      <c r="O291" s="210"/>
      <c r="P291" s="211">
        <f>SUM(P292:P299)</f>
        <v>0</v>
      </c>
      <c r="Q291" s="210"/>
      <c r="R291" s="211">
        <f>SUM(R292:R299)</f>
        <v>0</v>
      </c>
      <c r="S291" s="210"/>
      <c r="T291" s="212">
        <f>SUM(T292:T299)</f>
        <v>0</v>
      </c>
      <c r="U291" s="12"/>
      <c r="V291" s="12"/>
      <c r="W291" s="12"/>
      <c r="X291" s="12"/>
      <c r="Y291" s="12"/>
      <c r="Z291" s="12"/>
      <c r="AA291" s="12"/>
      <c r="AB291" s="12"/>
      <c r="AC291" s="12"/>
      <c r="AD291" s="12"/>
      <c r="AE291" s="12"/>
      <c r="AR291" s="213" t="s">
        <v>83</v>
      </c>
      <c r="AT291" s="214" t="s">
        <v>72</v>
      </c>
      <c r="AU291" s="214" t="s">
        <v>73</v>
      </c>
      <c r="AY291" s="213" t="s">
        <v>127</v>
      </c>
      <c r="BK291" s="215">
        <f>SUM(BK292:BK299)</f>
        <v>0</v>
      </c>
    </row>
    <row r="292" s="2" customFormat="1" ht="16.5" customHeight="1">
      <c r="A292" s="38"/>
      <c r="B292" s="39"/>
      <c r="C292" s="218" t="s">
        <v>411</v>
      </c>
      <c r="D292" s="218" t="s">
        <v>130</v>
      </c>
      <c r="E292" s="219" t="s">
        <v>1086</v>
      </c>
      <c r="F292" s="220" t="s">
        <v>1087</v>
      </c>
      <c r="G292" s="221" t="s">
        <v>398</v>
      </c>
      <c r="H292" s="222">
        <v>72.980000000000004</v>
      </c>
      <c r="I292" s="223"/>
      <c r="J292" s="224">
        <f>ROUND(I292*H292,2)</f>
        <v>0</v>
      </c>
      <c r="K292" s="220" t="s">
        <v>134</v>
      </c>
      <c r="L292" s="44"/>
      <c r="M292" s="225" t="s">
        <v>1</v>
      </c>
      <c r="N292" s="226" t="s">
        <v>38</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162</v>
      </c>
      <c r="AT292" s="229" t="s">
        <v>130</v>
      </c>
      <c r="AU292" s="229" t="s">
        <v>81</v>
      </c>
      <c r="AY292" s="17" t="s">
        <v>127</v>
      </c>
      <c r="BE292" s="230">
        <f>IF(N292="základní",J292,0)</f>
        <v>0</v>
      </c>
      <c r="BF292" s="230">
        <f>IF(N292="snížená",J292,0)</f>
        <v>0</v>
      </c>
      <c r="BG292" s="230">
        <f>IF(N292="zákl. přenesená",J292,0)</f>
        <v>0</v>
      </c>
      <c r="BH292" s="230">
        <f>IF(N292="sníž. přenesená",J292,0)</f>
        <v>0</v>
      </c>
      <c r="BI292" s="230">
        <f>IF(N292="nulová",J292,0)</f>
        <v>0</v>
      </c>
      <c r="BJ292" s="17" t="s">
        <v>81</v>
      </c>
      <c r="BK292" s="230">
        <f>ROUND(I292*H292,2)</f>
        <v>0</v>
      </c>
      <c r="BL292" s="17" t="s">
        <v>162</v>
      </c>
      <c r="BM292" s="229" t="s">
        <v>414</v>
      </c>
    </row>
    <row r="293" s="2" customFormat="1">
      <c r="A293" s="38"/>
      <c r="B293" s="39"/>
      <c r="C293" s="40"/>
      <c r="D293" s="231" t="s">
        <v>136</v>
      </c>
      <c r="E293" s="40"/>
      <c r="F293" s="232" t="s">
        <v>1087</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136</v>
      </c>
      <c r="AU293" s="17" t="s">
        <v>81</v>
      </c>
    </row>
    <row r="294" s="13" customFormat="1">
      <c r="A294" s="13"/>
      <c r="B294" s="251"/>
      <c r="C294" s="252"/>
      <c r="D294" s="231" t="s">
        <v>670</v>
      </c>
      <c r="E294" s="253" t="s">
        <v>1</v>
      </c>
      <c r="F294" s="254" t="s">
        <v>1088</v>
      </c>
      <c r="G294" s="252"/>
      <c r="H294" s="255">
        <v>72.980000000000004</v>
      </c>
      <c r="I294" s="256"/>
      <c r="J294" s="252"/>
      <c r="K294" s="252"/>
      <c r="L294" s="257"/>
      <c r="M294" s="258"/>
      <c r="N294" s="259"/>
      <c r="O294" s="259"/>
      <c r="P294" s="259"/>
      <c r="Q294" s="259"/>
      <c r="R294" s="259"/>
      <c r="S294" s="259"/>
      <c r="T294" s="260"/>
      <c r="U294" s="13"/>
      <c r="V294" s="13"/>
      <c r="W294" s="13"/>
      <c r="X294" s="13"/>
      <c r="Y294" s="13"/>
      <c r="Z294" s="13"/>
      <c r="AA294" s="13"/>
      <c r="AB294" s="13"/>
      <c r="AC294" s="13"/>
      <c r="AD294" s="13"/>
      <c r="AE294" s="13"/>
      <c r="AT294" s="261" t="s">
        <v>670</v>
      </c>
      <c r="AU294" s="261" t="s">
        <v>81</v>
      </c>
      <c r="AV294" s="13" t="s">
        <v>83</v>
      </c>
      <c r="AW294" s="13" t="s">
        <v>30</v>
      </c>
      <c r="AX294" s="13" t="s">
        <v>73</v>
      </c>
      <c r="AY294" s="261" t="s">
        <v>127</v>
      </c>
    </row>
    <row r="295" s="14" customFormat="1">
      <c r="A295" s="14"/>
      <c r="B295" s="262"/>
      <c r="C295" s="263"/>
      <c r="D295" s="231" t="s">
        <v>670</v>
      </c>
      <c r="E295" s="264" t="s">
        <v>1</v>
      </c>
      <c r="F295" s="265" t="s">
        <v>672</v>
      </c>
      <c r="G295" s="263"/>
      <c r="H295" s="266">
        <v>72.980000000000004</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670</v>
      </c>
      <c r="AU295" s="272" t="s">
        <v>81</v>
      </c>
      <c r="AV295" s="14" t="s">
        <v>140</v>
      </c>
      <c r="AW295" s="14" t="s">
        <v>30</v>
      </c>
      <c r="AX295" s="14" t="s">
        <v>81</v>
      </c>
      <c r="AY295" s="272" t="s">
        <v>127</v>
      </c>
    </row>
    <row r="296" s="2" customFormat="1" ht="16.5" customHeight="1">
      <c r="A296" s="38"/>
      <c r="B296" s="39"/>
      <c r="C296" s="218" t="s">
        <v>281</v>
      </c>
      <c r="D296" s="218" t="s">
        <v>130</v>
      </c>
      <c r="E296" s="219" t="s">
        <v>1089</v>
      </c>
      <c r="F296" s="220" t="s">
        <v>1090</v>
      </c>
      <c r="G296" s="221" t="s">
        <v>398</v>
      </c>
      <c r="H296" s="222">
        <v>145.96000000000001</v>
      </c>
      <c r="I296" s="223"/>
      <c r="J296" s="224">
        <f>ROUND(I296*H296,2)</f>
        <v>0</v>
      </c>
      <c r="K296" s="220" t="s">
        <v>134</v>
      </c>
      <c r="L296" s="44"/>
      <c r="M296" s="225" t="s">
        <v>1</v>
      </c>
      <c r="N296" s="226" t="s">
        <v>38</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162</v>
      </c>
      <c r="AT296" s="229" t="s">
        <v>130</v>
      </c>
      <c r="AU296" s="229" t="s">
        <v>81</v>
      </c>
      <c r="AY296" s="17" t="s">
        <v>127</v>
      </c>
      <c r="BE296" s="230">
        <f>IF(N296="základní",J296,0)</f>
        <v>0</v>
      </c>
      <c r="BF296" s="230">
        <f>IF(N296="snížená",J296,0)</f>
        <v>0</v>
      </c>
      <c r="BG296" s="230">
        <f>IF(N296="zákl. přenesená",J296,0)</f>
        <v>0</v>
      </c>
      <c r="BH296" s="230">
        <f>IF(N296="sníž. přenesená",J296,0)</f>
        <v>0</v>
      </c>
      <c r="BI296" s="230">
        <f>IF(N296="nulová",J296,0)</f>
        <v>0</v>
      </c>
      <c r="BJ296" s="17" t="s">
        <v>81</v>
      </c>
      <c r="BK296" s="230">
        <f>ROUND(I296*H296,2)</f>
        <v>0</v>
      </c>
      <c r="BL296" s="17" t="s">
        <v>162</v>
      </c>
      <c r="BM296" s="229" t="s">
        <v>417</v>
      </c>
    </row>
    <row r="297" s="2" customFormat="1">
      <c r="A297" s="38"/>
      <c r="B297" s="39"/>
      <c r="C297" s="40"/>
      <c r="D297" s="231" t="s">
        <v>136</v>
      </c>
      <c r="E297" s="40"/>
      <c r="F297" s="232" t="s">
        <v>1090</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136</v>
      </c>
      <c r="AU297" s="17" t="s">
        <v>81</v>
      </c>
    </row>
    <row r="298" s="13" customFormat="1">
      <c r="A298" s="13"/>
      <c r="B298" s="251"/>
      <c r="C298" s="252"/>
      <c r="D298" s="231" t="s">
        <v>670</v>
      </c>
      <c r="E298" s="253" t="s">
        <v>1</v>
      </c>
      <c r="F298" s="254" t="s">
        <v>1091</v>
      </c>
      <c r="G298" s="252"/>
      <c r="H298" s="255">
        <v>145.96000000000001</v>
      </c>
      <c r="I298" s="256"/>
      <c r="J298" s="252"/>
      <c r="K298" s="252"/>
      <c r="L298" s="257"/>
      <c r="M298" s="258"/>
      <c r="N298" s="259"/>
      <c r="O298" s="259"/>
      <c r="P298" s="259"/>
      <c r="Q298" s="259"/>
      <c r="R298" s="259"/>
      <c r="S298" s="259"/>
      <c r="T298" s="260"/>
      <c r="U298" s="13"/>
      <c r="V298" s="13"/>
      <c r="W298" s="13"/>
      <c r="X298" s="13"/>
      <c r="Y298" s="13"/>
      <c r="Z298" s="13"/>
      <c r="AA298" s="13"/>
      <c r="AB298" s="13"/>
      <c r="AC298" s="13"/>
      <c r="AD298" s="13"/>
      <c r="AE298" s="13"/>
      <c r="AT298" s="261" t="s">
        <v>670</v>
      </c>
      <c r="AU298" s="261" t="s">
        <v>81</v>
      </c>
      <c r="AV298" s="13" t="s">
        <v>83</v>
      </c>
      <c r="AW298" s="13" t="s">
        <v>30</v>
      </c>
      <c r="AX298" s="13" t="s">
        <v>73</v>
      </c>
      <c r="AY298" s="261" t="s">
        <v>127</v>
      </c>
    </row>
    <row r="299" s="14" customFormat="1">
      <c r="A299" s="14"/>
      <c r="B299" s="262"/>
      <c r="C299" s="263"/>
      <c r="D299" s="231" t="s">
        <v>670</v>
      </c>
      <c r="E299" s="264" t="s">
        <v>1</v>
      </c>
      <c r="F299" s="265" t="s">
        <v>672</v>
      </c>
      <c r="G299" s="263"/>
      <c r="H299" s="266">
        <v>145.96000000000001</v>
      </c>
      <c r="I299" s="267"/>
      <c r="J299" s="263"/>
      <c r="K299" s="263"/>
      <c r="L299" s="268"/>
      <c r="M299" s="269"/>
      <c r="N299" s="270"/>
      <c r="O299" s="270"/>
      <c r="P299" s="270"/>
      <c r="Q299" s="270"/>
      <c r="R299" s="270"/>
      <c r="S299" s="270"/>
      <c r="T299" s="271"/>
      <c r="U299" s="14"/>
      <c r="V299" s="14"/>
      <c r="W299" s="14"/>
      <c r="X299" s="14"/>
      <c r="Y299" s="14"/>
      <c r="Z299" s="14"/>
      <c r="AA299" s="14"/>
      <c r="AB299" s="14"/>
      <c r="AC299" s="14"/>
      <c r="AD299" s="14"/>
      <c r="AE299" s="14"/>
      <c r="AT299" s="272" t="s">
        <v>670</v>
      </c>
      <c r="AU299" s="272" t="s">
        <v>81</v>
      </c>
      <c r="AV299" s="14" t="s">
        <v>140</v>
      </c>
      <c r="AW299" s="14" t="s">
        <v>30</v>
      </c>
      <c r="AX299" s="14" t="s">
        <v>81</v>
      </c>
      <c r="AY299" s="272" t="s">
        <v>127</v>
      </c>
    </row>
    <row r="300" s="12" customFormat="1" ht="25.92" customHeight="1">
      <c r="A300" s="12"/>
      <c r="B300" s="202"/>
      <c r="C300" s="203"/>
      <c r="D300" s="204" t="s">
        <v>72</v>
      </c>
      <c r="E300" s="205" t="s">
        <v>586</v>
      </c>
      <c r="F300" s="205" t="s">
        <v>587</v>
      </c>
      <c r="G300" s="203"/>
      <c r="H300" s="203"/>
      <c r="I300" s="206"/>
      <c r="J300" s="207">
        <f>BK300</f>
        <v>0</v>
      </c>
      <c r="K300" s="203"/>
      <c r="L300" s="208"/>
      <c r="M300" s="209"/>
      <c r="N300" s="210"/>
      <c r="O300" s="210"/>
      <c r="P300" s="211">
        <f>SUM(P301:P306)</f>
        <v>0</v>
      </c>
      <c r="Q300" s="210"/>
      <c r="R300" s="211">
        <f>SUM(R301:R306)</f>
        <v>0</v>
      </c>
      <c r="S300" s="210"/>
      <c r="T300" s="212">
        <f>SUM(T301:T306)</f>
        <v>0</v>
      </c>
      <c r="U300" s="12"/>
      <c r="V300" s="12"/>
      <c r="W300" s="12"/>
      <c r="X300" s="12"/>
      <c r="Y300" s="12"/>
      <c r="Z300" s="12"/>
      <c r="AA300" s="12"/>
      <c r="AB300" s="12"/>
      <c r="AC300" s="12"/>
      <c r="AD300" s="12"/>
      <c r="AE300" s="12"/>
      <c r="AR300" s="213" t="s">
        <v>140</v>
      </c>
      <c r="AT300" s="214" t="s">
        <v>72</v>
      </c>
      <c r="AU300" s="214" t="s">
        <v>73</v>
      </c>
      <c r="AY300" s="213" t="s">
        <v>127</v>
      </c>
      <c r="BK300" s="215">
        <f>SUM(BK301:BK306)</f>
        <v>0</v>
      </c>
    </row>
    <row r="301" s="2" customFormat="1" ht="24.15" customHeight="1">
      <c r="A301" s="38"/>
      <c r="B301" s="39"/>
      <c r="C301" s="218" t="s">
        <v>418</v>
      </c>
      <c r="D301" s="218" t="s">
        <v>130</v>
      </c>
      <c r="E301" s="219" t="s">
        <v>588</v>
      </c>
      <c r="F301" s="220" t="s">
        <v>1092</v>
      </c>
      <c r="G301" s="221" t="s">
        <v>590</v>
      </c>
      <c r="H301" s="222">
        <v>16</v>
      </c>
      <c r="I301" s="223"/>
      <c r="J301" s="224">
        <f>ROUND(I301*H301,2)</f>
        <v>0</v>
      </c>
      <c r="K301" s="220" t="s">
        <v>134</v>
      </c>
      <c r="L301" s="44"/>
      <c r="M301" s="225" t="s">
        <v>1</v>
      </c>
      <c r="N301" s="226" t="s">
        <v>38</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591</v>
      </c>
      <c r="AT301" s="229" t="s">
        <v>130</v>
      </c>
      <c r="AU301" s="229" t="s">
        <v>81</v>
      </c>
      <c r="AY301" s="17" t="s">
        <v>127</v>
      </c>
      <c r="BE301" s="230">
        <f>IF(N301="základní",J301,0)</f>
        <v>0</v>
      </c>
      <c r="BF301" s="230">
        <f>IF(N301="snížená",J301,0)</f>
        <v>0</v>
      </c>
      <c r="BG301" s="230">
        <f>IF(N301="zákl. přenesená",J301,0)</f>
        <v>0</v>
      </c>
      <c r="BH301" s="230">
        <f>IF(N301="sníž. přenesená",J301,0)</f>
        <v>0</v>
      </c>
      <c r="BI301" s="230">
        <f>IF(N301="nulová",J301,0)</f>
        <v>0</v>
      </c>
      <c r="BJ301" s="17" t="s">
        <v>81</v>
      </c>
      <c r="BK301" s="230">
        <f>ROUND(I301*H301,2)</f>
        <v>0</v>
      </c>
      <c r="BL301" s="17" t="s">
        <v>591</v>
      </c>
      <c r="BM301" s="229" t="s">
        <v>421</v>
      </c>
    </row>
    <row r="302" s="2" customFormat="1">
      <c r="A302" s="38"/>
      <c r="B302" s="39"/>
      <c r="C302" s="40"/>
      <c r="D302" s="231" t="s">
        <v>136</v>
      </c>
      <c r="E302" s="40"/>
      <c r="F302" s="232" t="s">
        <v>1092</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136</v>
      </c>
      <c r="AU302" s="17" t="s">
        <v>81</v>
      </c>
    </row>
    <row r="303" s="2" customFormat="1">
      <c r="A303" s="38"/>
      <c r="B303" s="39"/>
      <c r="C303" s="40"/>
      <c r="D303" s="231" t="s">
        <v>170</v>
      </c>
      <c r="E303" s="40"/>
      <c r="F303" s="246" t="s">
        <v>1093</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170</v>
      </c>
      <c r="AU303" s="17" t="s">
        <v>81</v>
      </c>
    </row>
    <row r="304" s="2" customFormat="1" ht="24.15" customHeight="1">
      <c r="A304" s="38"/>
      <c r="B304" s="39"/>
      <c r="C304" s="218" t="s">
        <v>284</v>
      </c>
      <c r="D304" s="218" t="s">
        <v>130</v>
      </c>
      <c r="E304" s="219" t="s">
        <v>595</v>
      </c>
      <c r="F304" s="220" t="s">
        <v>596</v>
      </c>
      <c r="G304" s="221" t="s">
        <v>590</v>
      </c>
      <c r="H304" s="222">
        <v>24</v>
      </c>
      <c r="I304" s="223"/>
      <c r="J304" s="224">
        <f>ROUND(I304*H304,2)</f>
        <v>0</v>
      </c>
      <c r="K304" s="220" t="s">
        <v>134</v>
      </c>
      <c r="L304" s="44"/>
      <c r="M304" s="225" t="s">
        <v>1</v>
      </c>
      <c r="N304" s="226" t="s">
        <v>38</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591</v>
      </c>
      <c r="AT304" s="229" t="s">
        <v>130</v>
      </c>
      <c r="AU304" s="229" t="s">
        <v>81</v>
      </c>
      <c r="AY304" s="17" t="s">
        <v>127</v>
      </c>
      <c r="BE304" s="230">
        <f>IF(N304="základní",J304,0)</f>
        <v>0</v>
      </c>
      <c r="BF304" s="230">
        <f>IF(N304="snížená",J304,0)</f>
        <v>0</v>
      </c>
      <c r="BG304" s="230">
        <f>IF(N304="zákl. přenesená",J304,0)</f>
        <v>0</v>
      </c>
      <c r="BH304" s="230">
        <f>IF(N304="sníž. přenesená",J304,0)</f>
        <v>0</v>
      </c>
      <c r="BI304" s="230">
        <f>IF(N304="nulová",J304,0)</f>
        <v>0</v>
      </c>
      <c r="BJ304" s="17" t="s">
        <v>81</v>
      </c>
      <c r="BK304" s="230">
        <f>ROUND(I304*H304,2)</f>
        <v>0</v>
      </c>
      <c r="BL304" s="17" t="s">
        <v>591</v>
      </c>
      <c r="BM304" s="229" t="s">
        <v>424</v>
      </c>
    </row>
    <row r="305" s="2" customFormat="1">
      <c r="A305" s="38"/>
      <c r="B305" s="39"/>
      <c r="C305" s="40"/>
      <c r="D305" s="231" t="s">
        <v>136</v>
      </c>
      <c r="E305" s="40"/>
      <c r="F305" s="232" t="s">
        <v>596</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136</v>
      </c>
      <c r="AU305" s="17" t="s">
        <v>81</v>
      </c>
    </row>
    <row r="306" s="2" customFormat="1">
      <c r="A306" s="38"/>
      <c r="B306" s="39"/>
      <c r="C306" s="40"/>
      <c r="D306" s="231" t="s">
        <v>170</v>
      </c>
      <c r="E306" s="40"/>
      <c r="F306" s="246" t="s">
        <v>1094</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170</v>
      </c>
      <c r="AU306" s="17" t="s">
        <v>81</v>
      </c>
    </row>
    <row r="307" s="12" customFormat="1" ht="25.92" customHeight="1">
      <c r="A307" s="12"/>
      <c r="B307" s="202"/>
      <c r="C307" s="203"/>
      <c r="D307" s="204" t="s">
        <v>72</v>
      </c>
      <c r="E307" s="205" t="s">
        <v>599</v>
      </c>
      <c r="F307" s="205" t="s">
        <v>600</v>
      </c>
      <c r="G307" s="203"/>
      <c r="H307" s="203"/>
      <c r="I307" s="206"/>
      <c r="J307" s="207">
        <f>BK307</f>
        <v>0</v>
      </c>
      <c r="K307" s="203"/>
      <c r="L307" s="208"/>
      <c r="M307" s="209"/>
      <c r="N307" s="210"/>
      <c r="O307" s="210"/>
      <c r="P307" s="211">
        <f>SUM(P308:P329)</f>
        <v>0</v>
      </c>
      <c r="Q307" s="210"/>
      <c r="R307" s="211">
        <f>SUM(R308:R329)</f>
        <v>0</v>
      </c>
      <c r="S307" s="210"/>
      <c r="T307" s="212">
        <f>SUM(T308:T329)</f>
        <v>0</v>
      </c>
      <c r="U307" s="12"/>
      <c r="V307" s="12"/>
      <c r="W307" s="12"/>
      <c r="X307" s="12"/>
      <c r="Y307" s="12"/>
      <c r="Z307" s="12"/>
      <c r="AA307" s="12"/>
      <c r="AB307" s="12"/>
      <c r="AC307" s="12"/>
      <c r="AD307" s="12"/>
      <c r="AE307" s="12"/>
      <c r="AR307" s="213" t="s">
        <v>148</v>
      </c>
      <c r="AT307" s="214" t="s">
        <v>72</v>
      </c>
      <c r="AU307" s="214" t="s">
        <v>73</v>
      </c>
      <c r="AY307" s="213" t="s">
        <v>127</v>
      </c>
      <c r="BK307" s="215">
        <f>SUM(BK308:BK329)</f>
        <v>0</v>
      </c>
    </row>
    <row r="308" s="2" customFormat="1" ht="16.5" customHeight="1">
      <c r="A308" s="38"/>
      <c r="B308" s="39"/>
      <c r="C308" s="218" t="s">
        <v>425</v>
      </c>
      <c r="D308" s="218" t="s">
        <v>130</v>
      </c>
      <c r="E308" s="219" t="s">
        <v>601</v>
      </c>
      <c r="F308" s="220" t="s">
        <v>602</v>
      </c>
      <c r="G308" s="221" t="s">
        <v>409</v>
      </c>
      <c r="H308" s="222">
        <v>1</v>
      </c>
      <c r="I308" s="223"/>
      <c r="J308" s="224">
        <f>ROUND(I308*H308,2)</f>
        <v>0</v>
      </c>
      <c r="K308" s="220" t="s">
        <v>134</v>
      </c>
      <c r="L308" s="44"/>
      <c r="M308" s="225" t="s">
        <v>1</v>
      </c>
      <c r="N308" s="226" t="s">
        <v>38</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140</v>
      </c>
      <c r="AT308" s="229" t="s">
        <v>130</v>
      </c>
      <c r="AU308" s="229" t="s">
        <v>81</v>
      </c>
      <c r="AY308" s="17" t="s">
        <v>127</v>
      </c>
      <c r="BE308" s="230">
        <f>IF(N308="základní",J308,0)</f>
        <v>0</v>
      </c>
      <c r="BF308" s="230">
        <f>IF(N308="snížená",J308,0)</f>
        <v>0</v>
      </c>
      <c r="BG308" s="230">
        <f>IF(N308="zákl. přenesená",J308,0)</f>
        <v>0</v>
      </c>
      <c r="BH308" s="230">
        <f>IF(N308="sníž. přenesená",J308,0)</f>
        <v>0</v>
      </c>
      <c r="BI308" s="230">
        <f>IF(N308="nulová",J308,0)</f>
        <v>0</v>
      </c>
      <c r="BJ308" s="17" t="s">
        <v>81</v>
      </c>
      <c r="BK308" s="230">
        <f>ROUND(I308*H308,2)</f>
        <v>0</v>
      </c>
      <c r="BL308" s="17" t="s">
        <v>140</v>
      </c>
      <c r="BM308" s="229" t="s">
        <v>428</v>
      </c>
    </row>
    <row r="309" s="2" customFormat="1">
      <c r="A309" s="38"/>
      <c r="B309" s="39"/>
      <c r="C309" s="40"/>
      <c r="D309" s="231" t="s">
        <v>136</v>
      </c>
      <c r="E309" s="40"/>
      <c r="F309" s="232" t="s">
        <v>602</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136</v>
      </c>
      <c r="AU309" s="17" t="s">
        <v>81</v>
      </c>
    </row>
    <row r="310" s="2" customFormat="1" ht="16.5" customHeight="1">
      <c r="A310" s="38"/>
      <c r="B310" s="39"/>
      <c r="C310" s="218" t="s">
        <v>289</v>
      </c>
      <c r="D310" s="218" t="s">
        <v>130</v>
      </c>
      <c r="E310" s="219" t="s">
        <v>604</v>
      </c>
      <c r="F310" s="220" t="s">
        <v>605</v>
      </c>
      <c r="G310" s="221" t="s">
        <v>409</v>
      </c>
      <c r="H310" s="222">
        <v>1</v>
      </c>
      <c r="I310" s="223"/>
      <c r="J310" s="224">
        <f>ROUND(I310*H310,2)</f>
        <v>0</v>
      </c>
      <c r="K310" s="220" t="s">
        <v>134</v>
      </c>
      <c r="L310" s="44"/>
      <c r="M310" s="225" t="s">
        <v>1</v>
      </c>
      <c r="N310" s="226" t="s">
        <v>38</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140</v>
      </c>
      <c r="AT310" s="229" t="s">
        <v>130</v>
      </c>
      <c r="AU310" s="229" t="s">
        <v>81</v>
      </c>
      <c r="AY310" s="17" t="s">
        <v>127</v>
      </c>
      <c r="BE310" s="230">
        <f>IF(N310="základní",J310,0)</f>
        <v>0</v>
      </c>
      <c r="BF310" s="230">
        <f>IF(N310="snížená",J310,0)</f>
        <v>0</v>
      </c>
      <c r="BG310" s="230">
        <f>IF(N310="zákl. přenesená",J310,0)</f>
        <v>0</v>
      </c>
      <c r="BH310" s="230">
        <f>IF(N310="sníž. přenesená",J310,0)</f>
        <v>0</v>
      </c>
      <c r="BI310" s="230">
        <f>IF(N310="nulová",J310,0)</f>
        <v>0</v>
      </c>
      <c r="BJ310" s="17" t="s">
        <v>81</v>
      </c>
      <c r="BK310" s="230">
        <f>ROUND(I310*H310,2)</f>
        <v>0</v>
      </c>
      <c r="BL310" s="17" t="s">
        <v>140</v>
      </c>
      <c r="BM310" s="229" t="s">
        <v>431</v>
      </c>
    </row>
    <row r="311" s="2" customFormat="1">
      <c r="A311" s="38"/>
      <c r="B311" s="39"/>
      <c r="C311" s="40"/>
      <c r="D311" s="231" t="s">
        <v>136</v>
      </c>
      <c r="E311" s="40"/>
      <c r="F311" s="232" t="s">
        <v>605</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7" t="s">
        <v>136</v>
      </c>
      <c r="AU311" s="17" t="s">
        <v>81</v>
      </c>
    </row>
    <row r="312" s="2" customFormat="1" ht="16.5" customHeight="1">
      <c r="A312" s="38"/>
      <c r="B312" s="39"/>
      <c r="C312" s="218" t="s">
        <v>432</v>
      </c>
      <c r="D312" s="218" t="s">
        <v>130</v>
      </c>
      <c r="E312" s="219" t="s">
        <v>607</v>
      </c>
      <c r="F312" s="220" t="s">
        <v>608</v>
      </c>
      <c r="G312" s="221" t="s">
        <v>409</v>
      </c>
      <c r="H312" s="222">
        <v>1</v>
      </c>
      <c r="I312" s="223"/>
      <c r="J312" s="224">
        <f>ROUND(I312*H312,2)</f>
        <v>0</v>
      </c>
      <c r="K312" s="220" t="s">
        <v>134</v>
      </c>
      <c r="L312" s="44"/>
      <c r="M312" s="225" t="s">
        <v>1</v>
      </c>
      <c r="N312" s="226" t="s">
        <v>38</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140</v>
      </c>
      <c r="AT312" s="229" t="s">
        <v>130</v>
      </c>
      <c r="AU312" s="229" t="s">
        <v>81</v>
      </c>
      <c r="AY312" s="17" t="s">
        <v>127</v>
      </c>
      <c r="BE312" s="230">
        <f>IF(N312="základní",J312,0)</f>
        <v>0</v>
      </c>
      <c r="BF312" s="230">
        <f>IF(N312="snížená",J312,0)</f>
        <v>0</v>
      </c>
      <c r="BG312" s="230">
        <f>IF(N312="zákl. přenesená",J312,0)</f>
        <v>0</v>
      </c>
      <c r="BH312" s="230">
        <f>IF(N312="sníž. přenesená",J312,0)</f>
        <v>0</v>
      </c>
      <c r="BI312" s="230">
        <f>IF(N312="nulová",J312,0)</f>
        <v>0</v>
      </c>
      <c r="BJ312" s="17" t="s">
        <v>81</v>
      </c>
      <c r="BK312" s="230">
        <f>ROUND(I312*H312,2)</f>
        <v>0</v>
      </c>
      <c r="BL312" s="17" t="s">
        <v>140</v>
      </c>
      <c r="BM312" s="229" t="s">
        <v>434</v>
      </c>
    </row>
    <row r="313" s="2" customFormat="1">
      <c r="A313" s="38"/>
      <c r="B313" s="39"/>
      <c r="C313" s="40"/>
      <c r="D313" s="231" t="s">
        <v>136</v>
      </c>
      <c r="E313" s="40"/>
      <c r="F313" s="232" t="s">
        <v>608</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136</v>
      </c>
      <c r="AU313" s="17" t="s">
        <v>81</v>
      </c>
    </row>
    <row r="314" s="2" customFormat="1" ht="16.5" customHeight="1">
      <c r="A314" s="38"/>
      <c r="B314" s="39"/>
      <c r="C314" s="218" t="s">
        <v>292</v>
      </c>
      <c r="D314" s="218" t="s">
        <v>130</v>
      </c>
      <c r="E314" s="219" t="s">
        <v>611</v>
      </c>
      <c r="F314" s="220" t="s">
        <v>612</v>
      </c>
      <c r="G314" s="221" t="s">
        <v>409</v>
      </c>
      <c r="H314" s="222">
        <v>1</v>
      </c>
      <c r="I314" s="223"/>
      <c r="J314" s="224">
        <f>ROUND(I314*H314,2)</f>
        <v>0</v>
      </c>
      <c r="K314" s="220" t="s">
        <v>134</v>
      </c>
      <c r="L314" s="44"/>
      <c r="M314" s="225" t="s">
        <v>1</v>
      </c>
      <c r="N314" s="226" t="s">
        <v>38</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140</v>
      </c>
      <c r="AT314" s="229" t="s">
        <v>130</v>
      </c>
      <c r="AU314" s="229" t="s">
        <v>81</v>
      </c>
      <c r="AY314" s="17" t="s">
        <v>127</v>
      </c>
      <c r="BE314" s="230">
        <f>IF(N314="základní",J314,0)</f>
        <v>0</v>
      </c>
      <c r="BF314" s="230">
        <f>IF(N314="snížená",J314,0)</f>
        <v>0</v>
      </c>
      <c r="BG314" s="230">
        <f>IF(N314="zákl. přenesená",J314,0)</f>
        <v>0</v>
      </c>
      <c r="BH314" s="230">
        <f>IF(N314="sníž. přenesená",J314,0)</f>
        <v>0</v>
      </c>
      <c r="BI314" s="230">
        <f>IF(N314="nulová",J314,0)</f>
        <v>0</v>
      </c>
      <c r="BJ314" s="17" t="s">
        <v>81</v>
      </c>
      <c r="BK314" s="230">
        <f>ROUND(I314*H314,2)</f>
        <v>0</v>
      </c>
      <c r="BL314" s="17" t="s">
        <v>140</v>
      </c>
      <c r="BM314" s="229" t="s">
        <v>437</v>
      </c>
    </row>
    <row r="315" s="2" customFormat="1">
      <c r="A315" s="38"/>
      <c r="B315" s="39"/>
      <c r="C315" s="40"/>
      <c r="D315" s="231" t="s">
        <v>136</v>
      </c>
      <c r="E315" s="40"/>
      <c r="F315" s="232" t="s">
        <v>612</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7" t="s">
        <v>136</v>
      </c>
      <c r="AU315" s="17" t="s">
        <v>81</v>
      </c>
    </row>
    <row r="316" s="2" customFormat="1" ht="16.5" customHeight="1">
      <c r="A316" s="38"/>
      <c r="B316" s="39"/>
      <c r="C316" s="218" t="s">
        <v>438</v>
      </c>
      <c r="D316" s="218" t="s">
        <v>130</v>
      </c>
      <c r="E316" s="219" t="s">
        <v>614</v>
      </c>
      <c r="F316" s="220" t="s">
        <v>615</v>
      </c>
      <c r="G316" s="221" t="s">
        <v>409</v>
      </c>
      <c r="H316" s="222">
        <v>1</v>
      </c>
      <c r="I316" s="223"/>
      <c r="J316" s="224">
        <f>ROUND(I316*H316,2)</f>
        <v>0</v>
      </c>
      <c r="K316" s="220" t="s">
        <v>134</v>
      </c>
      <c r="L316" s="44"/>
      <c r="M316" s="225" t="s">
        <v>1</v>
      </c>
      <c r="N316" s="226" t="s">
        <v>38</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140</v>
      </c>
      <c r="AT316" s="229" t="s">
        <v>130</v>
      </c>
      <c r="AU316" s="229" t="s">
        <v>81</v>
      </c>
      <c r="AY316" s="17" t="s">
        <v>127</v>
      </c>
      <c r="BE316" s="230">
        <f>IF(N316="základní",J316,0)</f>
        <v>0</v>
      </c>
      <c r="BF316" s="230">
        <f>IF(N316="snížená",J316,0)</f>
        <v>0</v>
      </c>
      <c r="BG316" s="230">
        <f>IF(N316="zákl. přenesená",J316,0)</f>
        <v>0</v>
      </c>
      <c r="BH316" s="230">
        <f>IF(N316="sníž. přenesená",J316,0)</f>
        <v>0</v>
      </c>
      <c r="BI316" s="230">
        <f>IF(N316="nulová",J316,0)</f>
        <v>0</v>
      </c>
      <c r="BJ316" s="17" t="s">
        <v>81</v>
      </c>
      <c r="BK316" s="230">
        <f>ROUND(I316*H316,2)</f>
        <v>0</v>
      </c>
      <c r="BL316" s="17" t="s">
        <v>140</v>
      </c>
      <c r="BM316" s="229" t="s">
        <v>441</v>
      </c>
    </row>
    <row r="317" s="2" customFormat="1">
      <c r="A317" s="38"/>
      <c r="B317" s="39"/>
      <c r="C317" s="40"/>
      <c r="D317" s="231" t="s">
        <v>136</v>
      </c>
      <c r="E317" s="40"/>
      <c r="F317" s="232" t="s">
        <v>615</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136</v>
      </c>
      <c r="AU317" s="17" t="s">
        <v>81</v>
      </c>
    </row>
    <row r="318" s="2" customFormat="1" ht="21.75" customHeight="1">
      <c r="A318" s="38"/>
      <c r="B318" s="39"/>
      <c r="C318" s="218" t="s">
        <v>296</v>
      </c>
      <c r="D318" s="218" t="s">
        <v>130</v>
      </c>
      <c r="E318" s="219" t="s">
        <v>633</v>
      </c>
      <c r="F318" s="220" t="s">
        <v>634</v>
      </c>
      <c r="G318" s="221" t="s">
        <v>409</v>
      </c>
      <c r="H318" s="222">
        <v>1</v>
      </c>
      <c r="I318" s="223"/>
      <c r="J318" s="224">
        <f>ROUND(I318*H318,2)</f>
        <v>0</v>
      </c>
      <c r="K318" s="220" t="s">
        <v>134</v>
      </c>
      <c r="L318" s="44"/>
      <c r="M318" s="225" t="s">
        <v>1</v>
      </c>
      <c r="N318" s="226" t="s">
        <v>38</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140</v>
      </c>
      <c r="AT318" s="229" t="s">
        <v>130</v>
      </c>
      <c r="AU318" s="229" t="s">
        <v>81</v>
      </c>
      <c r="AY318" s="17" t="s">
        <v>127</v>
      </c>
      <c r="BE318" s="230">
        <f>IF(N318="základní",J318,0)</f>
        <v>0</v>
      </c>
      <c r="BF318" s="230">
        <f>IF(N318="snížená",J318,0)</f>
        <v>0</v>
      </c>
      <c r="BG318" s="230">
        <f>IF(N318="zákl. přenesená",J318,0)</f>
        <v>0</v>
      </c>
      <c r="BH318" s="230">
        <f>IF(N318="sníž. přenesená",J318,0)</f>
        <v>0</v>
      </c>
      <c r="BI318" s="230">
        <f>IF(N318="nulová",J318,0)</f>
        <v>0</v>
      </c>
      <c r="BJ318" s="17" t="s">
        <v>81</v>
      </c>
      <c r="BK318" s="230">
        <f>ROUND(I318*H318,2)</f>
        <v>0</v>
      </c>
      <c r="BL318" s="17" t="s">
        <v>140</v>
      </c>
      <c r="BM318" s="229" t="s">
        <v>444</v>
      </c>
    </row>
    <row r="319" s="2" customFormat="1">
      <c r="A319" s="38"/>
      <c r="B319" s="39"/>
      <c r="C319" s="40"/>
      <c r="D319" s="231" t="s">
        <v>136</v>
      </c>
      <c r="E319" s="40"/>
      <c r="F319" s="232" t="s">
        <v>634</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136</v>
      </c>
      <c r="AU319" s="17" t="s">
        <v>81</v>
      </c>
    </row>
    <row r="320" s="2" customFormat="1" ht="16.5" customHeight="1">
      <c r="A320" s="38"/>
      <c r="B320" s="39"/>
      <c r="C320" s="218" t="s">
        <v>447</v>
      </c>
      <c r="D320" s="218" t="s">
        <v>130</v>
      </c>
      <c r="E320" s="219" t="s">
        <v>636</v>
      </c>
      <c r="F320" s="220" t="s">
        <v>637</v>
      </c>
      <c r="G320" s="221" t="s">
        <v>409</v>
      </c>
      <c r="H320" s="222">
        <v>1</v>
      </c>
      <c r="I320" s="223"/>
      <c r="J320" s="224">
        <f>ROUND(I320*H320,2)</f>
        <v>0</v>
      </c>
      <c r="K320" s="220" t="s">
        <v>134</v>
      </c>
      <c r="L320" s="44"/>
      <c r="M320" s="225" t="s">
        <v>1</v>
      </c>
      <c r="N320" s="226" t="s">
        <v>38</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140</v>
      </c>
      <c r="AT320" s="229" t="s">
        <v>130</v>
      </c>
      <c r="AU320" s="229" t="s">
        <v>81</v>
      </c>
      <c r="AY320" s="17" t="s">
        <v>127</v>
      </c>
      <c r="BE320" s="230">
        <f>IF(N320="základní",J320,0)</f>
        <v>0</v>
      </c>
      <c r="BF320" s="230">
        <f>IF(N320="snížená",J320,0)</f>
        <v>0</v>
      </c>
      <c r="BG320" s="230">
        <f>IF(N320="zákl. přenesená",J320,0)</f>
        <v>0</v>
      </c>
      <c r="BH320" s="230">
        <f>IF(N320="sníž. přenesená",J320,0)</f>
        <v>0</v>
      </c>
      <c r="BI320" s="230">
        <f>IF(N320="nulová",J320,0)</f>
        <v>0</v>
      </c>
      <c r="BJ320" s="17" t="s">
        <v>81</v>
      </c>
      <c r="BK320" s="230">
        <f>ROUND(I320*H320,2)</f>
        <v>0</v>
      </c>
      <c r="BL320" s="17" t="s">
        <v>140</v>
      </c>
      <c r="BM320" s="229" t="s">
        <v>450</v>
      </c>
    </row>
    <row r="321" s="2" customFormat="1">
      <c r="A321" s="38"/>
      <c r="B321" s="39"/>
      <c r="C321" s="40"/>
      <c r="D321" s="231" t="s">
        <v>136</v>
      </c>
      <c r="E321" s="40"/>
      <c r="F321" s="232" t="s">
        <v>637</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136</v>
      </c>
      <c r="AU321" s="17" t="s">
        <v>81</v>
      </c>
    </row>
    <row r="322" s="2" customFormat="1" ht="16.5" customHeight="1">
      <c r="A322" s="38"/>
      <c r="B322" s="39"/>
      <c r="C322" s="218" t="s">
        <v>299</v>
      </c>
      <c r="D322" s="218" t="s">
        <v>130</v>
      </c>
      <c r="E322" s="219" t="s">
        <v>629</v>
      </c>
      <c r="F322" s="220" t="s">
        <v>630</v>
      </c>
      <c r="G322" s="221" t="s">
        <v>409</v>
      </c>
      <c r="H322" s="222">
        <v>1</v>
      </c>
      <c r="I322" s="223"/>
      <c r="J322" s="224">
        <f>ROUND(I322*H322,2)</f>
        <v>0</v>
      </c>
      <c r="K322" s="220" t="s">
        <v>134</v>
      </c>
      <c r="L322" s="44"/>
      <c r="M322" s="225" t="s">
        <v>1</v>
      </c>
      <c r="N322" s="226" t="s">
        <v>38</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140</v>
      </c>
      <c r="AT322" s="229" t="s">
        <v>130</v>
      </c>
      <c r="AU322" s="229" t="s">
        <v>81</v>
      </c>
      <c r="AY322" s="17" t="s">
        <v>127</v>
      </c>
      <c r="BE322" s="230">
        <f>IF(N322="základní",J322,0)</f>
        <v>0</v>
      </c>
      <c r="BF322" s="230">
        <f>IF(N322="snížená",J322,0)</f>
        <v>0</v>
      </c>
      <c r="BG322" s="230">
        <f>IF(N322="zákl. přenesená",J322,0)</f>
        <v>0</v>
      </c>
      <c r="BH322" s="230">
        <f>IF(N322="sníž. přenesená",J322,0)</f>
        <v>0</v>
      </c>
      <c r="BI322" s="230">
        <f>IF(N322="nulová",J322,0)</f>
        <v>0</v>
      </c>
      <c r="BJ322" s="17" t="s">
        <v>81</v>
      </c>
      <c r="BK322" s="230">
        <f>ROUND(I322*H322,2)</f>
        <v>0</v>
      </c>
      <c r="BL322" s="17" t="s">
        <v>140</v>
      </c>
      <c r="BM322" s="229" t="s">
        <v>453</v>
      </c>
    </row>
    <row r="323" s="2" customFormat="1">
      <c r="A323" s="38"/>
      <c r="B323" s="39"/>
      <c r="C323" s="40"/>
      <c r="D323" s="231" t="s">
        <v>136</v>
      </c>
      <c r="E323" s="40"/>
      <c r="F323" s="232" t="s">
        <v>630</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136</v>
      </c>
      <c r="AU323" s="17" t="s">
        <v>81</v>
      </c>
    </row>
    <row r="324" s="2" customFormat="1" ht="24.15" customHeight="1">
      <c r="A324" s="38"/>
      <c r="B324" s="39"/>
      <c r="C324" s="218" t="s">
        <v>454</v>
      </c>
      <c r="D324" s="218" t="s">
        <v>130</v>
      </c>
      <c r="E324" s="219" t="s">
        <v>626</v>
      </c>
      <c r="F324" s="220" t="s">
        <v>627</v>
      </c>
      <c r="G324" s="221" t="s">
        <v>409</v>
      </c>
      <c r="H324" s="222">
        <v>1</v>
      </c>
      <c r="I324" s="223"/>
      <c r="J324" s="224">
        <f>ROUND(I324*H324,2)</f>
        <v>0</v>
      </c>
      <c r="K324" s="220" t="s">
        <v>134</v>
      </c>
      <c r="L324" s="44"/>
      <c r="M324" s="225" t="s">
        <v>1</v>
      </c>
      <c r="N324" s="226" t="s">
        <v>38</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140</v>
      </c>
      <c r="AT324" s="229" t="s">
        <v>130</v>
      </c>
      <c r="AU324" s="229" t="s">
        <v>81</v>
      </c>
      <c r="AY324" s="17" t="s">
        <v>127</v>
      </c>
      <c r="BE324" s="230">
        <f>IF(N324="základní",J324,0)</f>
        <v>0</v>
      </c>
      <c r="BF324" s="230">
        <f>IF(N324="snížená",J324,0)</f>
        <v>0</v>
      </c>
      <c r="BG324" s="230">
        <f>IF(N324="zákl. přenesená",J324,0)</f>
        <v>0</v>
      </c>
      <c r="BH324" s="230">
        <f>IF(N324="sníž. přenesená",J324,0)</f>
        <v>0</v>
      </c>
      <c r="BI324" s="230">
        <f>IF(N324="nulová",J324,0)</f>
        <v>0</v>
      </c>
      <c r="BJ324" s="17" t="s">
        <v>81</v>
      </c>
      <c r="BK324" s="230">
        <f>ROUND(I324*H324,2)</f>
        <v>0</v>
      </c>
      <c r="BL324" s="17" t="s">
        <v>140</v>
      </c>
      <c r="BM324" s="229" t="s">
        <v>457</v>
      </c>
    </row>
    <row r="325" s="2" customFormat="1">
      <c r="A325" s="38"/>
      <c r="B325" s="39"/>
      <c r="C325" s="40"/>
      <c r="D325" s="231" t="s">
        <v>136</v>
      </c>
      <c r="E325" s="40"/>
      <c r="F325" s="232" t="s">
        <v>627</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136</v>
      </c>
      <c r="AU325" s="17" t="s">
        <v>81</v>
      </c>
    </row>
    <row r="326" s="2" customFormat="1" ht="16.5" customHeight="1">
      <c r="A326" s="38"/>
      <c r="B326" s="39"/>
      <c r="C326" s="218" t="s">
        <v>303</v>
      </c>
      <c r="D326" s="218" t="s">
        <v>130</v>
      </c>
      <c r="E326" s="219" t="s">
        <v>622</v>
      </c>
      <c r="F326" s="220" t="s">
        <v>623</v>
      </c>
      <c r="G326" s="221" t="s">
        <v>409</v>
      </c>
      <c r="H326" s="222">
        <v>1</v>
      </c>
      <c r="I326" s="223"/>
      <c r="J326" s="224">
        <f>ROUND(I326*H326,2)</f>
        <v>0</v>
      </c>
      <c r="K326" s="220" t="s">
        <v>134</v>
      </c>
      <c r="L326" s="44"/>
      <c r="M326" s="225" t="s">
        <v>1</v>
      </c>
      <c r="N326" s="226" t="s">
        <v>38</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140</v>
      </c>
      <c r="AT326" s="229" t="s">
        <v>130</v>
      </c>
      <c r="AU326" s="229" t="s">
        <v>81</v>
      </c>
      <c r="AY326" s="17" t="s">
        <v>127</v>
      </c>
      <c r="BE326" s="230">
        <f>IF(N326="základní",J326,0)</f>
        <v>0</v>
      </c>
      <c r="BF326" s="230">
        <f>IF(N326="snížená",J326,0)</f>
        <v>0</v>
      </c>
      <c r="BG326" s="230">
        <f>IF(N326="zákl. přenesená",J326,0)</f>
        <v>0</v>
      </c>
      <c r="BH326" s="230">
        <f>IF(N326="sníž. přenesená",J326,0)</f>
        <v>0</v>
      </c>
      <c r="BI326" s="230">
        <f>IF(N326="nulová",J326,0)</f>
        <v>0</v>
      </c>
      <c r="BJ326" s="17" t="s">
        <v>81</v>
      </c>
      <c r="BK326" s="230">
        <f>ROUND(I326*H326,2)</f>
        <v>0</v>
      </c>
      <c r="BL326" s="17" t="s">
        <v>140</v>
      </c>
      <c r="BM326" s="229" t="s">
        <v>460</v>
      </c>
    </row>
    <row r="327" s="2" customFormat="1">
      <c r="A327" s="38"/>
      <c r="B327" s="39"/>
      <c r="C327" s="40"/>
      <c r="D327" s="231" t="s">
        <v>136</v>
      </c>
      <c r="E327" s="40"/>
      <c r="F327" s="232" t="s">
        <v>623</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136</v>
      </c>
      <c r="AU327" s="17" t="s">
        <v>81</v>
      </c>
    </row>
    <row r="328" s="2" customFormat="1" ht="16.5" customHeight="1">
      <c r="A328" s="38"/>
      <c r="B328" s="39"/>
      <c r="C328" s="218" t="s">
        <v>461</v>
      </c>
      <c r="D328" s="218" t="s">
        <v>130</v>
      </c>
      <c r="E328" s="219" t="s">
        <v>877</v>
      </c>
      <c r="F328" s="220" t="s">
        <v>1095</v>
      </c>
      <c r="G328" s="221" t="s">
        <v>190</v>
      </c>
      <c r="H328" s="222">
        <v>50</v>
      </c>
      <c r="I328" s="223"/>
      <c r="J328" s="224">
        <f>ROUND(I328*H328,2)</f>
        <v>0</v>
      </c>
      <c r="K328" s="220" t="s">
        <v>134</v>
      </c>
      <c r="L328" s="44"/>
      <c r="M328" s="225" t="s">
        <v>1</v>
      </c>
      <c r="N328" s="226" t="s">
        <v>38</v>
      </c>
      <c r="O328" s="91"/>
      <c r="P328" s="227">
        <f>O328*H328</f>
        <v>0</v>
      </c>
      <c r="Q328" s="227">
        <v>0</v>
      </c>
      <c r="R328" s="227">
        <f>Q328*H328</f>
        <v>0</v>
      </c>
      <c r="S328" s="227">
        <v>0</v>
      </c>
      <c r="T328" s="228">
        <f>S328*H328</f>
        <v>0</v>
      </c>
      <c r="U328" s="38"/>
      <c r="V328" s="38"/>
      <c r="W328" s="38"/>
      <c r="X328" s="38"/>
      <c r="Y328" s="38"/>
      <c r="Z328" s="38"/>
      <c r="AA328" s="38"/>
      <c r="AB328" s="38"/>
      <c r="AC328" s="38"/>
      <c r="AD328" s="38"/>
      <c r="AE328" s="38"/>
      <c r="AR328" s="229" t="s">
        <v>140</v>
      </c>
      <c r="AT328" s="229" t="s">
        <v>130</v>
      </c>
      <c r="AU328" s="229" t="s">
        <v>81</v>
      </c>
      <c r="AY328" s="17" t="s">
        <v>127</v>
      </c>
      <c r="BE328" s="230">
        <f>IF(N328="základní",J328,0)</f>
        <v>0</v>
      </c>
      <c r="BF328" s="230">
        <f>IF(N328="snížená",J328,0)</f>
        <v>0</v>
      </c>
      <c r="BG328" s="230">
        <f>IF(N328="zákl. přenesená",J328,0)</f>
        <v>0</v>
      </c>
      <c r="BH328" s="230">
        <f>IF(N328="sníž. přenesená",J328,0)</f>
        <v>0</v>
      </c>
      <c r="BI328" s="230">
        <f>IF(N328="nulová",J328,0)</f>
        <v>0</v>
      </c>
      <c r="BJ328" s="17" t="s">
        <v>81</v>
      </c>
      <c r="BK328" s="230">
        <f>ROUND(I328*H328,2)</f>
        <v>0</v>
      </c>
      <c r="BL328" s="17" t="s">
        <v>140</v>
      </c>
      <c r="BM328" s="229" t="s">
        <v>464</v>
      </c>
    </row>
    <row r="329" s="2" customFormat="1">
      <c r="A329" s="38"/>
      <c r="B329" s="39"/>
      <c r="C329" s="40"/>
      <c r="D329" s="231" t="s">
        <v>136</v>
      </c>
      <c r="E329" s="40"/>
      <c r="F329" s="232" t="s">
        <v>1095</v>
      </c>
      <c r="G329" s="40"/>
      <c r="H329" s="40"/>
      <c r="I329" s="233"/>
      <c r="J329" s="40"/>
      <c r="K329" s="40"/>
      <c r="L329" s="44"/>
      <c r="M329" s="247"/>
      <c r="N329" s="248"/>
      <c r="O329" s="249"/>
      <c r="P329" s="249"/>
      <c r="Q329" s="249"/>
      <c r="R329" s="249"/>
      <c r="S329" s="249"/>
      <c r="T329" s="250"/>
      <c r="U329" s="38"/>
      <c r="V329" s="38"/>
      <c r="W329" s="38"/>
      <c r="X329" s="38"/>
      <c r="Y329" s="38"/>
      <c r="Z329" s="38"/>
      <c r="AA329" s="38"/>
      <c r="AB329" s="38"/>
      <c r="AC329" s="38"/>
      <c r="AD329" s="38"/>
      <c r="AE329" s="38"/>
      <c r="AT329" s="17" t="s">
        <v>136</v>
      </c>
      <c r="AU329" s="17" t="s">
        <v>81</v>
      </c>
    </row>
    <row r="330" s="2" customFormat="1" ht="6.96" customHeight="1">
      <c r="A330" s="38"/>
      <c r="B330" s="66"/>
      <c r="C330" s="67"/>
      <c r="D330" s="67"/>
      <c r="E330" s="67"/>
      <c r="F330" s="67"/>
      <c r="G330" s="67"/>
      <c r="H330" s="67"/>
      <c r="I330" s="67"/>
      <c r="J330" s="67"/>
      <c r="K330" s="67"/>
      <c r="L330" s="44"/>
      <c r="M330" s="38"/>
      <c r="O330" s="38"/>
      <c r="P330" s="38"/>
      <c r="Q330" s="38"/>
      <c r="R330" s="38"/>
      <c r="S330" s="38"/>
      <c r="T330" s="38"/>
      <c r="U330" s="38"/>
      <c r="V330" s="38"/>
      <c r="W330" s="38"/>
      <c r="X330" s="38"/>
      <c r="Y330" s="38"/>
      <c r="Z330" s="38"/>
      <c r="AA330" s="38"/>
      <c r="AB330" s="38"/>
      <c r="AC330" s="38"/>
      <c r="AD330" s="38"/>
      <c r="AE330" s="38"/>
    </row>
  </sheetData>
  <sheetProtection sheet="1" autoFilter="0" formatColumns="0" formatRows="0" objects="1" scenarios="1" spinCount="100000" saltValue="nyJyJnH/mKqu9hJQ1fys91vs5HSKBJu3p9oNysXGEucrm1f4kMa+iyjs1iZeiB41iysWeKhS8nBqmBte0TU0dA==" hashValue="5aEYrmUJ5EO08rjX2K8wldT/NyFCL86P2qjgYLwkmDyK3P7IO86C9fBFxrqnv9KZn4kh/rZ0sVw8z6O4AEhPAA==" algorithmName="SHA-512" password="C5C4"/>
  <autoFilter ref="C124:K32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3C4B6CBBB58E4FB4BBE681742CE8A0" ma:contentTypeVersion="3" ma:contentTypeDescription="Vytvoří nový dokument" ma:contentTypeScope="" ma:versionID="8aba1ab32a4429821f01707afa20fc31">
  <xsd:schema xmlns:xsd="http://www.w3.org/2001/XMLSchema" xmlns:xs="http://www.w3.org/2001/XMLSchema" xmlns:p="http://schemas.microsoft.com/office/2006/metadata/properties" xmlns:ns2="44a7bc50-59f3-4799-9857-0cd967d0c67f" targetNamespace="http://schemas.microsoft.com/office/2006/metadata/properties" ma:root="true" ma:fieldsID="1c0b46f5ec520967955cf166ddff17b4" ns2:_="">
    <xsd:import namespace="44a7bc50-59f3-4799-9857-0cd967d0c67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7bc50-59f3-4799-9857-0cd967d0c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990D9F-BE98-4279-8317-D997D24ED2CF}"/>
</file>

<file path=customXml/itemProps2.xml><?xml version="1.0" encoding="utf-8"?>
<ds:datastoreItem xmlns:ds="http://schemas.openxmlformats.org/officeDocument/2006/customXml" ds:itemID="{2E34C2C0-9D5A-434A-96EE-8011C2025F69}"/>
</file>

<file path=customXml/itemProps3.xml><?xml version="1.0" encoding="utf-8"?>
<ds:datastoreItem xmlns:ds="http://schemas.openxmlformats.org/officeDocument/2006/customXml" ds:itemID="{1DE4AC53-EBE7-40AE-9414-047257770377}"/>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Jaroš</dc:creator>
  <cp:lastModifiedBy>Michal Jaroš</cp:lastModifiedBy>
  <dcterms:created xsi:type="dcterms:W3CDTF">2025-08-08T06:39:36Z</dcterms:created>
  <dcterms:modified xsi:type="dcterms:W3CDTF">2025-08-08T06:39:45Z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0x010100583C4B6CBBB58E4FB4BBE681742CE8A0</vt:lpwstr>
  </property>
</Properties>
</file>